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mc:AlternateContent xmlns:mc="http://schemas.openxmlformats.org/markup-compatibility/2006">
    <mc:Choice Requires="x15">
      <x15ac:absPath xmlns:x15ac="http://schemas.microsoft.com/office/spreadsheetml/2010/11/ac" url="C:\Users\114133\Box\【02_課所共有】02_06_統計課\担当別システムBackUp_元Ｖドライブ\08_経済分析担当\04 統計ツール\01 経済分析系ツール\10_経済波及効果分析ツール\02_更新\R06_経済波及効果分析ツール\相﨑\R6ツール\★完成\"/>
    </mc:Choice>
  </mc:AlternateContent>
  <xr:revisionPtr revIDLastSave="0" documentId="13_ncr:1_{691E9334-CC7E-404D-A976-3F0D444A003A}" xr6:coauthVersionLast="36" xr6:coauthVersionMax="36" xr10:uidLastSave="{00000000-0000-0000-0000-000000000000}"/>
  <bookViews>
    <workbookView xWindow="0" yWindow="0" windowWidth="19965" windowHeight="2685" tabRatio="763" xr2:uid="{00000000-000D-0000-FFFF-FFFF00000000}"/>
  </bookViews>
  <sheets>
    <sheet name="操作説明" sheetId="5" r:id="rId1"/>
    <sheet name="入力" sheetId="6" r:id="rId2"/>
    <sheet name="定義" sheetId="7" r:id="rId3"/>
    <sheet name="報告書" sheetId="14" r:id="rId4"/>
    <sheet name="flow" sheetId="13" r:id="rId5"/>
    <sheet name="造成波及" sheetId="8" r:id="rId6"/>
    <sheet name="建築波及" sheetId="9" r:id="rId7"/>
    <sheet name="設備波及" sheetId="10" r:id="rId8"/>
    <sheet name="生産波及" sheetId="11" r:id="rId9"/>
    <sheet name="DATA" sheetId="12" r:id="rId10"/>
    <sheet name="係数" sheetId="4" r:id="rId11"/>
    <sheet name="粗利率" sheetId="3" r:id="rId12"/>
    <sheet name="固定資本" sheetId="2" r:id="rId13"/>
  </sheets>
  <definedNames>
    <definedName name="_xlnm.Print_Area" localSheetId="4">flow!$A$2:$CF$75</definedName>
    <definedName name="_xlnm.Print_Area" localSheetId="3">報告書!$A$5:$O$83</definedName>
    <definedName name="YN">固定資本!$B$31:$B$32</definedName>
    <definedName name="単位">固定資本!$B$6:$B$9</definedName>
    <definedName name="部門">固定資本!$C$31:$C$32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0" i="3" l="1"/>
  <c r="BZ3" i="12" l="1"/>
  <c r="AK3" i="12"/>
  <c r="AK2" i="12"/>
  <c r="J8" i="3" l="1"/>
  <c r="J7" i="3"/>
  <c r="J6" i="3"/>
  <c r="C50" i="14"/>
  <c r="C25" i="14"/>
  <c r="J25" i="14" l="1"/>
  <c r="J50" i="14"/>
  <c r="BZ63" i="13" l="1"/>
  <c r="BZ38" i="13"/>
  <c r="BE63" i="13" l="1"/>
  <c r="BE38" i="13"/>
  <c r="AJ63" i="13"/>
  <c r="AJ38" i="13"/>
  <c r="O63" i="13"/>
  <c r="O38" i="13"/>
  <c r="BQ4" i="13"/>
  <c r="AV4" i="13"/>
  <c r="AA4" i="13"/>
  <c r="F4" i="13"/>
  <c r="F81" i="14" l="1"/>
  <c r="F83" i="14"/>
  <c r="F82" i="14"/>
  <c r="CE2" i="12"/>
  <c r="AP2" i="12"/>
  <c r="I50" i="14"/>
  <c r="I25" i="14"/>
  <c r="L10" i="14"/>
  <c r="B11" i="2"/>
  <c r="L5" i="14"/>
  <c r="E7" i="14"/>
  <c r="C11" i="2" l="1"/>
  <c r="Z7" i="13"/>
  <c r="AU7" i="13"/>
  <c r="E7" i="13"/>
  <c r="BP7" i="13"/>
  <c r="BZ26" i="12"/>
  <c r="CA26" i="12"/>
  <c r="C72" i="14" s="1"/>
  <c r="AK26" i="12"/>
  <c r="AL26" i="12"/>
  <c r="C47" i="14" l="1"/>
  <c r="CE5" i="12" l="1"/>
  <c r="CD5" i="12"/>
  <c r="CC5" i="12"/>
  <c r="CB5" i="12"/>
  <c r="BX5" i="12"/>
  <c r="BW5" i="12"/>
  <c r="BV5" i="12"/>
  <c r="BU5" i="12"/>
  <c r="BO5" i="12"/>
  <c r="BN5" i="12"/>
  <c r="BM5" i="12"/>
  <c r="BL5" i="12"/>
  <c r="BG5" i="12"/>
  <c r="BF5" i="12"/>
  <c r="BE5" i="12"/>
  <c r="BD5" i="12"/>
  <c r="AX5" i="12"/>
  <c r="AW5" i="12"/>
  <c r="AV5" i="12"/>
  <c r="AU5" i="12"/>
  <c r="AP5" i="12" l="1"/>
  <c r="AO5" i="12"/>
  <c r="AN5" i="12"/>
  <c r="AM5" i="12"/>
  <c r="AI5" i="12"/>
  <c r="AH5" i="12"/>
  <c r="AG5" i="12"/>
  <c r="AF5" i="12"/>
  <c r="Z5" i="12"/>
  <c r="Y5" i="12"/>
  <c r="X5" i="12"/>
  <c r="W5" i="12"/>
  <c r="R5" i="12"/>
  <c r="Q5" i="12"/>
  <c r="P5" i="12"/>
  <c r="O5" i="12"/>
  <c r="I5" i="12"/>
  <c r="H5" i="12"/>
  <c r="G5" i="12"/>
  <c r="F5" i="12"/>
  <c r="P112" i="11"/>
  <c r="P111" i="11"/>
  <c r="P110" i="11"/>
  <c r="P109" i="11"/>
  <c r="P108" i="11"/>
  <c r="P107" i="11"/>
  <c r="P106" i="11"/>
  <c r="P105" i="11"/>
  <c r="P104" i="11"/>
  <c r="P103" i="11"/>
  <c r="P102" i="11"/>
  <c r="P101" i="11"/>
  <c r="P100" i="11"/>
  <c r="P99" i="11"/>
  <c r="P98" i="11"/>
  <c r="P97" i="11"/>
  <c r="P96" i="11"/>
  <c r="P95" i="11"/>
  <c r="P94" i="11"/>
  <c r="P93" i="11"/>
  <c r="P92" i="11"/>
  <c r="P91" i="11"/>
  <c r="P90" i="11"/>
  <c r="P89" i="11"/>
  <c r="P88" i="11"/>
  <c r="P87" i="11"/>
  <c r="P86" i="11"/>
  <c r="P85" i="11"/>
  <c r="P84" i="11"/>
  <c r="P83" i="11"/>
  <c r="P82" i="11"/>
  <c r="P81" i="11"/>
  <c r="P80" i="11"/>
  <c r="P79" i="11"/>
  <c r="P78" i="11"/>
  <c r="P77" i="11"/>
  <c r="P76" i="11"/>
  <c r="P75" i="11"/>
  <c r="P74" i="11"/>
  <c r="P73" i="11"/>
  <c r="P72" i="11"/>
  <c r="P71" i="11"/>
  <c r="P70" i="11"/>
  <c r="P69" i="11"/>
  <c r="P68" i="11"/>
  <c r="P67" i="11"/>
  <c r="P66" i="11"/>
  <c r="P65" i="11"/>
  <c r="P64" i="11"/>
  <c r="P63" i="11"/>
  <c r="P62" i="11"/>
  <c r="P61" i="11"/>
  <c r="P60" i="11"/>
  <c r="P59" i="11"/>
  <c r="P58" i="11"/>
  <c r="P57" i="11"/>
  <c r="P56" i="11"/>
  <c r="P55" i="11"/>
  <c r="P54" i="11"/>
  <c r="P53" i="11"/>
  <c r="P52" i="11"/>
  <c r="P51" i="11"/>
  <c r="P50" i="11"/>
  <c r="P49" i="11"/>
  <c r="P48" i="11"/>
  <c r="P47" i="11"/>
  <c r="P46" i="11"/>
  <c r="P45" i="11"/>
  <c r="P44" i="11"/>
  <c r="P43" i="11"/>
  <c r="P42" i="11"/>
  <c r="P41" i="11"/>
  <c r="P40" i="11"/>
  <c r="P39" i="11"/>
  <c r="P38" i="11"/>
  <c r="P37" i="11"/>
  <c r="P36" i="11"/>
  <c r="P35" i="11"/>
  <c r="P34" i="11"/>
  <c r="P33" i="11"/>
  <c r="P32" i="11"/>
  <c r="P31" i="11"/>
  <c r="P30" i="11"/>
  <c r="P29" i="11"/>
  <c r="P28" i="11"/>
  <c r="P27" i="11"/>
  <c r="P26" i="11"/>
  <c r="P25" i="11"/>
  <c r="P24" i="11"/>
  <c r="P23" i="11"/>
  <c r="P22" i="11"/>
  <c r="P21" i="11"/>
  <c r="P20" i="11"/>
  <c r="P19" i="11"/>
  <c r="P18" i="11"/>
  <c r="P17" i="11"/>
  <c r="P16" i="11"/>
  <c r="P15" i="11"/>
  <c r="P14" i="11"/>
  <c r="P13" i="11"/>
  <c r="P12" i="11"/>
  <c r="P11" i="11"/>
  <c r="P10" i="11"/>
  <c r="P9" i="11"/>
  <c r="P8" i="11"/>
  <c r="P7" i="11"/>
  <c r="P6" i="11"/>
  <c r="D112" i="11"/>
  <c r="T112" i="11" s="1"/>
  <c r="D111" i="11"/>
  <c r="T111" i="11" s="1"/>
  <c r="D110" i="11"/>
  <c r="T110" i="11" s="1"/>
  <c r="BL108" i="12" s="1"/>
  <c r="D109" i="11"/>
  <c r="T109" i="11" s="1"/>
  <c r="BL107" i="12" s="1"/>
  <c r="D108" i="11"/>
  <c r="T108" i="11" s="1"/>
  <c r="BL106" i="12" s="1"/>
  <c r="D107" i="11"/>
  <c r="T107" i="11" s="1"/>
  <c r="BL105" i="12" s="1"/>
  <c r="D106" i="11"/>
  <c r="T106" i="11" s="1"/>
  <c r="D105" i="11"/>
  <c r="T105" i="11" s="1"/>
  <c r="BL103" i="12" s="1"/>
  <c r="D104" i="11"/>
  <c r="T104" i="11" s="1"/>
  <c r="BL102" i="12" s="1"/>
  <c r="D103" i="11"/>
  <c r="T103" i="11" s="1"/>
  <c r="BL101" i="12" s="1"/>
  <c r="D102" i="11"/>
  <c r="T102" i="11" s="1"/>
  <c r="D101" i="11"/>
  <c r="T101" i="11" s="1"/>
  <c r="D100" i="11"/>
  <c r="T100" i="11" s="1"/>
  <c r="BL98" i="12" s="1"/>
  <c r="D99" i="11"/>
  <c r="T99" i="11" s="1"/>
  <c r="BL97" i="12" s="1"/>
  <c r="D98" i="11"/>
  <c r="T98" i="11" s="1"/>
  <c r="BL96" i="12" s="1"/>
  <c r="D97" i="11"/>
  <c r="T97" i="11" s="1"/>
  <c r="D96" i="11"/>
  <c r="T96" i="11" s="1"/>
  <c r="BL94" i="12" s="1"/>
  <c r="D95" i="11"/>
  <c r="T95" i="11" s="1"/>
  <c r="D94" i="11"/>
  <c r="T94" i="11" s="1"/>
  <c r="D93" i="11"/>
  <c r="T93" i="11" s="1"/>
  <c r="BL91" i="12" s="1"/>
  <c r="D92" i="11"/>
  <c r="T92" i="11" s="1"/>
  <c r="BL90" i="12" s="1"/>
  <c r="D91" i="11"/>
  <c r="T91" i="11" s="1"/>
  <c r="BL89" i="12" s="1"/>
  <c r="D90" i="11"/>
  <c r="T90" i="11" s="1"/>
  <c r="BL88" i="12" s="1"/>
  <c r="D89" i="11"/>
  <c r="T89" i="11" s="1"/>
  <c r="D88" i="11"/>
  <c r="T88" i="11" s="1"/>
  <c r="BL86" i="12" s="1"/>
  <c r="D87" i="11"/>
  <c r="T87" i="11" s="1"/>
  <c r="BL85" i="12" s="1"/>
  <c r="D86" i="11"/>
  <c r="T86" i="11" s="1"/>
  <c r="BL84" i="12" s="1"/>
  <c r="D85" i="11"/>
  <c r="T85" i="11" s="1"/>
  <c r="BL83" i="12" s="1"/>
  <c r="D84" i="11"/>
  <c r="T84" i="11" s="1"/>
  <c r="BL82" i="12" s="1"/>
  <c r="D83" i="11"/>
  <c r="T83" i="11" s="1"/>
  <c r="BL81" i="12" s="1"/>
  <c r="D82" i="11"/>
  <c r="T82" i="11" s="1"/>
  <c r="D81" i="11"/>
  <c r="D80" i="11"/>
  <c r="T80" i="11" s="1"/>
  <c r="D79" i="11"/>
  <c r="T79" i="11" s="1"/>
  <c r="D78" i="11"/>
  <c r="T78" i="11" s="1"/>
  <c r="BL78" i="12" s="1"/>
  <c r="D77" i="11"/>
  <c r="T77" i="11" s="1"/>
  <c r="D76" i="11"/>
  <c r="T76" i="11" s="1"/>
  <c r="D75" i="11"/>
  <c r="T75" i="11" s="1"/>
  <c r="D74" i="11"/>
  <c r="T74" i="11" s="1"/>
  <c r="D73" i="11"/>
  <c r="T73" i="11" s="1"/>
  <c r="D72" i="11"/>
  <c r="T72" i="11" s="1"/>
  <c r="BL72" i="12" s="1"/>
  <c r="D71" i="11"/>
  <c r="T71" i="11" s="1"/>
  <c r="D70" i="11"/>
  <c r="T70" i="11" s="1"/>
  <c r="BL70" i="12" s="1"/>
  <c r="D69" i="11"/>
  <c r="T69" i="11" s="1"/>
  <c r="BL69" i="12" s="1"/>
  <c r="D68" i="11"/>
  <c r="T68" i="11" s="1"/>
  <c r="BL68" i="12" s="1"/>
  <c r="D67" i="11"/>
  <c r="T67" i="11" s="1"/>
  <c r="D66" i="11"/>
  <c r="T66" i="11" s="1"/>
  <c r="BL66" i="12" s="1"/>
  <c r="D65" i="11"/>
  <c r="T65" i="11" s="1"/>
  <c r="BL65" i="12" s="1"/>
  <c r="D64" i="11"/>
  <c r="T64" i="11" s="1"/>
  <c r="BL64" i="12" s="1"/>
  <c r="D63" i="11"/>
  <c r="T63" i="11" s="1"/>
  <c r="BL63" i="12" s="1"/>
  <c r="D62" i="11"/>
  <c r="T62" i="11" s="1"/>
  <c r="BL62" i="12" s="1"/>
  <c r="D61" i="11"/>
  <c r="T61" i="11" s="1"/>
  <c r="BL61" i="12" s="1"/>
  <c r="D60" i="11"/>
  <c r="T60" i="11" s="1"/>
  <c r="D59" i="11"/>
  <c r="T59" i="11" s="1"/>
  <c r="BL59" i="12" s="1"/>
  <c r="D58" i="11"/>
  <c r="T58" i="11" s="1"/>
  <c r="D57" i="11"/>
  <c r="T57" i="11" s="1"/>
  <c r="BL57" i="12" s="1"/>
  <c r="D56" i="11"/>
  <c r="T56" i="11" s="1"/>
  <c r="BL56" i="12" s="1"/>
  <c r="D55" i="11"/>
  <c r="T55" i="11" s="1"/>
  <c r="BL55" i="12" s="1"/>
  <c r="D54" i="11"/>
  <c r="T54" i="11" s="1"/>
  <c r="D53" i="11"/>
  <c r="T53" i="11" s="1"/>
  <c r="BL53" i="12" s="1"/>
  <c r="D52" i="11"/>
  <c r="T52" i="11" s="1"/>
  <c r="D51" i="11"/>
  <c r="T51" i="11" s="1"/>
  <c r="D50" i="11"/>
  <c r="T50" i="11" s="1"/>
  <c r="D49" i="11"/>
  <c r="D48" i="11"/>
  <c r="T48" i="11" s="1"/>
  <c r="BL48" i="12" s="1"/>
  <c r="D47" i="11"/>
  <c r="T47" i="11" s="1"/>
  <c r="D46" i="11"/>
  <c r="T46" i="11" s="1"/>
  <c r="BL46" i="12" s="1"/>
  <c r="D45" i="11"/>
  <c r="T45" i="11" s="1"/>
  <c r="D44" i="11"/>
  <c r="T44" i="11" s="1"/>
  <c r="BL44" i="12" s="1"/>
  <c r="D43" i="11"/>
  <c r="T43" i="11" s="1"/>
  <c r="BL43" i="12" s="1"/>
  <c r="D42" i="11"/>
  <c r="T42" i="11" s="1"/>
  <c r="BL42" i="12" s="1"/>
  <c r="D41" i="11"/>
  <c r="T41" i="11" s="1"/>
  <c r="D40" i="11"/>
  <c r="T40" i="11" s="1"/>
  <c r="BL40" i="12" s="1"/>
  <c r="D39" i="11"/>
  <c r="T39" i="11" s="1"/>
  <c r="BL39" i="12" s="1"/>
  <c r="D38" i="11"/>
  <c r="T38" i="11" s="1"/>
  <c r="BL38" i="12" s="1"/>
  <c r="D37" i="11"/>
  <c r="T37" i="11" s="1"/>
  <c r="D36" i="11"/>
  <c r="T36" i="11" s="1"/>
  <c r="BL36" i="12" s="1"/>
  <c r="D35" i="11"/>
  <c r="T35" i="11" s="1"/>
  <c r="BL35" i="12" s="1"/>
  <c r="D34" i="11"/>
  <c r="T34" i="11" s="1"/>
  <c r="D33" i="11"/>
  <c r="T33" i="11" s="1"/>
  <c r="BL33" i="12" s="1"/>
  <c r="D32" i="11"/>
  <c r="T32" i="11" s="1"/>
  <c r="D31" i="11"/>
  <c r="T31" i="11" s="1"/>
  <c r="BL31" i="12" s="1"/>
  <c r="D30" i="11"/>
  <c r="T30" i="11" s="1"/>
  <c r="BL30" i="12" s="1"/>
  <c r="D29" i="11"/>
  <c r="T29" i="11" s="1"/>
  <c r="BL29" i="12" s="1"/>
  <c r="D28" i="11"/>
  <c r="T28" i="11" s="1"/>
  <c r="BL28" i="12" s="1"/>
  <c r="D27" i="11"/>
  <c r="T27" i="11" s="1"/>
  <c r="BL27" i="12" s="1"/>
  <c r="D26" i="11"/>
  <c r="T26" i="11" s="1"/>
  <c r="BL26" i="12" s="1"/>
  <c r="D25" i="11"/>
  <c r="T25" i="11" s="1"/>
  <c r="BL25" i="12" s="1"/>
  <c r="D24" i="11"/>
  <c r="T24" i="11" s="1"/>
  <c r="D23" i="11"/>
  <c r="T23" i="11" s="1"/>
  <c r="D22" i="11"/>
  <c r="T22" i="11" s="1"/>
  <c r="BL22" i="12" s="1"/>
  <c r="D21" i="11"/>
  <c r="T21" i="11" s="1"/>
  <c r="BL21" i="12" s="1"/>
  <c r="D20" i="11"/>
  <c r="T20" i="11" s="1"/>
  <c r="BL20" i="12" s="1"/>
  <c r="D19" i="11"/>
  <c r="T19" i="11" s="1"/>
  <c r="D18" i="11"/>
  <c r="T18" i="11" s="1"/>
  <c r="BL18" i="12" s="1"/>
  <c r="D17" i="11"/>
  <c r="D16" i="11"/>
  <c r="T16" i="11" s="1"/>
  <c r="BL16" i="12" s="1"/>
  <c r="D15" i="11"/>
  <c r="T15" i="11" s="1"/>
  <c r="BL15" i="12" s="1"/>
  <c r="D14" i="11"/>
  <c r="T14" i="11" s="1"/>
  <c r="BL14" i="12" s="1"/>
  <c r="D13" i="11"/>
  <c r="T13" i="11" s="1"/>
  <c r="D12" i="11"/>
  <c r="T12" i="11" s="1"/>
  <c r="BL12" i="12" s="1"/>
  <c r="D11" i="11"/>
  <c r="T11" i="11" s="1"/>
  <c r="D10" i="11"/>
  <c r="T10" i="11" s="1"/>
  <c r="BL10" i="12" s="1"/>
  <c r="D9" i="11"/>
  <c r="T9" i="11" s="1"/>
  <c r="BL9" i="12" s="1"/>
  <c r="D8" i="11"/>
  <c r="T8" i="11" s="1"/>
  <c r="BL8" i="12" s="1"/>
  <c r="D7" i="11"/>
  <c r="T7" i="11" s="1"/>
  <c r="D6" i="11"/>
  <c r="T6" i="11" s="1"/>
  <c r="BL6" i="12" s="1"/>
  <c r="M115" i="11"/>
  <c r="L115" i="11"/>
  <c r="N113" i="11"/>
  <c r="N112" i="11"/>
  <c r="J112" i="11"/>
  <c r="E112" i="11"/>
  <c r="N111" i="11"/>
  <c r="J111" i="11"/>
  <c r="E111" i="11"/>
  <c r="F111" i="11" s="1"/>
  <c r="N110" i="11"/>
  <c r="J110" i="11"/>
  <c r="E110" i="11"/>
  <c r="N109" i="11"/>
  <c r="J109" i="11"/>
  <c r="E109" i="11"/>
  <c r="N108" i="11"/>
  <c r="J108" i="11"/>
  <c r="E108" i="11"/>
  <c r="N107" i="11"/>
  <c r="J107" i="11"/>
  <c r="E107" i="11"/>
  <c r="N106" i="11"/>
  <c r="J106" i="11"/>
  <c r="E106" i="11"/>
  <c r="N105" i="11"/>
  <c r="J105" i="11"/>
  <c r="E105" i="11"/>
  <c r="N104" i="11"/>
  <c r="J104" i="11"/>
  <c r="E104" i="11"/>
  <c r="N103" i="11"/>
  <c r="J103" i="11"/>
  <c r="E103" i="11"/>
  <c r="N102" i="11"/>
  <c r="J102" i="11"/>
  <c r="E102" i="11"/>
  <c r="N101" i="11"/>
  <c r="J101" i="11"/>
  <c r="E101" i="11"/>
  <c r="N100" i="11"/>
  <c r="J100" i="11"/>
  <c r="E100" i="11"/>
  <c r="N99" i="11"/>
  <c r="J99" i="11"/>
  <c r="E99" i="11"/>
  <c r="N98" i="11"/>
  <c r="J98" i="11"/>
  <c r="E98" i="11"/>
  <c r="N97" i="11"/>
  <c r="J97" i="11"/>
  <c r="E97" i="11"/>
  <c r="N96" i="11"/>
  <c r="J96" i="11"/>
  <c r="E96" i="11"/>
  <c r="N95" i="11"/>
  <c r="J95" i="11"/>
  <c r="E95" i="11"/>
  <c r="N94" i="11"/>
  <c r="J94" i="11"/>
  <c r="E94" i="11"/>
  <c r="N93" i="11"/>
  <c r="J93" i="11"/>
  <c r="E93" i="11"/>
  <c r="N92" i="11"/>
  <c r="J92" i="11"/>
  <c r="E92" i="11"/>
  <c r="N91" i="11"/>
  <c r="J91" i="11"/>
  <c r="E91" i="11"/>
  <c r="N90" i="11"/>
  <c r="J90" i="11"/>
  <c r="E90" i="11"/>
  <c r="N89" i="11"/>
  <c r="J89" i="11"/>
  <c r="E89" i="11"/>
  <c r="N88" i="11"/>
  <c r="J88" i="11"/>
  <c r="E88" i="11"/>
  <c r="N87" i="11"/>
  <c r="J87" i="11"/>
  <c r="E87" i="11"/>
  <c r="N86" i="11"/>
  <c r="J86" i="11"/>
  <c r="E86" i="11"/>
  <c r="N85" i="11"/>
  <c r="J85" i="11"/>
  <c r="E85" i="11"/>
  <c r="N84" i="11"/>
  <c r="J84" i="11"/>
  <c r="E84" i="11"/>
  <c r="N83" i="11"/>
  <c r="J83" i="11"/>
  <c r="E83" i="11"/>
  <c r="N82" i="11"/>
  <c r="J82" i="11"/>
  <c r="E82" i="11"/>
  <c r="N81" i="11"/>
  <c r="J81" i="11"/>
  <c r="E81" i="11"/>
  <c r="N80" i="11"/>
  <c r="J80" i="11"/>
  <c r="E80" i="11"/>
  <c r="N79" i="11"/>
  <c r="J79" i="11"/>
  <c r="E79" i="11"/>
  <c r="F79" i="11" s="1"/>
  <c r="N78" i="11"/>
  <c r="J78" i="11"/>
  <c r="E78" i="11"/>
  <c r="N77" i="11"/>
  <c r="J77" i="11"/>
  <c r="E77" i="11"/>
  <c r="N76" i="11"/>
  <c r="J76" i="11"/>
  <c r="E76" i="11"/>
  <c r="N75" i="11"/>
  <c r="J75" i="11"/>
  <c r="E75" i="11"/>
  <c r="F75" i="11" s="1"/>
  <c r="N74" i="11"/>
  <c r="J74" i="11"/>
  <c r="E74" i="11"/>
  <c r="N73" i="11"/>
  <c r="J73" i="11"/>
  <c r="E73" i="11"/>
  <c r="N72" i="11"/>
  <c r="J72" i="11"/>
  <c r="E72" i="11"/>
  <c r="N71" i="11"/>
  <c r="J71" i="11"/>
  <c r="E71" i="11"/>
  <c r="F71" i="11" s="1"/>
  <c r="N70" i="11"/>
  <c r="J70" i="11"/>
  <c r="E70" i="11"/>
  <c r="N69" i="11"/>
  <c r="J69" i="11"/>
  <c r="E69" i="11"/>
  <c r="N68" i="11"/>
  <c r="J68" i="11"/>
  <c r="E68" i="11"/>
  <c r="N67" i="11"/>
  <c r="J67" i="11"/>
  <c r="E67" i="11"/>
  <c r="N66" i="11"/>
  <c r="J66" i="11"/>
  <c r="E66" i="11"/>
  <c r="N65" i="11"/>
  <c r="J65" i="11"/>
  <c r="E65" i="11"/>
  <c r="N64" i="11"/>
  <c r="J64" i="11"/>
  <c r="E64" i="11"/>
  <c r="N63" i="11"/>
  <c r="J63" i="11"/>
  <c r="E63" i="11"/>
  <c r="N62" i="11"/>
  <c r="J62" i="11"/>
  <c r="E62" i="11"/>
  <c r="N61" i="11"/>
  <c r="J61" i="11"/>
  <c r="E61" i="11"/>
  <c r="N60" i="11"/>
  <c r="J60" i="11"/>
  <c r="E60" i="11"/>
  <c r="N59" i="11"/>
  <c r="J59" i="11"/>
  <c r="E59" i="11"/>
  <c r="N58" i="11"/>
  <c r="J58" i="11"/>
  <c r="E58" i="11"/>
  <c r="N57" i="11"/>
  <c r="J57" i="11"/>
  <c r="E57" i="11"/>
  <c r="N56" i="11"/>
  <c r="J56" i="11"/>
  <c r="E56" i="11"/>
  <c r="N55" i="11"/>
  <c r="J55" i="11"/>
  <c r="E55" i="11"/>
  <c r="N54" i="11"/>
  <c r="J54" i="11"/>
  <c r="E54" i="11"/>
  <c r="N53" i="11"/>
  <c r="J53" i="11"/>
  <c r="E53" i="11"/>
  <c r="N52" i="11"/>
  <c r="J52" i="11"/>
  <c r="E52" i="11"/>
  <c r="N51" i="11"/>
  <c r="J51" i="11"/>
  <c r="E51" i="11"/>
  <c r="N50" i="11"/>
  <c r="J50" i="11"/>
  <c r="E50" i="11"/>
  <c r="N49" i="11"/>
  <c r="J49" i="11"/>
  <c r="E49" i="11"/>
  <c r="N48" i="11"/>
  <c r="J48" i="11"/>
  <c r="E48" i="11"/>
  <c r="N47" i="11"/>
  <c r="J47" i="11"/>
  <c r="E47" i="11"/>
  <c r="N46" i="11"/>
  <c r="J46" i="11"/>
  <c r="E46" i="11"/>
  <c r="N45" i="11"/>
  <c r="J45" i="11"/>
  <c r="E45" i="11"/>
  <c r="N44" i="11"/>
  <c r="J44" i="11"/>
  <c r="E44" i="11"/>
  <c r="N43" i="11"/>
  <c r="J43" i="11"/>
  <c r="E43" i="11"/>
  <c r="N42" i="11"/>
  <c r="J42" i="11"/>
  <c r="E42" i="11"/>
  <c r="N41" i="11"/>
  <c r="J41" i="11"/>
  <c r="E41" i="11"/>
  <c r="N40" i="11"/>
  <c r="J40" i="11"/>
  <c r="E40" i="11"/>
  <c r="N39" i="11"/>
  <c r="J39" i="11"/>
  <c r="E39" i="11"/>
  <c r="N38" i="11"/>
  <c r="J38" i="11"/>
  <c r="E38" i="11"/>
  <c r="N37" i="11"/>
  <c r="J37" i="11"/>
  <c r="E37" i="11"/>
  <c r="N36" i="11"/>
  <c r="J36" i="11"/>
  <c r="E36" i="11"/>
  <c r="N35" i="11"/>
  <c r="J35" i="11"/>
  <c r="E35" i="11"/>
  <c r="N34" i="11"/>
  <c r="J34" i="11"/>
  <c r="E34" i="11"/>
  <c r="N33" i="11"/>
  <c r="J33" i="11"/>
  <c r="E33" i="11"/>
  <c r="N32" i="11"/>
  <c r="J32" i="11"/>
  <c r="E32" i="11"/>
  <c r="N31" i="11"/>
  <c r="J31" i="11"/>
  <c r="E31" i="11"/>
  <c r="N30" i="11"/>
  <c r="J30" i="11"/>
  <c r="E30" i="11"/>
  <c r="N29" i="11"/>
  <c r="J29" i="11"/>
  <c r="E29" i="11"/>
  <c r="N28" i="11"/>
  <c r="J28" i="11"/>
  <c r="E28" i="11"/>
  <c r="N27" i="11"/>
  <c r="J27" i="11"/>
  <c r="E27" i="11"/>
  <c r="N26" i="11"/>
  <c r="J26" i="11"/>
  <c r="E26" i="11"/>
  <c r="N25" i="11"/>
  <c r="J25" i="11"/>
  <c r="E25" i="11"/>
  <c r="N24" i="11"/>
  <c r="J24" i="11"/>
  <c r="E24" i="11"/>
  <c r="N23" i="11"/>
  <c r="J23" i="11"/>
  <c r="E23" i="11"/>
  <c r="N22" i="11"/>
  <c r="J22" i="11"/>
  <c r="E22" i="11"/>
  <c r="N21" i="11"/>
  <c r="J21" i="11"/>
  <c r="E21" i="11"/>
  <c r="N20" i="11"/>
  <c r="J20" i="11"/>
  <c r="E20" i="11"/>
  <c r="N19" i="11"/>
  <c r="J19" i="11"/>
  <c r="E19" i="11"/>
  <c r="N18" i="11"/>
  <c r="J18" i="11"/>
  <c r="E18" i="11"/>
  <c r="N17" i="11"/>
  <c r="J17" i="11"/>
  <c r="E17" i="11"/>
  <c r="N16" i="11"/>
  <c r="J16" i="11"/>
  <c r="E16" i="11"/>
  <c r="N15" i="11"/>
  <c r="J15" i="11"/>
  <c r="E15" i="11"/>
  <c r="N14" i="11"/>
  <c r="J14" i="11"/>
  <c r="E14" i="11"/>
  <c r="N13" i="11"/>
  <c r="J13" i="11"/>
  <c r="E13" i="11"/>
  <c r="N12" i="11"/>
  <c r="J12" i="11"/>
  <c r="E12" i="11"/>
  <c r="N11" i="11"/>
  <c r="J11" i="11"/>
  <c r="E11" i="11"/>
  <c r="N10" i="11"/>
  <c r="J10" i="11"/>
  <c r="E10" i="11"/>
  <c r="N9" i="11"/>
  <c r="J9" i="11"/>
  <c r="E9" i="11"/>
  <c r="N8" i="11"/>
  <c r="J8" i="11"/>
  <c r="E8" i="11"/>
  <c r="N7" i="11"/>
  <c r="J7" i="11"/>
  <c r="E7" i="11"/>
  <c r="N6" i="11"/>
  <c r="J6" i="11"/>
  <c r="E6" i="11"/>
  <c r="AA5" i="11"/>
  <c r="Z5" i="11"/>
  <c r="Y5" i="11"/>
  <c r="X5" i="11"/>
  <c r="W5" i="11"/>
  <c r="V5" i="11"/>
  <c r="U5" i="11"/>
  <c r="T5" i="11"/>
  <c r="S5" i="11"/>
  <c r="I5" i="11"/>
  <c r="D5" i="11"/>
  <c r="D112" i="10"/>
  <c r="D111" i="10"/>
  <c r="D110" i="10"/>
  <c r="D109" i="10"/>
  <c r="D108" i="10"/>
  <c r="D107" i="10"/>
  <c r="D106" i="10"/>
  <c r="D105" i="10"/>
  <c r="D104" i="10"/>
  <c r="D103" i="10"/>
  <c r="D102" i="10"/>
  <c r="D101" i="10"/>
  <c r="D100" i="10"/>
  <c r="D99" i="10"/>
  <c r="D98" i="10"/>
  <c r="D97" i="10"/>
  <c r="D96" i="10"/>
  <c r="D95" i="10"/>
  <c r="D94" i="10"/>
  <c r="D93" i="10"/>
  <c r="D92" i="10"/>
  <c r="D91" i="10"/>
  <c r="D90" i="10"/>
  <c r="D89" i="10"/>
  <c r="D88" i="10"/>
  <c r="D87" i="10"/>
  <c r="D86" i="10"/>
  <c r="D85" i="10"/>
  <c r="D84" i="10"/>
  <c r="D83" i="10"/>
  <c r="D82" i="10"/>
  <c r="D81" i="10"/>
  <c r="D80" i="10"/>
  <c r="D79" i="10"/>
  <c r="D78" i="10"/>
  <c r="D77" i="10"/>
  <c r="D76" i="10"/>
  <c r="D75" i="10"/>
  <c r="D74" i="10"/>
  <c r="D73" i="10"/>
  <c r="D72" i="10"/>
  <c r="D71" i="10"/>
  <c r="D70" i="10"/>
  <c r="D69" i="10"/>
  <c r="D68" i="10"/>
  <c r="D67" i="10"/>
  <c r="D66" i="10"/>
  <c r="D65" i="10"/>
  <c r="D64" i="10"/>
  <c r="D63" i="10"/>
  <c r="D62" i="10"/>
  <c r="D61" i="10"/>
  <c r="D60" i="10"/>
  <c r="D59" i="10"/>
  <c r="D58" i="10"/>
  <c r="D57" i="10"/>
  <c r="D56" i="10"/>
  <c r="D55" i="10"/>
  <c r="D54" i="10"/>
  <c r="D53" i="10"/>
  <c r="D52" i="10"/>
  <c r="D51" i="10"/>
  <c r="D50" i="10"/>
  <c r="D49" i="10"/>
  <c r="D48" i="10"/>
  <c r="D47" i="10"/>
  <c r="D46" i="10"/>
  <c r="D45" i="10"/>
  <c r="D44" i="10"/>
  <c r="D43" i="10"/>
  <c r="D42" i="10"/>
  <c r="D41" i="10"/>
  <c r="D40" i="10"/>
  <c r="D39" i="10"/>
  <c r="D38" i="10"/>
  <c r="D37" i="10"/>
  <c r="D36" i="10"/>
  <c r="D35" i="10"/>
  <c r="D34" i="10"/>
  <c r="D33" i="10"/>
  <c r="D32" i="10"/>
  <c r="D31" i="10"/>
  <c r="D30" i="10"/>
  <c r="D29" i="10"/>
  <c r="D28" i="10"/>
  <c r="D27" i="10"/>
  <c r="D26" i="10"/>
  <c r="D25" i="10"/>
  <c r="D24" i="10"/>
  <c r="D23" i="10"/>
  <c r="D22" i="10"/>
  <c r="D21" i="10"/>
  <c r="D20" i="10"/>
  <c r="D19" i="10"/>
  <c r="D18" i="10"/>
  <c r="D17" i="10"/>
  <c r="D16" i="10"/>
  <c r="D15" i="10"/>
  <c r="D14" i="10"/>
  <c r="D13" i="10"/>
  <c r="D12" i="10"/>
  <c r="D11" i="10"/>
  <c r="D10" i="10"/>
  <c r="D9" i="10"/>
  <c r="D8" i="10"/>
  <c r="D7" i="10"/>
  <c r="D6" i="10"/>
  <c r="P115" i="10"/>
  <c r="O115" i="10"/>
  <c r="Q113" i="10"/>
  <c r="Q112" i="10"/>
  <c r="M112" i="10"/>
  <c r="H112" i="10"/>
  <c r="F112" i="10"/>
  <c r="Q111" i="10"/>
  <c r="M111" i="10"/>
  <c r="H111" i="10"/>
  <c r="F111" i="10"/>
  <c r="Q110" i="10"/>
  <c r="M110" i="10"/>
  <c r="H110" i="10"/>
  <c r="F110" i="10"/>
  <c r="Q109" i="10"/>
  <c r="M109" i="10"/>
  <c r="H109" i="10"/>
  <c r="F109" i="10"/>
  <c r="Q108" i="10"/>
  <c r="M108" i="10"/>
  <c r="H108" i="10"/>
  <c r="F108" i="10"/>
  <c r="Q107" i="10"/>
  <c r="M107" i="10"/>
  <c r="H107" i="10"/>
  <c r="F107" i="10"/>
  <c r="Q106" i="10"/>
  <c r="M106" i="10"/>
  <c r="H106" i="10"/>
  <c r="F106" i="10"/>
  <c r="Q105" i="10"/>
  <c r="M105" i="10"/>
  <c r="H105" i="10"/>
  <c r="F105" i="10"/>
  <c r="Q104" i="10"/>
  <c r="M104" i="10"/>
  <c r="H104" i="10"/>
  <c r="F104" i="10"/>
  <c r="Q103" i="10"/>
  <c r="M103" i="10"/>
  <c r="H103" i="10"/>
  <c r="F103" i="10"/>
  <c r="Q102" i="10"/>
  <c r="M102" i="10"/>
  <c r="H102" i="10"/>
  <c r="F102" i="10"/>
  <c r="Q101" i="10"/>
  <c r="M101" i="10"/>
  <c r="H101" i="10"/>
  <c r="F101" i="10"/>
  <c r="Q100" i="10"/>
  <c r="M100" i="10"/>
  <c r="H100" i="10"/>
  <c r="F100" i="10"/>
  <c r="Q99" i="10"/>
  <c r="M99" i="10"/>
  <c r="H99" i="10"/>
  <c r="F99" i="10"/>
  <c r="Q98" i="10"/>
  <c r="M98" i="10"/>
  <c r="H98" i="10"/>
  <c r="F98" i="10"/>
  <c r="Q97" i="10"/>
  <c r="M97" i="10"/>
  <c r="H97" i="10"/>
  <c r="F97" i="10"/>
  <c r="Q96" i="10"/>
  <c r="M96" i="10"/>
  <c r="H96" i="10"/>
  <c r="F96" i="10"/>
  <c r="Q95" i="10"/>
  <c r="M95" i="10"/>
  <c r="H95" i="10"/>
  <c r="F95" i="10"/>
  <c r="Q94" i="10"/>
  <c r="M94" i="10"/>
  <c r="H94" i="10"/>
  <c r="F94" i="10"/>
  <c r="Q93" i="10"/>
  <c r="M93" i="10"/>
  <c r="H93" i="10"/>
  <c r="F93" i="10"/>
  <c r="Q92" i="10"/>
  <c r="M92" i="10"/>
  <c r="H92" i="10"/>
  <c r="F92" i="10"/>
  <c r="Q91" i="10"/>
  <c r="M91" i="10"/>
  <c r="H91" i="10"/>
  <c r="F91" i="10"/>
  <c r="Q90" i="10"/>
  <c r="M90" i="10"/>
  <c r="H90" i="10"/>
  <c r="F90" i="10"/>
  <c r="Q89" i="10"/>
  <c r="M89" i="10"/>
  <c r="H89" i="10"/>
  <c r="F89" i="10"/>
  <c r="Q88" i="10"/>
  <c r="M88" i="10"/>
  <c r="H88" i="10"/>
  <c r="F88" i="10"/>
  <c r="Q87" i="10"/>
  <c r="M87" i="10"/>
  <c r="H87" i="10"/>
  <c r="F87" i="10"/>
  <c r="Q86" i="10"/>
  <c r="M86" i="10"/>
  <c r="H86" i="10"/>
  <c r="F86" i="10"/>
  <c r="Q85" i="10"/>
  <c r="M85" i="10"/>
  <c r="H85" i="10"/>
  <c r="F85" i="10"/>
  <c r="Q84" i="10"/>
  <c r="M84" i="10"/>
  <c r="H84" i="10"/>
  <c r="F84" i="10"/>
  <c r="Q83" i="10"/>
  <c r="M83" i="10"/>
  <c r="H83" i="10"/>
  <c r="F83" i="10"/>
  <c r="Q82" i="10"/>
  <c r="M82" i="10"/>
  <c r="H82" i="10"/>
  <c r="F82" i="10"/>
  <c r="Q81" i="10"/>
  <c r="M81" i="10"/>
  <c r="H81" i="10"/>
  <c r="F81" i="10"/>
  <c r="Q80" i="10"/>
  <c r="M80" i="10"/>
  <c r="H80" i="10"/>
  <c r="F80" i="10"/>
  <c r="Q79" i="10"/>
  <c r="M79" i="10"/>
  <c r="H79" i="10"/>
  <c r="F79" i="10"/>
  <c r="Q78" i="10"/>
  <c r="M78" i="10"/>
  <c r="H78" i="10"/>
  <c r="F78" i="10"/>
  <c r="Q77" i="10"/>
  <c r="M77" i="10"/>
  <c r="H77" i="10"/>
  <c r="F77" i="10"/>
  <c r="Q76" i="10"/>
  <c r="M76" i="10"/>
  <c r="H76" i="10"/>
  <c r="F76" i="10"/>
  <c r="Q75" i="10"/>
  <c r="M75" i="10"/>
  <c r="H75" i="10"/>
  <c r="F75" i="10"/>
  <c r="Q74" i="10"/>
  <c r="M74" i="10"/>
  <c r="H74" i="10"/>
  <c r="F74" i="10"/>
  <c r="Q73" i="10"/>
  <c r="M73" i="10"/>
  <c r="H73" i="10"/>
  <c r="F73" i="10"/>
  <c r="Q72" i="10"/>
  <c r="M72" i="10"/>
  <c r="H72" i="10"/>
  <c r="F72" i="10"/>
  <c r="Q71" i="10"/>
  <c r="M71" i="10"/>
  <c r="H71" i="10"/>
  <c r="F71" i="10"/>
  <c r="Q70" i="10"/>
  <c r="M70" i="10"/>
  <c r="H70" i="10"/>
  <c r="F70" i="10"/>
  <c r="Q69" i="10"/>
  <c r="M69" i="10"/>
  <c r="H69" i="10"/>
  <c r="F69" i="10"/>
  <c r="Q68" i="10"/>
  <c r="M68" i="10"/>
  <c r="H68" i="10"/>
  <c r="F68" i="10"/>
  <c r="Q67" i="10"/>
  <c r="M67" i="10"/>
  <c r="H67" i="10"/>
  <c r="F67" i="10"/>
  <c r="Q66" i="10"/>
  <c r="M66" i="10"/>
  <c r="H66" i="10"/>
  <c r="F66" i="10"/>
  <c r="Q65" i="10"/>
  <c r="M65" i="10"/>
  <c r="H65" i="10"/>
  <c r="F65" i="10"/>
  <c r="Q64" i="10"/>
  <c r="M64" i="10"/>
  <c r="H64" i="10"/>
  <c r="F64" i="10"/>
  <c r="Q63" i="10"/>
  <c r="M63" i="10"/>
  <c r="H63" i="10"/>
  <c r="F63" i="10"/>
  <c r="Q62" i="10"/>
  <c r="M62" i="10"/>
  <c r="H62" i="10"/>
  <c r="F62" i="10"/>
  <c r="Q61" i="10"/>
  <c r="M61" i="10"/>
  <c r="H61" i="10"/>
  <c r="F61" i="10"/>
  <c r="Q60" i="10"/>
  <c r="M60" i="10"/>
  <c r="H60" i="10"/>
  <c r="F60" i="10"/>
  <c r="Q59" i="10"/>
  <c r="M59" i="10"/>
  <c r="H59" i="10"/>
  <c r="F59" i="10"/>
  <c r="Q58" i="10"/>
  <c r="M58" i="10"/>
  <c r="H58" i="10"/>
  <c r="F58" i="10"/>
  <c r="Q57" i="10"/>
  <c r="M57" i="10"/>
  <c r="H57" i="10"/>
  <c r="F57" i="10"/>
  <c r="Q56" i="10"/>
  <c r="M56" i="10"/>
  <c r="H56" i="10"/>
  <c r="F56" i="10"/>
  <c r="Q55" i="10"/>
  <c r="M55" i="10"/>
  <c r="H55" i="10"/>
  <c r="F55" i="10"/>
  <c r="Q54" i="10"/>
  <c r="M54" i="10"/>
  <c r="H54" i="10"/>
  <c r="F54" i="10"/>
  <c r="Q53" i="10"/>
  <c r="M53" i="10"/>
  <c r="H53" i="10"/>
  <c r="F53" i="10"/>
  <c r="Q52" i="10"/>
  <c r="M52" i="10"/>
  <c r="H52" i="10"/>
  <c r="F52" i="10"/>
  <c r="Q51" i="10"/>
  <c r="M51" i="10"/>
  <c r="H51" i="10"/>
  <c r="F51" i="10"/>
  <c r="Q50" i="10"/>
  <c r="M50" i="10"/>
  <c r="H50" i="10"/>
  <c r="F50" i="10"/>
  <c r="Q49" i="10"/>
  <c r="M49" i="10"/>
  <c r="H49" i="10"/>
  <c r="F49" i="10"/>
  <c r="Q48" i="10"/>
  <c r="M48" i="10"/>
  <c r="H48" i="10"/>
  <c r="F48" i="10"/>
  <c r="Q47" i="10"/>
  <c r="M47" i="10"/>
  <c r="H47" i="10"/>
  <c r="F47" i="10"/>
  <c r="Q46" i="10"/>
  <c r="M46" i="10"/>
  <c r="H46" i="10"/>
  <c r="F46" i="10"/>
  <c r="Q45" i="10"/>
  <c r="M45" i="10"/>
  <c r="H45" i="10"/>
  <c r="F45" i="10"/>
  <c r="Q44" i="10"/>
  <c r="M44" i="10"/>
  <c r="H44" i="10"/>
  <c r="F44" i="10"/>
  <c r="Q43" i="10"/>
  <c r="M43" i="10"/>
  <c r="H43" i="10"/>
  <c r="F43" i="10"/>
  <c r="Q42" i="10"/>
  <c r="M42" i="10"/>
  <c r="H42" i="10"/>
  <c r="F42" i="10"/>
  <c r="Q41" i="10"/>
  <c r="M41" i="10"/>
  <c r="H41" i="10"/>
  <c r="F41" i="10"/>
  <c r="Q40" i="10"/>
  <c r="M40" i="10"/>
  <c r="H40" i="10"/>
  <c r="F40" i="10"/>
  <c r="Q39" i="10"/>
  <c r="M39" i="10"/>
  <c r="H39" i="10"/>
  <c r="F39" i="10"/>
  <c r="Q38" i="10"/>
  <c r="M38" i="10"/>
  <c r="H38" i="10"/>
  <c r="F38" i="10"/>
  <c r="Q37" i="10"/>
  <c r="M37" i="10"/>
  <c r="H37" i="10"/>
  <c r="F37" i="10"/>
  <c r="Q36" i="10"/>
  <c r="M36" i="10"/>
  <c r="H36" i="10"/>
  <c r="F36" i="10"/>
  <c r="Q35" i="10"/>
  <c r="M35" i="10"/>
  <c r="H35" i="10"/>
  <c r="F35" i="10"/>
  <c r="Q34" i="10"/>
  <c r="M34" i="10"/>
  <c r="H34" i="10"/>
  <c r="F34" i="10"/>
  <c r="Q33" i="10"/>
  <c r="M33" i="10"/>
  <c r="H33" i="10"/>
  <c r="F33" i="10"/>
  <c r="Q32" i="10"/>
  <c r="M32" i="10"/>
  <c r="H32" i="10"/>
  <c r="F32" i="10"/>
  <c r="Q31" i="10"/>
  <c r="M31" i="10"/>
  <c r="H31" i="10"/>
  <c r="F31" i="10"/>
  <c r="Q30" i="10"/>
  <c r="M30" i="10"/>
  <c r="H30" i="10"/>
  <c r="F30" i="10"/>
  <c r="Q29" i="10"/>
  <c r="M29" i="10"/>
  <c r="H29" i="10"/>
  <c r="F29" i="10"/>
  <c r="Q28" i="10"/>
  <c r="M28" i="10"/>
  <c r="H28" i="10"/>
  <c r="F28" i="10"/>
  <c r="Q27" i="10"/>
  <c r="M27" i="10"/>
  <c r="H27" i="10"/>
  <c r="F27" i="10"/>
  <c r="Q26" i="10"/>
  <c r="M26" i="10"/>
  <c r="H26" i="10"/>
  <c r="F26" i="10"/>
  <c r="Q25" i="10"/>
  <c r="M25" i="10"/>
  <c r="H25" i="10"/>
  <c r="F25" i="10"/>
  <c r="Q24" i="10"/>
  <c r="M24" i="10"/>
  <c r="H24" i="10"/>
  <c r="F24" i="10"/>
  <c r="Q23" i="10"/>
  <c r="M23" i="10"/>
  <c r="H23" i="10"/>
  <c r="F23" i="10"/>
  <c r="Q22" i="10"/>
  <c r="M22" i="10"/>
  <c r="H22" i="10"/>
  <c r="F22" i="10"/>
  <c r="Q21" i="10"/>
  <c r="M21" i="10"/>
  <c r="H21" i="10"/>
  <c r="F21" i="10"/>
  <c r="Q20" i="10"/>
  <c r="M20" i="10"/>
  <c r="H20" i="10"/>
  <c r="F20" i="10"/>
  <c r="Q19" i="10"/>
  <c r="M19" i="10"/>
  <c r="H19" i="10"/>
  <c r="F19" i="10"/>
  <c r="Q18" i="10"/>
  <c r="M18" i="10"/>
  <c r="H18" i="10"/>
  <c r="F18" i="10"/>
  <c r="Q17" i="10"/>
  <c r="M17" i="10"/>
  <c r="H17" i="10"/>
  <c r="F17" i="10"/>
  <c r="Q16" i="10"/>
  <c r="M16" i="10"/>
  <c r="H16" i="10"/>
  <c r="F16" i="10"/>
  <c r="Q15" i="10"/>
  <c r="M15" i="10"/>
  <c r="H15" i="10"/>
  <c r="F15" i="10"/>
  <c r="Q14" i="10"/>
  <c r="M14" i="10"/>
  <c r="H14" i="10"/>
  <c r="F14" i="10"/>
  <c r="Q13" i="10"/>
  <c r="M13" i="10"/>
  <c r="H13" i="10"/>
  <c r="F13" i="10"/>
  <c r="Q12" i="10"/>
  <c r="M12" i="10"/>
  <c r="H12" i="10"/>
  <c r="F12" i="10"/>
  <c r="Q11" i="10"/>
  <c r="M11" i="10"/>
  <c r="H11" i="10"/>
  <c r="F11" i="10"/>
  <c r="Q10" i="10"/>
  <c r="M10" i="10"/>
  <c r="H10" i="10"/>
  <c r="F10" i="10"/>
  <c r="Q9" i="10"/>
  <c r="M9" i="10"/>
  <c r="H9" i="10"/>
  <c r="F9" i="10"/>
  <c r="Q8" i="10"/>
  <c r="M8" i="10"/>
  <c r="H8" i="10"/>
  <c r="F8" i="10"/>
  <c r="Q7" i="10"/>
  <c r="M7" i="10"/>
  <c r="H7" i="10"/>
  <c r="F7" i="10"/>
  <c r="Q6" i="10"/>
  <c r="M6" i="10"/>
  <c r="H6" i="10"/>
  <c r="F6" i="10"/>
  <c r="AC5" i="10"/>
  <c r="AB5" i="10"/>
  <c r="AA5" i="10"/>
  <c r="Z5" i="10"/>
  <c r="Y5" i="10"/>
  <c r="X5" i="10"/>
  <c r="W5" i="10"/>
  <c r="V5" i="10"/>
  <c r="U5" i="10"/>
  <c r="L5" i="10"/>
  <c r="G5" i="10"/>
  <c r="E5" i="10"/>
  <c r="D5" i="10"/>
  <c r="F17" i="11" l="1"/>
  <c r="F49" i="11"/>
  <c r="F81" i="11"/>
  <c r="F9" i="11"/>
  <c r="F25" i="11"/>
  <c r="F33" i="11"/>
  <c r="F41" i="11"/>
  <c r="F57" i="11"/>
  <c r="F65" i="11"/>
  <c r="F89" i="11"/>
  <c r="F97" i="11"/>
  <c r="F105" i="11"/>
  <c r="BL112" i="12"/>
  <c r="BU112" i="12" s="1"/>
  <c r="AU44" i="12"/>
  <c r="BD44" i="12" s="1"/>
  <c r="BL111" i="12"/>
  <c r="BU111" i="12" s="1"/>
  <c r="AU43" i="12"/>
  <c r="BD43" i="12" s="1"/>
  <c r="BL109" i="12"/>
  <c r="BU109" i="12" s="1"/>
  <c r="AU41" i="12"/>
  <c r="BD41" i="12" s="1"/>
  <c r="T81" i="11"/>
  <c r="BL80" i="12" s="1"/>
  <c r="T17" i="11"/>
  <c r="T49" i="11"/>
  <c r="BL110" i="12"/>
  <c r="BU110" i="12" s="1"/>
  <c r="AU42" i="12"/>
  <c r="BD42" i="12" s="1"/>
  <c r="BL92" i="12"/>
  <c r="AU35" i="12"/>
  <c r="BL100" i="12"/>
  <c r="AU39" i="12"/>
  <c r="BL104" i="12"/>
  <c r="AU40" i="12"/>
  <c r="BL93" i="12"/>
  <c r="AU36" i="12"/>
  <c r="BL87" i="12"/>
  <c r="AU34" i="12"/>
  <c r="BL95" i="12"/>
  <c r="AU37" i="12"/>
  <c r="BL99" i="12"/>
  <c r="AU38" i="12"/>
  <c r="F83" i="11"/>
  <c r="F87" i="11"/>
  <c r="F91" i="11"/>
  <c r="F95" i="11"/>
  <c r="F99" i="11"/>
  <c r="F103" i="11"/>
  <c r="F107" i="11"/>
  <c r="BL79" i="12"/>
  <c r="BL76" i="12"/>
  <c r="AU31" i="12"/>
  <c r="BL71" i="12"/>
  <c r="AU27" i="12"/>
  <c r="BL75" i="12"/>
  <c r="AU30" i="12"/>
  <c r="BL74" i="12"/>
  <c r="AU29" i="12"/>
  <c r="BL73" i="12"/>
  <c r="AU28" i="12"/>
  <c r="BL77" i="12"/>
  <c r="AU32" i="12"/>
  <c r="F73" i="11"/>
  <c r="BL24" i="12"/>
  <c r="AU11" i="12"/>
  <c r="BL32" i="12"/>
  <c r="AU12" i="12"/>
  <c r="BL52" i="12"/>
  <c r="AU21" i="12"/>
  <c r="BL60" i="12"/>
  <c r="AU24" i="12"/>
  <c r="BL34" i="12"/>
  <c r="AU13" i="12"/>
  <c r="BL50" i="12"/>
  <c r="AU19" i="12"/>
  <c r="BL54" i="12"/>
  <c r="AU22" i="12"/>
  <c r="BL58" i="12"/>
  <c r="AU23" i="12"/>
  <c r="BL11" i="12"/>
  <c r="AU7" i="12"/>
  <c r="BL19" i="12"/>
  <c r="AU10" i="12"/>
  <c r="BL23" i="12"/>
  <c r="AU25" i="12"/>
  <c r="BL47" i="12"/>
  <c r="AU17" i="12"/>
  <c r="BL51" i="12"/>
  <c r="AU20" i="12"/>
  <c r="BL67" i="12"/>
  <c r="AU26" i="12"/>
  <c r="BL41" i="12"/>
  <c r="AU15" i="12"/>
  <c r="BL49" i="12"/>
  <c r="AU18" i="12"/>
  <c r="BL17" i="12"/>
  <c r="AU9" i="12"/>
  <c r="BL37" i="12"/>
  <c r="AU14" i="12"/>
  <c r="BL45" i="12"/>
  <c r="AU16" i="12"/>
  <c r="F7" i="11"/>
  <c r="F11" i="11"/>
  <c r="F15" i="11"/>
  <c r="F19" i="11"/>
  <c r="F23" i="11"/>
  <c r="F27" i="11"/>
  <c r="F31" i="11"/>
  <c r="F35" i="11"/>
  <c r="F39" i="11"/>
  <c r="F43" i="11"/>
  <c r="F47" i="11"/>
  <c r="F51" i="11"/>
  <c r="F55" i="11"/>
  <c r="F59" i="11"/>
  <c r="F63" i="11"/>
  <c r="F67" i="11"/>
  <c r="BL7" i="12"/>
  <c r="AU6" i="12"/>
  <c r="BL13" i="12"/>
  <c r="AU8" i="12"/>
  <c r="F6" i="11"/>
  <c r="F10" i="11"/>
  <c r="F14" i="11"/>
  <c r="F18" i="11"/>
  <c r="F22" i="11"/>
  <c r="F26" i="11"/>
  <c r="F30" i="11"/>
  <c r="F34" i="11"/>
  <c r="F38" i="11"/>
  <c r="F42" i="11"/>
  <c r="F46" i="11"/>
  <c r="F50" i="11"/>
  <c r="F54" i="11"/>
  <c r="F58" i="11"/>
  <c r="F62" i="11"/>
  <c r="F66" i="11"/>
  <c r="F70" i="11"/>
  <c r="F74" i="11"/>
  <c r="F78" i="11"/>
  <c r="F82" i="11"/>
  <c r="F86" i="11"/>
  <c r="F90" i="11"/>
  <c r="F94" i="11"/>
  <c r="F98" i="11"/>
  <c r="F102" i="11"/>
  <c r="F106" i="11"/>
  <c r="F110" i="11"/>
  <c r="F13" i="11"/>
  <c r="F21" i="11"/>
  <c r="F29" i="11"/>
  <c r="F37" i="11"/>
  <c r="F45" i="11"/>
  <c r="F53" i="11"/>
  <c r="F61" i="11"/>
  <c r="F69" i="11"/>
  <c r="F77" i="11"/>
  <c r="F85" i="11"/>
  <c r="F93" i="11"/>
  <c r="F101" i="11"/>
  <c r="F109" i="11"/>
  <c r="F8" i="11"/>
  <c r="F12" i="11"/>
  <c r="F16" i="11"/>
  <c r="F20" i="11"/>
  <c r="F24" i="11"/>
  <c r="F28" i="11"/>
  <c r="F32" i="11"/>
  <c r="F36" i="11"/>
  <c r="F40" i="11"/>
  <c r="F44" i="11"/>
  <c r="F48" i="11"/>
  <c r="F52" i="11"/>
  <c r="F56" i="11"/>
  <c r="F60" i="11"/>
  <c r="F64" i="11"/>
  <c r="F68" i="11"/>
  <c r="F72" i="11"/>
  <c r="F76" i="11"/>
  <c r="F80" i="11"/>
  <c r="F84" i="11"/>
  <c r="F88" i="11"/>
  <c r="F92" i="11"/>
  <c r="F96" i="11"/>
  <c r="F100" i="11"/>
  <c r="F104" i="11"/>
  <c r="F108" i="11"/>
  <c r="F112" i="11"/>
  <c r="D113" i="11"/>
  <c r="D113" i="10"/>
  <c r="E18" i="14" s="1"/>
  <c r="AV10" i="13" s="1"/>
  <c r="E6" i="10" a="1"/>
  <c r="E6" i="10" s="1"/>
  <c r="D67" i="9"/>
  <c r="V67" i="9" s="1"/>
  <c r="P115" i="9"/>
  <c r="O115" i="9"/>
  <c r="H115" i="9"/>
  <c r="Q113" i="9"/>
  <c r="Q112" i="9"/>
  <c r="M112" i="9"/>
  <c r="H112" i="9"/>
  <c r="F112" i="9"/>
  <c r="Q111" i="9"/>
  <c r="M111" i="9"/>
  <c r="H111" i="9"/>
  <c r="F111" i="9"/>
  <c r="Q110" i="9"/>
  <c r="M110" i="9"/>
  <c r="H110" i="9"/>
  <c r="F110" i="9"/>
  <c r="Q109" i="9"/>
  <c r="M109" i="9"/>
  <c r="H109" i="9"/>
  <c r="F109" i="9"/>
  <c r="Q108" i="9"/>
  <c r="M108" i="9"/>
  <c r="H108" i="9"/>
  <c r="F108" i="9"/>
  <c r="Q107" i="9"/>
  <c r="M107" i="9"/>
  <c r="H107" i="9"/>
  <c r="F107" i="9"/>
  <c r="Q106" i="9"/>
  <c r="M106" i="9"/>
  <c r="H106" i="9"/>
  <c r="F106" i="9"/>
  <c r="Q105" i="9"/>
  <c r="M105" i="9"/>
  <c r="H105" i="9"/>
  <c r="F105" i="9"/>
  <c r="Q104" i="9"/>
  <c r="M104" i="9"/>
  <c r="H104" i="9"/>
  <c r="F104" i="9"/>
  <c r="Q103" i="9"/>
  <c r="M103" i="9"/>
  <c r="H103" i="9"/>
  <c r="F103" i="9"/>
  <c r="Q102" i="9"/>
  <c r="M102" i="9"/>
  <c r="H102" i="9"/>
  <c r="F102" i="9"/>
  <c r="Q101" i="9"/>
  <c r="M101" i="9"/>
  <c r="H101" i="9"/>
  <c r="F101" i="9"/>
  <c r="Q100" i="9"/>
  <c r="M100" i="9"/>
  <c r="H100" i="9"/>
  <c r="F100" i="9"/>
  <c r="Q99" i="9"/>
  <c r="M99" i="9"/>
  <c r="H99" i="9"/>
  <c r="F99" i="9"/>
  <c r="Q98" i="9"/>
  <c r="M98" i="9"/>
  <c r="H98" i="9"/>
  <c r="F98" i="9"/>
  <c r="Q97" i="9"/>
  <c r="M97" i="9"/>
  <c r="H97" i="9"/>
  <c r="F97" i="9"/>
  <c r="Q96" i="9"/>
  <c r="M96" i="9"/>
  <c r="H96" i="9"/>
  <c r="F96" i="9"/>
  <c r="Q95" i="9"/>
  <c r="M95" i="9"/>
  <c r="H95" i="9"/>
  <c r="F95" i="9"/>
  <c r="Q94" i="9"/>
  <c r="M94" i="9"/>
  <c r="H94" i="9"/>
  <c r="F94" i="9"/>
  <c r="Q93" i="9"/>
  <c r="M93" i="9"/>
  <c r="H93" i="9"/>
  <c r="F93" i="9"/>
  <c r="Q92" i="9"/>
  <c r="M92" i="9"/>
  <c r="H92" i="9"/>
  <c r="F92" i="9"/>
  <c r="Q91" i="9"/>
  <c r="M91" i="9"/>
  <c r="H91" i="9"/>
  <c r="F91" i="9"/>
  <c r="Q90" i="9"/>
  <c r="M90" i="9"/>
  <c r="H90" i="9"/>
  <c r="F90" i="9"/>
  <c r="Q89" i="9"/>
  <c r="M89" i="9"/>
  <c r="H89" i="9"/>
  <c r="F89" i="9"/>
  <c r="Q88" i="9"/>
  <c r="M88" i="9"/>
  <c r="H88" i="9"/>
  <c r="F88" i="9"/>
  <c r="Q87" i="9"/>
  <c r="M87" i="9"/>
  <c r="H87" i="9"/>
  <c r="F87" i="9"/>
  <c r="Q86" i="9"/>
  <c r="M86" i="9"/>
  <c r="H86" i="9"/>
  <c r="F86" i="9"/>
  <c r="Q85" i="9"/>
  <c r="M85" i="9"/>
  <c r="H85" i="9"/>
  <c r="F85" i="9"/>
  <c r="Q84" i="9"/>
  <c r="M84" i="9"/>
  <c r="H84" i="9"/>
  <c r="F84" i="9"/>
  <c r="Q83" i="9"/>
  <c r="M83" i="9"/>
  <c r="H83" i="9"/>
  <c r="F83" i="9"/>
  <c r="Q82" i="9"/>
  <c r="M82" i="9"/>
  <c r="H82" i="9"/>
  <c r="F82" i="9"/>
  <c r="Q81" i="9"/>
  <c r="M81" i="9"/>
  <c r="H81" i="9"/>
  <c r="F81" i="9"/>
  <c r="Q80" i="9"/>
  <c r="M80" i="9"/>
  <c r="H80" i="9"/>
  <c r="F80" i="9"/>
  <c r="Q79" i="9"/>
  <c r="M79" i="9"/>
  <c r="H79" i="9"/>
  <c r="F79" i="9"/>
  <c r="Q78" i="9"/>
  <c r="M78" i="9"/>
  <c r="H78" i="9"/>
  <c r="F78" i="9"/>
  <c r="Q77" i="9"/>
  <c r="M77" i="9"/>
  <c r="H77" i="9"/>
  <c r="F77" i="9"/>
  <c r="Q76" i="9"/>
  <c r="M76" i="9"/>
  <c r="H76" i="9"/>
  <c r="F76" i="9"/>
  <c r="Q75" i="9"/>
  <c r="M75" i="9"/>
  <c r="H75" i="9"/>
  <c r="F75" i="9"/>
  <c r="Q74" i="9"/>
  <c r="M74" i="9"/>
  <c r="H74" i="9"/>
  <c r="F74" i="9"/>
  <c r="Q73" i="9"/>
  <c r="M73" i="9"/>
  <c r="H73" i="9"/>
  <c r="F73" i="9"/>
  <c r="Q72" i="9"/>
  <c r="M72" i="9"/>
  <c r="H72" i="9"/>
  <c r="F72" i="9"/>
  <c r="Q71" i="9"/>
  <c r="M71" i="9"/>
  <c r="H71" i="9"/>
  <c r="F71" i="9"/>
  <c r="Q70" i="9"/>
  <c r="M70" i="9"/>
  <c r="H70" i="9"/>
  <c r="F70" i="9"/>
  <c r="Q69" i="9"/>
  <c r="M69" i="9"/>
  <c r="H69" i="9"/>
  <c r="F69" i="9"/>
  <c r="Q68" i="9"/>
  <c r="M68" i="9"/>
  <c r="H68" i="9"/>
  <c r="F68" i="9"/>
  <c r="Q67" i="9"/>
  <c r="M67" i="9"/>
  <c r="H67" i="9"/>
  <c r="F67" i="9"/>
  <c r="Q66" i="9"/>
  <c r="M66" i="9"/>
  <c r="H66" i="9"/>
  <c r="F66" i="9"/>
  <c r="Q65" i="9"/>
  <c r="M65" i="9"/>
  <c r="H65" i="9"/>
  <c r="F65" i="9"/>
  <c r="Q64" i="9"/>
  <c r="M64" i="9"/>
  <c r="H64" i="9"/>
  <c r="F64" i="9"/>
  <c r="Q63" i="9"/>
  <c r="M63" i="9"/>
  <c r="H63" i="9"/>
  <c r="F63" i="9"/>
  <c r="Q62" i="9"/>
  <c r="M62" i="9"/>
  <c r="H62" i="9"/>
  <c r="F62" i="9"/>
  <c r="Q61" i="9"/>
  <c r="M61" i="9"/>
  <c r="H61" i="9"/>
  <c r="F61" i="9"/>
  <c r="Q60" i="9"/>
  <c r="M60" i="9"/>
  <c r="H60" i="9"/>
  <c r="F60" i="9"/>
  <c r="Q59" i="9"/>
  <c r="M59" i="9"/>
  <c r="H59" i="9"/>
  <c r="F59" i="9"/>
  <c r="Q58" i="9"/>
  <c r="M58" i="9"/>
  <c r="H58" i="9"/>
  <c r="F58" i="9"/>
  <c r="Q57" i="9"/>
  <c r="M57" i="9"/>
  <c r="H57" i="9"/>
  <c r="F57" i="9"/>
  <c r="Q56" i="9"/>
  <c r="M56" i="9"/>
  <c r="H56" i="9"/>
  <c r="F56" i="9"/>
  <c r="Q55" i="9"/>
  <c r="M55" i="9"/>
  <c r="H55" i="9"/>
  <c r="F55" i="9"/>
  <c r="Q54" i="9"/>
  <c r="M54" i="9"/>
  <c r="H54" i="9"/>
  <c r="F54" i="9"/>
  <c r="Q53" i="9"/>
  <c r="M53" i="9"/>
  <c r="H53" i="9"/>
  <c r="F53" i="9"/>
  <c r="Q52" i="9"/>
  <c r="M52" i="9"/>
  <c r="H52" i="9"/>
  <c r="F52" i="9"/>
  <c r="Q51" i="9"/>
  <c r="M51" i="9"/>
  <c r="H51" i="9"/>
  <c r="F51" i="9"/>
  <c r="Q50" i="9"/>
  <c r="M50" i="9"/>
  <c r="H50" i="9"/>
  <c r="F50" i="9"/>
  <c r="Q49" i="9"/>
  <c r="M49" i="9"/>
  <c r="H49" i="9"/>
  <c r="F49" i="9"/>
  <c r="Q48" i="9"/>
  <c r="M48" i="9"/>
  <c r="H48" i="9"/>
  <c r="F48" i="9"/>
  <c r="Q47" i="9"/>
  <c r="M47" i="9"/>
  <c r="H47" i="9"/>
  <c r="F47" i="9"/>
  <c r="Q46" i="9"/>
  <c r="M46" i="9"/>
  <c r="H46" i="9"/>
  <c r="F46" i="9"/>
  <c r="Q45" i="9"/>
  <c r="M45" i="9"/>
  <c r="H45" i="9"/>
  <c r="F45" i="9"/>
  <c r="Q44" i="9"/>
  <c r="M44" i="9"/>
  <c r="H44" i="9"/>
  <c r="F44" i="9"/>
  <c r="Q43" i="9"/>
  <c r="M43" i="9"/>
  <c r="H43" i="9"/>
  <c r="F43" i="9"/>
  <c r="Q42" i="9"/>
  <c r="M42" i="9"/>
  <c r="H42" i="9"/>
  <c r="F42" i="9"/>
  <c r="Q41" i="9"/>
  <c r="M41" i="9"/>
  <c r="H41" i="9"/>
  <c r="F41" i="9"/>
  <c r="Q40" i="9"/>
  <c r="M40" i="9"/>
  <c r="H40" i="9"/>
  <c r="F40" i="9"/>
  <c r="Q39" i="9"/>
  <c r="M39" i="9"/>
  <c r="H39" i="9"/>
  <c r="F39" i="9"/>
  <c r="Q38" i="9"/>
  <c r="M38" i="9"/>
  <c r="H38" i="9"/>
  <c r="F38" i="9"/>
  <c r="Q37" i="9"/>
  <c r="M37" i="9"/>
  <c r="H37" i="9"/>
  <c r="F37" i="9"/>
  <c r="Q36" i="9"/>
  <c r="M36" i="9"/>
  <c r="H36" i="9"/>
  <c r="F36" i="9"/>
  <c r="Q35" i="9"/>
  <c r="M35" i="9"/>
  <c r="H35" i="9"/>
  <c r="F35" i="9"/>
  <c r="Q34" i="9"/>
  <c r="M34" i="9"/>
  <c r="H34" i="9"/>
  <c r="F34" i="9"/>
  <c r="Q33" i="9"/>
  <c r="M33" i="9"/>
  <c r="H33" i="9"/>
  <c r="F33" i="9"/>
  <c r="Q32" i="9"/>
  <c r="M32" i="9"/>
  <c r="H32" i="9"/>
  <c r="F32" i="9"/>
  <c r="Q31" i="9"/>
  <c r="M31" i="9"/>
  <c r="H31" i="9"/>
  <c r="F31" i="9"/>
  <c r="Q30" i="9"/>
  <c r="M30" i="9"/>
  <c r="H30" i="9"/>
  <c r="F30" i="9"/>
  <c r="Q29" i="9"/>
  <c r="M29" i="9"/>
  <c r="H29" i="9"/>
  <c r="F29" i="9"/>
  <c r="Q28" i="9"/>
  <c r="M28" i="9"/>
  <c r="H28" i="9"/>
  <c r="F28" i="9"/>
  <c r="Q27" i="9"/>
  <c r="M27" i="9"/>
  <c r="H27" i="9"/>
  <c r="F27" i="9"/>
  <c r="Q26" i="9"/>
  <c r="M26" i="9"/>
  <c r="H26" i="9"/>
  <c r="F26" i="9"/>
  <c r="Q25" i="9"/>
  <c r="M25" i="9"/>
  <c r="H25" i="9"/>
  <c r="F25" i="9"/>
  <c r="Q24" i="9"/>
  <c r="M24" i="9"/>
  <c r="H24" i="9"/>
  <c r="F24" i="9"/>
  <c r="Q23" i="9"/>
  <c r="M23" i="9"/>
  <c r="H23" i="9"/>
  <c r="F23" i="9"/>
  <c r="Q22" i="9"/>
  <c r="M22" i="9"/>
  <c r="H22" i="9"/>
  <c r="F22" i="9"/>
  <c r="Q21" i="9"/>
  <c r="M21" i="9"/>
  <c r="H21" i="9"/>
  <c r="F21" i="9"/>
  <c r="Q20" i="9"/>
  <c r="M20" i="9"/>
  <c r="H20" i="9"/>
  <c r="F20" i="9"/>
  <c r="Q19" i="9"/>
  <c r="M19" i="9"/>
  <c r="H19" i="9"/>
  <c r="F19" i="9"/>
  <c r="Q18" i="9"/>
  <c r="M18" i="9"/>
  <c r="H18" i="9"/>
  <c r="F18" i="9"/>
  <c r="Q17" i="9"/>
  <c r="M17" i="9"/>
  <c r="H17" i="9"/>
  <c r="F17" i="9"/>
  <c r="Q16" i="9"/>
  <c r="M16" i="9"/>
  <c r="H16" i="9"/>
  <c r="F16" i="9"/>
  <c r="Q15" i="9"/>
  <c r="M15" i="9"/>
  <c r="H15" i="9"/>
  <c r="F15" i="9"/>
  <c r="Q14" i="9"/>
  <c r="M14" i="9"/>
  <c r="H14" i="9"/>
  <c r="F14" i="9"/>
  <c r="Q13" i="9"/>
  <c r="M13" i="9"/>
  <c r="H13" i="9"/>
  <c r="F13" i="9"/>
  <c r="Q12" i="9"/>
  <c r="M12" i="9"/>
  <c r="H12" i="9"/>
  <c r="F12" i="9"/>
  <c r="Q11" i="9"/>
  <c r="M11" i="9"/>
  <c r="H11" i="9"/>
  <c r="F11" i="9"/>
  <c r="Q10" i="9"/>
  <c r="M10" i="9"/>
  <c r="H10" i="9"/>
  <c r="F10" i="9"/>
  <c r="Q9" i="9"/>
  <c r="M9" i="9"/>
  <c r="H9" i="9"/>
  <c r="F9" i="9"/>
  <c r="Q8" i="9"/>
  <c r="M8" i="9"/>
  <c r="H8" i="9"/>
  <c r="F8" i="9"/>
  <c r="Q7" i="9"/>
  <c r="M7" i="9"/>
  <c r="H7" i="9"/>
  <c r="F7" i="9"/>
  <c r="Q6" i="9"/>
  <c r="M6" i="9"/>
  <c r="H6" i="9"/>
  <c r="F6" i="9"/>
  <c r="AC5" i="9"/>
  <c r="AB5" i="9"/>
  <c r="AA5" i="9"/>
  <c r="Z5" i="9"/>
  <c r="Y5" i="9"/>
  <c r="X5" i="9"/>
  <c r="W5" i="9"/>
  <c r="V5" i="9"/>
  <c r="U5" i="9"/>
  <c r="L5" i="9"/>
  <c r="G5" i="9"/>
  <c r="E5" i="9"/>
  <c r="D5" i="9"/>
  <c r="Q113" i="8"/>
  <c r="Q112" i="8"/>
  <c r="Q111" i="8"/>
  <c r="Q110" i="8"/>
  <c r="Q109" i="8"/>
  <c r="Q108" i="8"/>
  <c r="Q107" i="8"/>
  <c r="Q106" i="8"/>
  <c r="Q105" i="8"/>
  <c r="Q104" i="8"/>
  <c r="Q103" i="8"/>
  <c r="Q102" i="8"/>
  <c r="Q101" i="8"/>
  <c r="Q100" i="8"/>
  <c r="Q99" i="8"/>
  <c r="Q98" i="8"/>
  <c r="Q97" i="8"/>
  <c r="Q96" i="8"/>
  <c r="Q95" i="8"/>
  <c r="Q94" i="8"/>
  <c r="Q93" i="8"/>
  <c r="Q92" i="8"/>
  <c r="Q91" i="8"/>
  <c r="Q90" i="8"/>
  <c r="Q89" i="8"/>
  <c r="Q88" i="8"/>
  <c r="Q87" i="8"/>
  <c r="Q86" i="8"/>
  <c r="Q85" i="8"/>
  <c r="Q84" i="8"/>
  <c r="Q83" i="8"/>
  <c r="Q82" i="8"/>
  <c r="Q81" i="8"/>
  <c r="Q80" i="8"/>
  <c r="Q79" i="8"/>
  <c r="Q78" i="8"/>
  <c r="Q77" i="8"/>
  <c r="Q76" i="8"/>
  <c r="Q75" i="8"/>
  <c r="Q74" i="8"/>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P115" i="8"/>
  <c r="O115" i="8"/>
  <c r="M112" i="8"/>
  <c r="M111" i="8"/>
  <c r="M110" i="8"/>
  <c r="M109" i="8"/>
  <c r="M108" i="8"/>
  <c r="M107" i="8"/>
  <c r="M106" i="8"/>
  <c r="M105" i="8"/>
  <c r="M104" i="8"/>
  <c r="M103" i="8"/>
  <c r="M102" i="8"/>
  <c r="M101" i="8"/>
  <c r="M100" i="8"/>
  <c r="M99" i="8"/>
  <c r="M98" i="8"/>
  <c r="M97" i="8"/>
  <c r="M96" i="8"/>
  <c r="M95" i="8"/>
  <c r="M94" i="8"/>
  <c r="M93" i="8"/>
  <c r="M92" i="8"/>
  <c r="M91" i="8"/>
  <c r="M90" i="8"/>
  <c r="M89" i="8"/>
  <c r="M88" i="8"/>
  <c r="M87" i="8"/>
  <c r="M86" i="8"/>
  <c r="M85" i="8"/>
  <c r="M84" i="8"/>
  <c r="M83" i="8"/>
  <c r="M82" i="8"/>
  <c r="M81" i="8"/>
  <c r="M80" i="8"/>
  <c r="M79" i="8"/>
  <c r="M78" i="8"/>
  <c r="M77" i="8"/>
  <c r="M76" i="8"/>
  <c r="M75" i="8"/>
  <c r="M74" i="8"/>
  <c r="M73" i="8"/>
  <c r="M72" i="8"/>
  <c r="M71" i="8"/>
  <c r="M70" i="8"/>
  <c r="M69" i="8"/>
  <c r="M68" i="8"/>
  <c r="M67" i="8"/>
  <c r="M66" i="8"/>
  <c r="M65" i="8"/>
  <c r="M64" i="8"/>
  <c r="M63" i="8"/>
  <c r="M62" i="8"/>
  <c r="M61" i="8"/>
  <c r="M60" i="8"/>
  <c r="M59" i="8"/>
  <c r="M58" i="8"/>
  <c r="M57" i="8"/>
  <c r="M56" i="8"/>
  <c r="M55" i="8"/>
  <c r="M54" i="8"/>
  <c r="M53" i="8"/>
  <c r="M52" i="8"/>
  <c r="M51" i="8"/>
  <c r="M50" i="8"/>
  <c r="M49" i="8"/>
  <c r="M48" i="8"/>
  <c r="M47" i="8"/>
  <c r="M46" i="8"/>
  <c r="M45" i="8"/>
  <c r="M44" i="8"/>
  <c r="M43" i="8"/>
  <c r="M42" i="8"/>
  <c r="M41" i="8"/>
  <c r="M40" i="8"/>
  <c r="M39" i="8"/>
  <c r="M38" i="8"/>
  <c r="M37" i="8"/>
  <c r="M36" i="8"/>
  <c r="M35" i="8"/>
  <c r="M34" i="8"/>
  <c r="M33" i="8"/>
  <c r="M32" i="8"/>
  <c r="M31" i="8"/>
  <c r="M30" i="8"/>
  <c r="M29" i="8"/>
  <c r="M28" i="8"/>
  <c r="M27" i="8"/>
  <c r="M26" i="8"/>
  <c r="M25" i="8"/>
  <c r="M24" i="8"/>
  <c r="M23" i="8"/>
  <c r="M22" i="8"/>
  <c r="M21" i="8"/>
  <c r="M20" i="8"/>
  <c r="M19" i="8"/>
  <c r="M18" i="8"/>
  <c r="M17" i="8"/>
  <c r="M16" i="8"/>
  <c r="M15" i="8"/>
  <c r="M14" i="8"/>
  <c r="M13" i="8"/>
  <c r="M12" i="8"/>
  <c r="M11" i="8"/>
  <c r="M10" i="8"/>
  <c r="M9" i="8"/>
  <c r="M8" i="8"/>
  <c r="M7" i="8"/>
  <c r="M6" i="8"/>
  <c r="H115" i="8"/>
  <c r="H112" i="8"/>
  <c r="H111" i="8"/>
  <c r="H110" i="8"/>
  <c r="H109" i="8"/>
  <c r="H108" i="8"/>
  <c r="H107" i="8"/>
  <c r="H106" i="8"/>
  <c r="H105" i="8"/>
  <c r="H104" i="8"/>
  <c r="H103" i="8"/>
  <c r="H102" i="8"/>
  <c r="H101" i="8"/>
  <c r="H100" i="8"/>
  <c r="H99" i="8"/>
  <c r="H98" i="8"/>
  <c r="H97" i="8"/>
  <c r="H96" i="8"/>
  <c r="H95" i="8"/>
  <c r="H94" i="8"/>
  <c r="H93" i="8"/>
  <c r="H92" i="8"/>
  <c r="H91" i="8"/>
  <c r="H90" i="8"/>
  <c r="H89" i="8"/>
  <c r="H88" i="8"/>
  <c r="H87" i="8"/>
  <c r="H86" i="8"/>
  <c r="H85" i="8"/>
  <c r="H84" i="8"/>
  <c r="H83" i="8"/>
  <c r="H82" i="8"/>
  <c r="H81" i="8"/>
  <c r="H80" i="8"/>
  <c r="H79" i="8"/>
  <c r="H78" i="8"/>
  <c r="H77" i="8"/>
  <c r="H76" i="8"/>
  <c r="H75" i="8"/>
  <c r="H74" i="8"/>
  <c r="H73" i="8"/>
  <c r="H72" i="8"/>
  <c r="H71" i="8"/>
  <c r="H70" i="8"/>
  <c r="H69" i="8"/>
  <c r="H68" i="8"/>
  <c r="H67" i="8"/>
  <c r="H66" i="8"/>
  <c r="H65" i="8"/>
  <c r="H64" i="8"/>
  <c r="H63" i="8"/>
  <c r="H62" i="8"/>
  <c r="H61" i="8"/>
  <c r="H60" i="8"/>
  <c r="H59" i="8"/>
  <c r="H58" i="8"/>
  <c r="H57" i="8"/>
  <c r="H56" i="8"/>
  <c r="H55" i="8"/>
  <c r="H54" i="8"/>
  <c r="H53" i="8"/>
  <c r="H52" i="8"/>
  <c r="H51" i="8"/>
  <c r="H50" i="8"/>
  <c r="H49" i="8"/>
  <c r="H48" i="8"/>
  <c r="H47" i="8"/>
  <c r="H46" i="8"/>
  <c r="H45" i="8"/>
  <c r="H44" i="8"/>
  <c r="H43" i="8"/>
  <c r="H42" i="8"/>
  <c r="H41" i="8"/>
  <c r="H40" i="8"/>
  <c r="H39" i="8"/>
  <c r="H38" i="8"/>
  <c r="H37" i="8"/>
  <c r="H36" i="8"/>
  <c r="H35" i="8"/>
  <c r="H34" i="8"/>
  <c r="H33" i="8"/>
  <c r="H32" i="8"/>
  <c r="H31" i="8"/>
  <c r="H30" i="8"/>
  <c r="H29" i="8"/>
  <c r="H28" i="8"/>
  <c r="H27" i="8"/>
  <c r="H26" i="8"/>
  <c r="H25" i="8"/>
  <c r="H24" i="8"/>
  <c r="H23" i="8"/>
  <c r="H22" i="8"/>
  <c r="H21" i="8"/>
  <c r="H20" i="8"/>
  <c r="H19" i="8"/>
  <c r="H18" i="8"/>
  <c r="H17" i="8"/>
  <c r="H16" i="8"/>
  <c r="H15" i="8"/>
  <c r="H14" i="8"/>
  <c r="H13" i="8"/>
  <c r="H12" i="8"/>
  <c r="H11" i="8"/>
  <c r="H10" i="8"/>
  <c r="H9" i="8"/>
  <c r="H8" i="8"/>
  <c r="H7" i="8"/>
  <c r="H6" i="8"/>
  <c r="F112" i="8"/>
  <c r="F111" i="8"/>
  <c r="F110" i="8"/>
  <c r="F109" i="8"/>
  <c r="F108" i="8"/>
  <c r="F107" i="8"/>
  <c r="F106" i="8"/>
  <c r="F105" i="8"/>
  <c r="F104" i="8"/>
  <c r="F103" i="8"/>
  <c r="F102" i="8"/>
  <c r="F101" i="8"/>
  <c r="F100" i="8"/>
  <c r="F99" i="8"/>
  <c r="F98" i="8"/>
  <c r="F97" i="8"/>
  <c r="F96" i="8"/>
  <c r="F95" i="8"/>
  <c r="F94" i="8"/>
  <c r="F93" i="8"/>
  <c r="F92" i="8"/>
  <c r="F91" i="8"/>
  <c r="F90" i="8"/>
  <c r="F89" i="8"/>
  <c r="F88" i="8"/>
  <c r="F87" i="8"/>
  <c r="F86" i="8"/>
  <c r="F85" i="8"/>
  <c r="F84" i="8"/>
  <c r="F83" i="8"/>
  <c r="F82" i="8"/>
  <c r="F81" i="8"/>
  <c r="F80" i="8"/>
  <c r="F79" i="8"/>
  <c r="F78" i="8"/>
  <c r="F77" i="8"/>
  <c r="F76" i="8"/>
  <c r="F75" i="8"/>
  <c r="F74" i="8"/>
  <c r="F73" i="8"/>
  <c r="F72" i="8"/>
  <c r="F71" i="8"/>
  <c r="F70" i="8"/>
  <c r="F69" i="8"/>
  <c r="F68" i="8"/>
  <c r="F67" i="8"/>
  <c r="F66" i="8"/>
  <c r="F65" i="8"/>
  <c r="F64" i="8"/>
  <c r="F63" i="8"/>
  <c r="F62" i="8"/>
  <c r="F61" i="8"/>
  <c r="F60" i="8"/>
  <c r="F59" i="8"/>
  <c r="F58" i="8"/>
  <c r="F57" i="8"/>
  <c r="F56" i="8"/>
  <c r="F55" i="8"/>
  <c r="F54" i="8"/>
  <c r="F53" i="8"/>
  <c r="F52" i="8"/>
  <c r="F51" i="8"/>
  <c r="F50" i="8"/>
  <c r="F49" i="8"/>
  <c r="F48" i="8"/>
  <c r="F47" i="8"/>
  <c r="F46" i="8"/>
  <c r="F45" i="8"/>
  <c r="F44" i="8"/>
  <c r="F43" i="8"/>
  <c r="F42" i="8"/>
  <c r="F41" i="8"/>
  <c r="F40" i="8"/>
  <c r="F39" i="8"/>
  <c r="F38" i="8"/>
  <c r="F37" i="8"/>
  <c r="F36" i="8"/>
  <c r="F35" i="8"/>
  <c r="F34" i="8"/>
  <c r="F33" i="8"/>
  <c r="F32" i="8"/>
  <c r="F31" i="8"/>
  <c r="F30" i="8"/>
  <c r="F29" i="8"/>
  <c r="F28" i="8"/>
  <c r="F27" i="8"/>
  <c r="F26" i="8"/>
  <c r="F25" i="8"/>
  <c r="F24" i="8"/>
  <c r="F23" i="8"/>
  <c r="F22" i="8"/>
  <c r="F21" i="8"/>
  <c r="F20" i="8"/>
  <c r="F19" i="8"/>
  <c r="F18" i="8"/>
  <c r="F17" i="8"/>
  <c r="F16" i="8"/>
  <c r="F15" i="8"/>
  <c r="F14" i="8"/>
  <c r="F13" i="8"/>
  <c r="F12" i="8"/>
  <c r="F11" i="8"/>
  <c r="F10" i="8"/>
  <c r="F9" i="8"/>
  <c r="F8" i="8"/>
  <c r="F7" i="8"/>
  <c r="F6" i="8"/>
  <c r="D70" i="8"/>
  <c r="AC5" i="8"/>
  <c r="AB5" i="8"/>
  <c r="AA5" i="8"/>
  <c r="Z5" i="8"/>
  <c r="Y5" i="8"/>
  <c r="X5" i="8"/>
  <c r="W5" i="8"/>
  <c r="V5" i="8"/>
  <c r="U5" i="8"/>
  <c r="L5" i="8"/>
  <c r="G5" i="8"/>
  <c r="E5" i="8"/>
  <c r="D5" i="8"/>
  <c r="AU33" i="12" l="1"/>
  <c r="AU45" i="12" s="1"/>
  <c r="BL113" i="12"/>
  <c r="I67" i="9"/>
  <c r="AD67" i="9" s="1"/>
  <c r="E123" i="9"/>
  <c r="E18" i="10"/>
  <c r="G18" i="10" s="1"/>
  <c r="E34" i="10"/>
  <c r="G34" i="10" s="1"/>
  <c r="V70" i="8"/>
  <c r="I70" i="8"/>
  <c r="G6" i="10"/>
  <c r="E50" i="10"/>
  <c r="G50" i="10" s="1"/>
  <c r="E66" i="10"/>
  <c r="G66" i="10" s="1"/>
  <c r="E82" i="10"/>
  <c r="G82" i="10" s="1"/>
  <c r="E98" i="10"/>
  <c r="G98" i="10" s="1"/>
  <c r="E13" i="10"/>
  <c r="G13" i="10" s="1"/>
  <c r="E73" i="10"/>
  <c r="G73" i="10" s="1"/>
  <c r="E105" i="10"/>
  <c r="G105" i="10" s="1"/>
  <c r="E19" i="10"/>
  <c r="G19" i="10" s="1"/>
  <c r="E35" i="10"/>
  <c r="G35" i="10" s="1"/>
  <c r="E51" i="10"/>
  <c r="G51" i="10" s="1"/>
  <c r="E67" i="10"/>
  <c r="G67" i="10" s="1"/>
  <c r="E83" i="10"/>
  <c r="G83" i="10" s="1"/>
  <c r="E99" i="10"/>
  <c r="G99" i="10" s="1"/>
  <c r="E17" i="10"/>
  <c r="G17" i="10" s="1"/>
  <c r="E33" i="10"/>
  <c r="G33" i="10" s="1"/>
  <c r="E53" i="10"/>
  <c r="G53" i="10" s="1"/>
  <c r="E85" i="10"/>
  <c r="G85" i="10" s="1"/>
  <c r="E8" i="10"/>
  <c r="G8" i="10" s="1"/>
  <c r="E24" i="10"/>
  <c r="G24" i="10" s="1"/>
  <c r="E40" i="10"/>
  <c r="G40" i="10" s="1"/>
  <c r="E56" i="10"/>
  <c r="G56" i="10" s="1"/>
  <c r="E72" i="10"/>
  <c r="G72" i="10" s="1"/>
  <c r="E88" i="10"/>
  <c r="G88" i="10" s="1"/>
  <c r="E104" i="10"/>
  <c r="G104" i="10" s="1"/>
  <c r="E22" i="10"/>
  <c r="G22" i="10" s="1"/>
  <c r="E38" i="10"/>
  <c r="G38" i="10" s="1"/>
  <c r="E54" i="10"/>
  <c r="G54" i="10" s="1"/>
  <c r="E70" i="10"/>
  <c r="G70" i="10" s="1"/>
  <c r="E86" i="10"/>
  <c r="G86" i="10" s="1"/>
  <c r="E102" i="10"/>
  <c r="G102" i="10" s="1"/>
  <c r="E45" i="10"/>
  <c r="G45" i="10" s="1"/>
  <c r="E81" i="10"/>
  <c r="G81" i="10" s="1"/>
  <c r="E7" i="10"/>
  <c r="G7" i="10" s="1"/>
  <c r="E23" i="10"/>
  <c r="G23" i="10" s="1"/>
  <c r="E39" i="10"/>
  <c r="G39" i="10" s="1"/>
  <c r="E55" i="10"/>
  <c r="G55" i="10" s="1"/>
  <c r="E71" i="10"/>
  <c r="G71" i="10" s="1"/>
  <c r="E87" i="10"/>
  <c r="G87" i="10" s="1"/>
  <c r="E103" i="10"/>
  <c r="G103" i="10" s="1"/>
  <c r="E21" i="10"/>
  <c r="G21" i="10" s="1"/>
  <c r="E37" i="10"/>
  <c r="G37" i="10" s="1"/>
  <c r="E61" i="10"/>
  <c r="G61" i="10" s="1"/>
  <c r="E93" i="10"/>
  <c r="G93" i="10" s="1"/>
  <c r="E12" i="10"/>
  <c r="G12" i="10" s="1"/>
  <c r="E28" i="10"/>
  <c r="G28" i="10" s="1"/>
  <c r="E44" i="10"/>
  <c r="G44" i="10" s="1"/>
  <c r="E60" i="10"/>
  <c r="G60" i="10" s="1"/>
  <c r="E76" i="10"/>
  <c r="G76" i="10" s="1"/>
  <c r="E92" i="10"/>
  <c r="G92" i="10" s="1"/>
  <c r="E108" i="10"/>
  <c r="G108" i="10" s="1"/>
  <c r="E10" i="10"/>
  <c r="G10" i="10" s="1"/>
  <c r="E26" i="10"/>
  <c r="G26" i="10" s="1"/>
  <c r="E42" i="10"/>
  <c r="G42" i="10" s="1"/>
  <c r="E58" i="10"/>
  <c r="G58" i="10" s="1"/>
  <c r="E74" i="10"/>
  <c r="G74" i="10" s="1"/>
  <c r="E90" i="10"/>
  <c r="G90" i="10" s="1"/>
  <c r="E106" i="10"/>
  <c r="G106" i="10" s="1"/>
  <c r="E57" i="10"/>
  <c r="G57" i="10" s="1"/>
  <c r="E89" i="10"/>
  <c r="G89" i="10" s="1"/>
  <c r="E11" i="10"/>
  <c r="G11" i="10" s="1"/>
  <c r="E27" i="10"/>
  <c r="G27" i="10" s="1"/>
  <c r="E43" i="10"/>
  <c r="G43" i="10" s="1"/>
  <c r="E59" i="10"/>
  <c r="G59" i="10" s="1"/>
  <c r="E75" i="10"/>
  <c r="G75" i="10" s="1"/>
  <c r="E91" i="10"/>
  <c r="G91" i="10" s="1"/>
  <c r="E107" i="10"/>
  <c r="G107" i="10" s="1"/>
  <c r="E25" i="10"/>
  <c r="G25" i="10" s="1"/>
  <c r="E41" i="10"/>
  <c r="G41" i="10" s="1"/>
  <c r="E69" i="10"/>
  <c r="G69" i="10" s="1"/>
  <c r="E101" i="10"/>
  <c r="G101" i="10" s="1"/>
  <c r="E16" i="10"/>
  <c r="G16" i="10" s="1"/>
  <c r="E32" i="10"/>
  <c r="G32" i="10" s="1"/>
  <c r="E48" i="10"/>
  <c r="G48" i="10" s="1"/>
  <c r="E64" i="10"/>
  <c r="G64" i="10" s="1"/>
  <c r="E80" i="10"/>
  <c r="G80" i="10" s="1"/>
  <c r="E96" i="10"/>
  <c r="G96" i="10" s="1"/>
  <c r="E112" i="10"/>
  <c r="G112" i="10" s="1"/>
  <c r="E14" i="10"/>
  <c r="G14" i="10" s="1"/>
  <c r="E30" i="10"/>
  <c r="G30" i="10" s="1"/>
  <c r="E46" i="10"/>
  <c r="G46" i="10" s="1"/>
  <c r="E62" i="10"/>
  <c r="G62" i="10" s="1"/>
  <c r="E78" i="10"/>
  <c r="G78" i="10" s="1"/>
  <c r="E94" i="10"/>
  <c r="G94" i="10" s="1"/>
  <c r="E110" i="10"/>
  <c r="G110" i="10" s="1"/>
  <c r="E65" i="10"/>
  <c r="G65" i="10" s="1"/>
  <c r="E97" i="10"/>
  <c r="G97" i="10" s="1"/>
  <c r="E15" i="10"/>
  <c r="G15" i="10" s="1"/>
  <c r="E31" i="10"/>
  <c r="G31" i="10" s="1"/>
  <c r="E47" i="10"/>
  <c r="G47" i="10" s="1"/>
  <c r="E63" i="10"/>
  <c r="G63" i="10" s="1"/>
  <c r="E79" i="10"/>
  <c r="G79" i="10" s="1"/>
  <c r="E95" i="10"/>
  <c r="G95" i="10" s="1"/>
  <c r="E111" i="10"/>
  <c r="G111" i="10" s="1"/>
  <c r="E29" i="10"/>
  <c r="G29" i="10" s="1"/>
  <c r="E49" i="10"/>
  <c r="G49" i="10" s="1"/>
  <c r="E77" i="10"/>
  <c r="G77" i="10" s="1"/>
  <c r="E109" i="10"/>
  <c r="G109" i="10" s="1"/>
  <c r="E20" i="10"/>
  <c r="G20" i="10" s="1"/>
  <c r="E36" i="10"/>
  <c r="G36" i="10" s="1"/>
  <c r="E52" i="10"/>
  <c r="G52" i="10" s="1"/>
  <c r="E68" i="10"/>
  <c r="G68" i="10" s="1"/>
  <c r="E84" i="10"/>
  <c r="G84" i="10" s="1"/>
  <c r="E100" i="10"/>
  <c r="G100" i="10" s="1"/>
  <c r="E9" i="10"/>
  <c r="G9" i="10" s="1"/>
  <c r="E123" i="8"/>
  <c r="AF67" i="9" l="1"/>
  <c r="AF113" i="9" s="1"/>
  <c r="E121" i="9"/>
  <c r="E117" i="9"/>
  <c r="E113" i="9"/>
  <c r="Z17" i="13" s="1"/>
  <c r="E109" i="9"/>
  <c r="G109" i="9" s="1"/>
  <c r="J109" i="9" s="1"/>
  <c r="E105" i="9"/>
  <c r="G105" i="9" s="1"/>
  <c r="J105" i="9" s="1"/>
  <c r="E101" i="9"/>
  <c r="G101" i="9" s="1"/>
  <c r="J101" i="9" s="1"/>
  <c r="E97" i="9"/>
  <c r="G97" i="9" s="1"/>
  <c r="J97" i="9" s="1"/>
  <c r="E93" i="9"/>
  <c r="G93" i="9" s="1"/>
  <c r="J93" i="9" s="1"/>
  <c r="E89" i="9"/>
  <c r="G89" i="9" s="1"/>
  <c r="J89" i="9" s="1"/>
  <c r="E85" i="9"/>
  <c r="G85" i="9" s="1"/>
  <c r="J85" i="9" s="1"/>
  <c r="E81" i="9"/>
  <c r="G81" i="9" s="1"/>
  <c r="J81" i="9" s="1"/>
  <c r="E77" i="9"/>
  <c r="G77" i="9" s="1"/>
  <c r="J77" i="9" s="1"/>
  <c r="E73" i="9"/>
  <c r="G73" i="9" s="1"/>
  <c r="J73" i="9" s="1"/>
  <c r="E69" i="9"/>
  <c r="G69" i="9" s="1"/>
  <c r="J69" i="9" s="1"/>
  <c r="E65" i="9"/>
  <c r="G65" i="9" s="1"/>
  <c r="J65" i="9" s="1"/>
  <c r="E61" i="9"/>
  <c r="G61" i="9" s="1"/>
  <c r="J61" i="9" s="1"/>
  <c r="E57" i="9"/>
  <c r="G57" i="9" s="1"/>
  <c r="J57" i="9" s="1"/>
  <c r="E53" i="9"/>
  <c r="G53" i="9" s="1"/>
  <c r="J53" i="9" s="1"/>
  <c r="E49" i="9"/>
  <c r="G49" i="9" s="1"/>
  <c r="J49" i="9" s="1"/>
  <c r="E45" i="9"/>
  <c r="G45" i="9" s="1"/>
  <c r="J45" i="9" s="1"/>
  <c r="E41" i="9"/>
  <c r="G41" i="9" s="1"/>
  <c r="J41" i="9" s="1"/>
  <c r="E37" i="9"/>
  <c r="G37" i="9" s="1"/>
  <c r="J37" i="9" s="1"/>
  <c r="E33" i="9"/>
  <c r="G33" i="9" s="1"/>
  <c r="J33" i="9" s="1"/>
  <c r="E29" i="9"/>
  <c r="G29" i="9" s="1"/>
  <c r="J29" i="9" s="1"/>
  <c r="E25" i="9"/>
  <c r="G25" i="9" s="1"/>
  <c r="J25" i="9" s="1"/>
  <c r="E21" i="9"/>
  <c r="G21" i="9" s="1"/>
  <c r="J21" i="9" s="1"/>
  <c r="E17" i="9"/>
  <c r="G17" i="9" s="1"/>
  <c r="J17" i="9" s="1"/>
  <c r="E13" i="9"/>
  <c r="G13" i="9" s="1"/>
  <c r="J13" i="9" s="1"/>
  <c r="E9" i="9"/>
  <c r="G9" i="9" s="1"/>
  <c r="J9" i="9" s="1"/>
  <c r="E118" i="9"/>
  <c r="E114" i="9"/>
  <c r="E110" i="9"/>
  <c r="G110" i="9" s="1"/>
  <c r="J110" i="9" s="1"/>
  <c r="E102" i="9"/>
  <c r="G102" i="9" s="1"/>
  <c r="J102" i="9" s="1"/>
  <c r="E94" i="9"/>
  <c r="G94" i="9" s="1"/>
  <c r="J94" i="9" s="1"/>
  <c r="E86" i="9"/>
  <c r="G86" i="9" s="1"/>
  <c r="J86" i="9" s="1"/>
  <c r="E78" i="9"/>
  <c r="G78" i="9" s="1"/>
  <c r="J78" i="9" s="1"/>
  <c r="E66" i="9"/>
  <c r="G66" i="9" s="1"/>
  <c r="J66" i="9" s="1"/>
  <c r="E58" i="9"/>
  <c r="G58" i="9" s="1"/>
  <c r="J58" i="9" s="1"/>
  <c r="E50" i="9"/>
  <c r="G50" i="9" s="1"/>
  <c r="J50" i="9" s="1"/>
  <c r="E38" i="9"/>
  <c r="G38" i="9" s="1"/>
  <c r="J38" i="9" s="1"/>
  <c r="E30" i="9"/>
  <c r="G30" i="9" s="1"/>
  <c r="J30" i="9" s="1"/>
  <c r="E18" i="9"/>
  <c r="G18" i="9" s="1"/>
  <c r="J18" i="9" s="1"/>
  <c r="E6" i="9"/>
  <c r="G6" i="9" s="1"/>
  <c r="J6" i="9" s="1"/>
  <c r="E120" i="9"/>
  <c r="E116" i="9"/>
  <c r="AE17" i="13" s="1"/>
  <c r="E112" i="9"/>
  <c r="G112" i="9" s="1"/>
  <c r="J112" i="9" s="1"/>
  <c r="E108" i="9"/>
  <c r="G108" i="9" s="1"/>
  <c r="J108" i="9" s="1"/>
  <c r="E104" i="9"/>
  <c r="G104" i="9" s="1"/>
  <c r="J104" i="9" s="1"/>
  <c r="E100" i="9"/>
  <c r="G100" i="9" s="1"/>
  <c r="J100" i="9" s="1"/>
  <c r="E96" i="9"/>
  <c r="G96" i="9" s="1"/>
  <c r="J96" i="9" s="1"/>
  <c r="E92" i="9"/>
  <c r="G92" i="9" s="1"/>
  <c r="J92" i="9" s="1"/>
  <c r="E88" i="9"/>
  <c r="G88" i="9" s="1"/>
  <c r="J88" i="9" s="1"/>
  <c r="E84" i="9"/>
  <c r="G84" i="9" s="1"/>
  <c r="J84" i="9" s="1"/>
  <c r="E80" i="9"/>
  <c r="G80" i="9" s="1"/>
  <c r="J80" i="9" s="1"/>
  <c r="E76" i="9"/>
  <c r="G76" i="9" s="1"/>
  <c r="J76" i="9" s="1"/>
  <c r="E72" i="9"/>
  <c r="G72" i="9" s="1"/>
  <c r="J72" i="9" s="1"/>
  <c r="E68" i="9"/>
  <c r="G68" i="9" s="1"/>
  <c r="J68" i="9" s="1"/>
  <c r="E64" i="9"/>
  <c r="G64" i="9" s="1"/>
  <c r="J64" i="9" s="1"/>
  <c r="E60" i="9"/>
  <c r="G60" i="9" s="1"/>
  <c r="J60" i="9" s="1"/>
  <c r="E56" i="9"/>
  <c r="G56" i="9" s="1"/>
  <c r="J56" i="9" s="1"/>
  <c r="E52" i="9"/>
  <c r="G52" i="9" s="1"/>
  <c r="J52" i="9" s="1"/>
  <c r="E48" i="9"/>
  <c r="G48" i="9" s="1"/>
  <c r="J48" i="9" s="1"/>
  <c r="E44" i="9"/>
  <c r="G44" i="9" s="1"/>
  <c r="J44" i="9" s="1"/>
  <c r="E40" i="9"/>
  <c r="G40" i="9" s="1"/>
  <c r="J40" i="9" s="1"/>
  <c r="E36" i="9"/>
  <c r="G36" i="9" s="1"/>
  <c r="J36" i="9" s="1"/>
  <c r="E32" i="9"/>
  <c r="G32" i="9" s="1"/>
  <c r="J32" i="9" s="1"/>
  <c r="E28" i="9"/>
  <c r="G28" i="9" s="1"/>
  <c r="J28" i="9" s="1"/>
  <c r="E24" i="9"/>
  <c r="G24" i="9" s="1"/>
  <c r="J24" i="9" s="1"/>
  <c r="E20" i="9"/>
  <c r="G20" i="9" s="1"/>
  <c r="J20" i="9" s="1"/>
  <c r="E16" i="9"/>
  <c r="G16" i="9" s="1"/>
  <c r="J16" i="9" s="1"/>
  <c r="E12" i="9"/>
  <c r="G12" i="9" s="1"/>
  <c r="J12" i="9" s="1"/>
  <c r="E8" i="9"/>
  <c r="G8" i="9" s="1"/>
  <c r="J8" i="9" s="1"/>
  <c r="E70" i="9"/>
  <c r="G70" i="9" s="1"/>
  <c r="J70" i="9" s="1"/>
  <c r="E42" i="9"/>
  <c r="G42" i="9" s="1"/>
  <c r="J42" i="9" s="1"/>
  <c r="E26" i="9"/>
  <c r="G26" i="9" s="1"/>
  <c r="J26" i="9" s="1"/>
  <c r="E14" i="9"/>
  <c r="G14" i="9" s="1"/>
  <c r="J14" i="9" s="1"/>
  <c r="E119" i="9"/>
  <c r="E115" i="9"/>
  <c r="E111" i="9"/>
  <c r="G111" i="9" s="1"/>
  <c r="J111" i="9" s="1"/>
  <c r="E107" i="9"/>
  <c r="G107" i="9" s="1"/>
  <c r="J107" i="9" s="1"/>
  <c r="E103" i="9"/>
  <c r="G103" i="9" s="1"/>
  <c r="J103" i="9" s="1"/>
  <c r="E99" i="9"/>
  <c r="G99" i="9" s="1"/>
  <c r="J99" i="9" s="1"/>
  <c r="E95" i="9"/>
  <c r="G95" i="9" s="1"/>
  <c r="J95" i="9" s="1"/>
  <c r="E91" i="9"/>
  <c r="G91" i="9" s="1"/>
  <c r="J91" i="9" s="1"/>
  <c r="E87" i="9"/>
  <c r="G87" i="9" s="1"/>
  <c r="J87" i="9" s="1"/>
  <c r="E83" i="9"/>
  <c r="G83" i="9" s="1"/>
  <c r="J83" i="9" s="1"/>
  <c r="E79" i="9"/>
  <c r="G79" i="9" s="1"/>
  <c r="J79" i="9" s="1"/>
  <c r="E75" i="9"/>
  <c r="G75" i="9" s="1"/>
  <c r="J75" i="9" s="1"/>
  <c r="E71" i="9"/>
  <c r="G71" i="9" s="1"/>
  <c r="J71" i="9" s="1"/>
  <c r="E67" i="9"/>
  <c r="G67" i="9" s="1"/>
  <c r="J67" i="9" s="1"/>
  <c r="E63" i="9"/>
  <c r="G63" i="9" s="1"/>
  <c r="J63" i="9" s="1"/>
  <c r="E59" i="9"/>
  <c r="G59" i="9" s="1"/>
  <c r="J59" i="9" s="1"/>
  <c r="E55" i="9"/>
  <c r="G55" i="9" s="1"/>
  <c r="J55" i="9" s="1"/>
  <c r="E51" i="9"/>
  <c r="G51" i="9" s="1"/>
  <c r="J51" i="9" s="1"/>
  <c r="E47" i="9"/>
  <c r="G47" i="9" s="1"/>
  <c r="J47" i="9" s="1"/>
  <c r="E43" i="9"/>
  <c r="G43" i="9" s="1"/>
  <c r="J43" i="9" s="1"/>
  <c r="E39" i="9"/>
  <c r="G39" i="9" s="1"/>
  <c r="J39" i="9" s="1"/>
  <c r="E35" i="9"/>
  <c r="G35" i="9" s="1"/>
  <c r="J35" i="9" s="1"/>
  <c r="E31" i="9"/>
  <c r="G31" i="9" s="1"/>
  <c r="J31" i="9" s="1"/>
  <c r="E27" i="9"/>
  <c r="G27" i="9" s="1"/>
  <c r="J27" i="9" s="1"/>
  <c r="E23" i="9"/>
  <c r="G23" i="9" s="1"/>
  <c r="J23" i="9" s="1"/>
  <c r="E19" i="9"/>
  <c r="G19" i="9" s="1"/>
  <c r="J19" i="9" s="1"/>
  <c r="E15" i="9"/>
  <c r="G15" i="9" s="1"/>
  <c r="J15" i="9" s="1"/>
  <c r="E11" i="9"/>
  <c r="G11" i="9" s="1"/>
  <c r="J11" i="9" s="1"/>
  <c r="E7" i="9"/>
  <c r="G7" i="9" s="1"/>
  <c r="J7" i="9" s="1"/>
  <c r="E122" i="9"/>
  <c r="E106" i="9"/>
  <c r="G106" i="9" s="1"/>
  <c r="J106" i="9" s="1"/>
  <c r="E98" i="9"/>
  <c r="G98" i="9" s="1"/>
  <c r="J98" i="9" s="1"/>
  <c r="E90" i="9"/>
  <c r="G90" i="9" s="1"/>
  <c r="J90" i="9" s="1"/>
  <c r="E82" i="9"/>
  <c r="G82" i="9" s="1"/>
  <c r="J82" i="9" s="1"/>
  <c r="E74" i="9"/>
  <c r="G74" i="9" s="1"/>
  <c r="J74" i="9" s="1"/>
  <c r="E62" i="9"/>
  <c r="G62" i="9" s="1"/>
  <c r="J62" i="9" s="1"/>
  <c r="E54" i="9"/>
  <c r="G54" i="9" s="1"/>
  <c r="J54" i="9" s="1"/>
  <c r="E46" i="9"/>
  <c r="G46" i="9" s="1"/>
  <c r="J46" i="9" s="1"/>
  <c r="E34" i="9"/>
  <c r="G34" i="9" s="1"/>
  <c r="J34" i="9" s="1"/>
  <c r="E22" i="9"/>
  <c r="G22" i="9" s="1"/>
  <c r="J22" i="9" s="1"/>
  <c r="E10" i="9"/>
  <c r="G10" i="9" s="1"/>
  <c r="J10" i="9" s="1"/>
  <c r="I52" i="10"/>
  <c r="V52" i="10"/>
  <c r="I95" i="10"/>
  <c r="V95" i="10"/>
  <c r="I46" i="10"/>
  <c r="V46" i="10"/>
  <c r="I32" i="10"/>
  <c r="V32" i="10"/>
  <c r="I11" i="10"/>
  <c r="V11" i="10"/>
  <c r="I12" i="10"/>
  <c r="V12" i="10"/>
  <c r="I55" i="10"/>
  <c r="V55" i="10"/>
  <c r="I104" i="10"/>
  <c r="V104" i="10"/>
  <c r="I83" i="10"/>
  <c r="V83" i="10"/>
  <c r="I6" i="10"/>
  <c r="V6" i="10"/>
  <c r="I34" i="10"/>
  <c r="V34" i="10"/>
  <c r="I100" i="10"/>
  <c r="V100" i="10"/>
  <c r="I36" i="10"/>
  <c r="V36" i="10"/>
  <c r="I49" i="10"/>
  <c r="V49" i="10"/>
  <c r="I79" i="10"/>
  <c r="V79" i="10"/>
  <c r="I15" i="10"/>
  <c r="V15" i="10"/>
  <c r="I94" i="10"/>
  <c r="V94" i="10"/>
  <c r="I30" i="10"/>
  <c r="V30" i="10"/>
  <c r="I80" i="10"/>
  <c r="V80" i="10"/>
  <c r="I16" i="10"/>
  <c r="V16" i="10"/>
  <c r="I25" i="10"/>
  <c r="V25" i="10"/>
  <c r="I59" i="10"/>
  <c r="V59" i="10"/>
  <c r="I89" i="10"/>
  <c r="V89" i="10"/>
  <c r="I74" i="10"/>
  <c r="V74" i="10"/>
  <c r="I10" i="10"/>
  <c r="V10" i="10"/>
  <c r="I60" i="10"/>
  <c r="V60" i="10"/>
  <c r="I93" i="10"/>
  <c r="V93" i="10"/>
  <c r="I103" i="10"/>
  <c r="V103" i="10"/>
  <c r="I39" i="10"/>
  <c r="V39" i="10"/>
  <c r="I45" i="10"/>
  <c r="V45" i="10"/>
  <c r="I54" i="10"/>
  <c r="V54" i="10"/>
  <c r="I88" i="10"/>
  <c r="V88" i="10"/>
  <c r="I24" i="10"/>
  <c r="V24" i="10"/>
  <c r="I33" i="10"/>
  <c r="V33" i="10"/>
  <c r="I67" i="10"/>
  <c r="V67" i="10"/>
  <c r="I105" i="10"/>
  <c r="V105" i="10"/>
  <c r="I82" i="10"/>
  <c r="V82" i="10"/>
  <c r="I31" i="10"/>
  <c r="V31" i="10"/>
  <c r="I41" i="10"/>
  <c r="V41" i="10"/>
  <c r="I26" i="10"/>
  <c r="V26" i="10"/>
  <c r="I81" i="10"/>
  <c r="V81" i="10"/>
  <c r="I40" i="10"/>
  <c r="V40" i="10"/>
  <c r="I19" i="10"/>
  <c r="V19" i="10"/>
  <c r="I84" i="10"/>
  <c r="V84" i="10"/>
  <c r="I20" i="10"/>
  <c r="V20" i="10"/>
  <c r="I29" i="10"/>
  <c r="V29" i="10"/>
  <c r="I63" i="10"/>
  <c r="V63" i="10"/>
  <c r="I97" i="10"/>
  <c r="V97" i="10"/>
  <c r="I78" i="10"/>
  <c r="V78" i="10"/>
  <c r="I14" i="10"/>
  <c r="V14" i="10"/>
  <c r="I64" i="10"/>
  <c r="V64" i="10"/>
  <c r="I101" i="10"/>
  <c r="V101" i="10"/>
  <c r="I107" i="10"/>
  <c r="V107" i="10"/>
  <c r="I43" i="10"/>
  <c r="V43" i="10"/>
  <c r="I57" i="10"/>
  <c r="V57" i="10"/>
  <c r="I58" i="10"/>
  <c r="V58" i="10"/>
  <c r="I108" i="10"/>
  <c r="V108" i="10"/>
  <c r="I44" i="10"/>
  <c r="V44" i="10"/>
  <c r="I61" i="10"/>
  <c r="V61" i="10"/>
  <c r="I87" i="10"/>
  <c r="V87" i="10"/>
  <c r="I23" i="10"/>
  <c r="V23" i="10"/>
  <c r="I102" i="10"/>
  <c r="V102" i="10"/>
  <c r="I38" i="10"/>
  <c r="V38" i="10"/>
  <c r="I72" i="10"/>
  <c r="V72" i="10"/>
  <c r="I8" i="10"/>
  <c r="V8" i="10"/>
  <c r="I17" i="10"/>
  <c r="V17" i="10"/>
  <c r="I51" i="10"/>
  <c r="V51" i="10"/>
  <c r="I73" i="10"/>
  <c r="V73" i="10"/>
  <c r="I66" i="10"/>
  <c r="V66" i="10"/>
  <c r="I9" i="10"/>
  <c r="V9" i="10"/>
  <c r="I77" i="10"/>
  <c r="V77" i="10"/>
  <c r="I110" i="10"/>
  <c r="V110" i="10"/>
  <c r="I96" i="10"/>
  <c r="V96" i="10"/>
  <c r="I75" i="10"/>
  <c r="V75" i="10"/>
  <c r="I90" i="10"/>
  <c r="V90" i="10"/>
  <c r="I76" i="10"/>
  <c r="V76" i="10"/>
  <c r="I21" i="10"/>
  <c r="V21" i="10"/>
  <c r="I70" i="10"/>
  <c r="V70" i="10"/>
  <c r="I53" i="10"/>
  <c r="V53" i="10"/>
  <c r="I98" i="10"/>
  <c r="V98" i="10"/>
  <c r="I68" i="10"/>
  <c r="V68" i="10"/>
  <c r="I109" i="10"/>
  <c r="V109" i="10"/>
  <c r="I111" i="10"/>
  <c r="V111" i="10"/>
  <c r="I47" i="10"/>
  <c r="V47" i="10"/>
  <c r="I65" i="10"/>
  <c r="V65" i="10"/>
  <c r="I62" i="10"/>
  <c r="V62" i="10"/>
  <c r="I112" i="10"/>
  <c r="V112" i="10"/>
  <c r="I48" i="10"/>
  <c r="V48" i="10"/>
  <c r="I69" i="10"/>
  <c r="V69" i="10"/>
  <c r="I91" i="10"/>
  <c r="V91" i="10"/>
  <c r="I27" i="10"/>
  <c r="V27" i="10"/>
  <c r="I106" i="10"/>
  <c r="V106" i="10"/>
  <c r="I42" i="10"/>
  <c r="V42" i="10"/>
  <c r="I92" i="10"/>
  <c r="V92" i="10"/>
  <c r="I28" i="10"/>
  <c r="V28" i="10"/>
  <c r="I37" i="10"/>
  <c r="V37" i="10"/>
  <c r="I71" i="10"/>
  <c r="V71" i="10"/>
  <c r="I7" i="10"/>
  <c r="V7" i="10"/>
  <c r="I86" i="10"/>
  <c r="V86" i="10"/>
  <c r="I22" i="10"/>
  <c r="V22" i="10"/>
  <c r="I56" i="10"/>
  <c r="V56" i="10"/>
  <c r="I85" i="10"/>
  <c r="V85" i="10"/>
  <c r="I99" i="10"/>
  <c r="V99" i="10"/>
  <c r="I35" i="10"/>
  <c r="V35" i="10"/>
  <c r="I13" i="10"/>
  <c r="V13" i="10"/>
  <c r="I50" i="10"/>
  <c r="V50" i="10"/>
  <c r="I18" i="10"/>
  <c r="V18" i="10"/>
  <c r="AD70" i="8"/>
  <c r="AD113" i="8" s="1"/>
  <c r="AF70" i="8"/>
  <c r="AF113" i="8" s="1"/>
  <c r="G113" i="10"/>
  <c r="AU22" i="13" s="1"/>
  <c r="J6" i="10" a="1"/>
  <c r="E113" i="10"/>
  <c r="AV15" i="13" s="1"/>
  <c r="V113" i="9"/>
  <c r="I113" i="9"/>
  <c r="AD113" i="9"/>
  <c r="AE74" i="13" s="1"/>
  <c r="E119" i="8"/>
  <c r="E115" i="8"/>
  <c r="J16" i="13" s="1"/>
  <c r="E111" i="8"/>
  <c r="G111" i="8" s="1"/>
  <c r="J111" i="8" s="1"/>
  <c r="E107" i="8"/>
  <c r="G107" i="8" s="1"/>
  <c r="J107" i="8" s="1"/>
  <c r="E103" i="8"/>
  <c r="G103" i="8" s="1"/>
  <c r="J103" i="8" s="1"/>
  <c r="E99" i="8"/>
  <c r="G99" i="8" s="1"/>
  <c r="J99" i="8" s="1"/>
  <c r="E95" i="8"/>
  <c r="G95" i="8" s="1"/>
  <c r="J95" i="8" s="1"/>
  <c r="E91" i="8"/>
  <c r="G91" i="8" s="1"/>
  <c r="J91" i="8" s="1"/>
  <c r="E87" i="8"/>
  <c r="G87" i="8" s="1"/>
  <c r="J87" i="8" s="1"/>
  <c r="E83" i="8"/>
  <c r="G83" i="8" s="1"/>
  <c r="J83" i="8" s="1"/>
  <c r="E79" i="8"/>
  <c r="G79" i="8" s="1"/>
  <c r="J79" i="8" s="1"/>
  <c r="E75" i="8"/>
  <c r="G75" i="8" s="1"/>
  <c r="J75" i="8" s="1"/>
  <c r="E71" i="8"/>
  <c r="G71" i="8" s="1"/>
  <c r="J71" i="8" s="1"/>
  <c r="E67" i="8"/>
  <c r="G67" i="8" s="1"/>
  <c r="J67" i="8" s="1"/>
  <c r="E63" i="8"/>
  <c r="G63" i="8" s="1"/>
  <c r="J63" i="8" s="1"/>
  <c r="E59" i="8"/>
  <c r="G59" i="8" s="1"/>
  <c r="J59" i="8" s="1"/>
  <c r="E55" i="8"/>
  <c r="G55" i="8" s="1"/>
  <c r="J55" i="8" s="1"/>
  <c r="E51" i="8"/>
  <c r="G51" i="8" s="1"/>
  <c r="J51" i="8" s="1"/>
  <c r="E47" i="8"/>
  <c r="G47" i="8" s="1"/>
  <c r="J47" i="8" s="1"/>
  <c r="E43" i="8"/>
  <c r="G43" i="8" s="1"/>
  <c r="J43" i="8" s="1"/>
  <c r="E39" i="8"/>
  <c r="G39" i="8" s="1"/>
  <c r="J39" i="8" s="1"/>
  <c r="E35" i="8"/>
  <c r="G35" i="8" s="1"/>
  <c r="J35" i="8" s="1"/>
  <c r="E120" i="8"/>
  <c r="E114" i="8"/>
  <c r="E109" i="8"/>
  <c r="G109" i="8" s="1"/>
  <c r="J109" i="8" s="1"/>
  <c r="E104" i="8"/>
  <c r="G104" i="8" s="1"/>
  <c r="J104" i="8" s="1"/>
  <c r="E98" i="8"/>
  <c r="G98" i="8" s="1"/>
  <c r="J98" i="8" s="1"/>
  <c r="E93" i="8"/>
  <c r="G93" i="8" s="1"/>
  <c r="J93" i="8" s="1"/>
  <c r="E88" i="8"/>
  <c r="G88" i="8" s="1"/>
  <c r="J88" i="8" s="1"/>
  <c r="E82" i="8"/>
  <c r="G82" i="8" s="1"/>
  <c r="J82" i="8" s="1"/>
  <c r="E77" i="8"/>
  <c r="G77" i="8" s="1"/>
  <c r="J77" i="8" s="1"/>
  <c r="E72" i="8"/>
  <c r="G72" i="8" s="1"/>
  <c r="J72" i="8" s="1"/>
  <c r="E66" i="8"/>
  <c r="G66" i="8" s="1"/>
  <c r="J66" i="8" s="1"/>
  <c r="E61" i="8"/>
  <c r="G61" i="8" s="1"/>
  <c r="J61" i="8" s="1"/>
  <c r="E56" i="8"/>
  <c r="G56" i="8" s="1"/>
  <c r="J56" i="8" s="1"/>
  <c r="E50" i="8"/>
  <c r="G50" i="8" s="1"/>
  <c r="J50" i="8" s="1"/>
  <c r="E45" i="8"/>
  <c r="G45" i="8" s="1"/>
  <c r="J45" i="8" s="1"/>
  <c r="E40" i="8"/>
  <c r="G40" i="8" s="1"/>
  <c r="J40" i="8" s="1"/>
  <c r="E34" i="8"/>
  <c r="G34" i="8" s="1"/>
  <c r="J34" i="8" s="1"/>
  <c r="E30" i="8"/>
  <c r="G30" i="8" s="1"/>
  <c r="J30" i="8" s="1"/>
  <c r="E26" i="8"/>
  <c r="G26" i="8" s="1"/>
  <c r="J26" i="8" s="1"/>
  <c r="E22" i="8"/>
  <c r="G22" i="8" s="1"/>
  <c r="J22" i="8" s="1"/>
  <c r="E18" i="8"/>
  <c r="G18" i="8" s="1"/>
  <c r="J18" i="8" s="1"/>
  <c r="E14" i="8"/>
  <c r="G14" i="8" s="1"/>
  <c r="J14" i="8" s="1"/>
  <c r="E10" i="8"/>
  <c r="G10" i="8" s="1"/>
  <c r="J10" i="8" s="1"/>
  <c r="E6" i="8"/>
  <c r="G6" i="8" s="1"/>
  <c r="J6" i="8" s="1"/>
  <c r="K6" i="8" s="1" a="1"/>
  <c r="E121" i="8"/>
  <c r="E105" i="8"/>
  <c r="G105" i="8" s="1"/>
  <c r="J105" i="8" s="1"/>
  <c r="E84" i="8"/>
  <c r="G84" i="8" s="1"/>
  <c r="J84" i="8" s="1"/>
  <c r="E68" i="8"/>
  <c r="G68" i="8" s="1"/>
  <c r="J68" i="8" s="1"/>
  <c r="E52" i="8"/>
  <c r="G52" i="8" s="1"/>
  <c r="J52" i="8" s="1"/>
  <c r="E41" i="8"/>
  <c r="G41" i="8" s="1"/>
  <c r="J41" i="8" s="1"/>
  <c r="E31" i="8"/>
  <c r="G31" i="8" s="1"/>
  <c r="J31" i="8" s="1"/>
  <c r="E19" i="8"/>
  <c r="G19" i="8" s="1"/>
  <c r="J19" i="8" s="1"/>
  <c r="E7" i="8"/>
  <c r="G7" i="8" s="1"/>
  <c r="J7" i="8" s="1"/>
  <c r="E118" i="8"/>
  <c r="E113" i="8"/>
  <c r="E17" i="13" s="1"/>
  <c r="E108" i="8"/>
  <c r="G108" i="8" s="1"/>
  <c r="J108" i="8" s="1"/>
  <c r="E102" i="8"/>
  <c r="G102" i="8" s="1"/>
  <c r="J102" i="8" s="1"/>
  <c r="E97" i="8"/>
  <c r="G97" i="8" s="1"/>
  <c r="J97" i="8" s="1"/>
  <c r="E92" i="8"/>
  <c r="G92" i="8" s="1"/>
  <c r="J92" i="8" s="1"/>
  <c r="E86" i="8"/>
  <c r="G86" i="8" s="1"/>
  <c r="J86" i="8" s="1"/>
  <c r="E81" i="8"/>
  <c r="G81" i="8" s="1"/>
  <c r="J81" i="8" s="1"/>
  <c r="E76" i="8"/>
  <c r="G76" i="8" s="1"/>
  <c r="J76" i="8" s="1"/>
  <c r="E70" i="8"/>
  <c r="G70" i="8" s="1"/>
  <c r="J70" i="8" s="1"/>
  <c r="E65" i="8"/>
  <c r="G65" i="8" s="1"/>
  <c r="J65" i="8" s="1"/>
  <c r="E60" i="8"/>
  <c r="G60" i="8" s="1"/>
  <c r="J60" i="8" s="1"/>
  <c r="E54" i="8"/>
  <c r="G54" i="8" s="1"/>
  <c r="J54" i="8" s="1"/>
  <c r="E49" i="8"/>
  <c r="G49" i="8" s="1"/>
  <c r="J49" i="8" s="1"/>
  <c r="E44" i="8"/>
  <c r="G44" i="8" s="1"/>
  <c r="J44" i="8" s="1"/>
  <c r="E38" i="8"/>
  <c r="G38" i="8" s="1"/>
  <c r="J38" i="8" s="1"/>
  <c r="E33" i="8"/>
  <c r="G33" i="8" s="1"/>
  <c r="J33" i="8" s="1"/>
  <c r="E29" i="8"/>
  <c r="G29" i="8" s="1"/>
  <c r="J29" i="8" s="1"/>
  <c r="E25" i="8"/>
  <c r="G25" i="8" s="1"/>
  <c r="J25" i="8" s="1"/>
  <c r="E21" i="8"/>
  <c r="G21" i="8" s="1"/>
  <c r="J21" i="8" s="1"/>
  <c r="E17" i="8"/>
  <c r="G17" i="8" s="1"/>
  <c r="J17" i="8" s="1"/>
  <c r="E13" i="8"/>
  <c r="G13" i="8" s="1"/>
  <c r="J13" i="8" s="1"/>
  <c r="E9" i="8"/>
  <c r="G9" i="8" s="1"/>
  <c r="J9" i="8" s="1"/>
  <c r="E110" i="8"/>
  <c r="G110" i="8" s="1"/>
  <c r="J110" i="8" s="1"/>
  <c r="E94" i="8"/>
  <c r="G94" i="8" s="1"/>
  <c r="J94" i="8" s="1"/>
  <c r="E78" i="8"/>
  <c r="G78" i="8" s="1"/>
  <c r="J78" i="8" s="1"/>
  <c r="E62" i="8"/>
  <c r="G62" i="8" s="1"/>
  <c r="J62" i="8" s="1"/>
  <c r="E46" i="8"/>
  <c r="G46" i="8" s="1"/>
  <c r="J46" i="8" s="1"/>
  <c r="E27" i="8"/>
  <c r="G27" i="8" s="1"/>
  <c r="J27" i="8" s="1"/>
  <c r="E11" i="8"/>
  <c r="G11" i="8" s="1"/>
  <c r="J11" i="8" s="1"/>
  <c r="E122" i="8"/>
  <c r="E117" i="8"/>
  <c r="E112" i="8"/>
  <c r="G112" i="8" s="1"/>
  <c r="J112" i="8" s="1"/>
  <c r="E106" i="8"/>
  <c r="G106" i="8" s="1"/>
  <c r="J106" i="8" s="1"/>
  <c r="E101" i="8"/>
  <c r="G101" i="8" s="1"/>
  <c r="J101" i="8" s="1"/>
  <c r="E96" i="8"/>
  <c r="G96" i="8" s="1"/>
  <c r="J96" i="8" s="1"/>
  <c r="E90" i="8"/>
  <c r="G90" i="8" s="1"/>
  <c r="J90" i="8" s="1"/>
  <c r="E85" i="8"/>
  <c r="G85" i="8" s="1"/>
  <c r="J85" i="8" s="1"/>
  <c r="E80" i="8"/>
  <c r="G80" i="8" s="1"/>
  <c r="J80" i="8" s="1"/>
  <c r="E74" i="8"/>
  <c r="G74" i="8" s="1"/>
  <c r="J74" i="8" s="1"/>
  <c r="E69" i="8"/>
  <c r="G69" i="8" s="1"/>
  <c r="J69" i="8" s="1"/>
  <c r="E64" i="8"/>
  <c r="G64" i="8" s="1"/>
  <c r="J64" i="8" s="1"/>
  <c r="E58" i="8"/>
  <c r="G58" i="8" s="1"/>
  <c r="J58" i="8" s="1"/>
  <c r="E53" i="8"/>
  <c r="G53" i="8" s="1"/>
  <c r="J53" i="8" s="1"/>
  <c r="E48" i="8"/>
  <c r="G48" i="8" s="1"/>
  <c r="J48" i="8" s="1"/>
  <c r="E42" i="8"/>
  <c r="G42" i="8" s="1"/>
  <c r="J42" i="8" s="1"/>
  <c r="E37" i="8"/>
  <c r="G37" i="8" s="1"/>
  <c r="J37" i="8" s="1"/>
  <c r="E32" i="8"/>
  <c r="G32" i="8" s="1"/>
  <c r="J32" i="8" s="1"/>
  <c r="E28" i="8"/>
  <c r="G28" i="8" s="1"/>
  <c r="J28" i="8" s="1"/>
  <c r="E24" i="8"/>
  <c r="G24" i="8" s="1"/>
  <c r="J24" i="8" s="1"/>
  <c r="E20" i="8"/>
  <c r="G20" i="8" s="1"/>
  <c r="J20" i="8" s="1"/>
  <c r="E16" i="8"/>
  <c r="G16" i="8" s="1"/>
  <c r="J16" i="8" s="1"/>
  <c r="E12" i="8"/>
  <c r="G12" i="8" s="1"/>
  <c r="J12" i="8" s="1"/>
  <c r="E8" i="8"/>
  <c r="G8" i="8" s="1"/>
  <c r="J8" i="8" s="1"/>
  <c r="E116" i="8"/>
  <c r="J17" i="13" s="1"/>
  <c r="E100" i="8"/>
  <c r="G100" i="8" s="1"/>
  <c r="J100" i="8" s="1"/>
  <c r="E89" i="8"/>
  <c r="G89" i="8" s="1"/>
  <c r="J89" i="8" s="1"/>
  <c r="E73" i="8"/>
  <c r="G73" i="8" s="1"/>
  <c r="J73" i="8" s="1"/>
  <c r="E57" i="8"/>
  <c r="G57" i="8" s="1"/>
  <c r="J57" i="8" s="1"/>
  <c r="E36" i="8"/>
  <c r="G36" i="8" s="1"/>
  <c r="J36" i="8" s="1"/>
  <c r="E23" i="8"/>
  <c r="G23" i="8" s="1"/>
  <c r="J23" i="8" s="1"/>
  <c r="E15" i="8"/>
  <c r="G15" i="8" s="1"/>
  <c r="J15" i="8" s="1"/>
  <c r="V113" i="8"/>
  <c r="I113" i="8"/>
  <c r="I113" i="10" l="1"/>
  <c r="AY27" i="13" s="1"/>
  <c r="G113" i="9"/>
  <c r="Z24" i="13" s="1"/>
  <c r="AD24" i="13" s="1"/>
  <c r="E14" i="14"/>
  <c r="F10" i="13" s="1"/>
  <c r="F14" i="14"/>
  <c r="Z70" i="8"/>
  <c r="Z113" i="8" s="1"/>
  <c r="I15" i="13"/>
  <c r="AD15" i="13"/>
  <c r="Z67" i="9"/>
  <c r="Z113" i="9" s="1"/>
  <c r="AE16" i="13"/>
  <c r="J115" i="9"/>
  <c r="E16" i="14"/>
  <c r="F16" i="14"/>
  <c r="AY22" i="13"/>
  <c r="AF18" i="10"/>
  <c r="AD18" i="10"/>
  <c r="AF13" i="10"/>
  <c r="AD13" i="10"/>
  <c r="AF99" i="10"/>
  <c r="AD99" i="10"/>
  <c r="AD56" i="10"/>
  <c r="AF56" i="10"/>
  <c r="AD86" i="10"/>
  <c r="AF86" i="10"/>
  <c r="AF71" i="10"/>
  <c r="AD71" i="10"/>
  <c r="AD28" i="10"/>
  <c r="AF28" i="10"/>
  <c r="AF42" i="10"/>
  <c r="AD42" i="10"/>
  <c r="AF27" i="10"/>
  <c r="AD27" i="10"/>
  <c r="AD69" i="10"/>
  <c r="AF69" i="10"/>
  <c r="AD112" i="10"/>
  <c r="AF112" i="10"/>
  <c r="AD65" i="10"/>
  <c r="AF65" i="10"/>
  <c r="AF111" i="10"/>
  <c r="AD111" i="10"/>
  <c r="AD68" i="10"/>
  <c r="AF68" i="10"/>
  <c r="AD53" i="10"/>
  <c r="AF53" i="10"/>
  <c r="AF21" i="10"/>
  <c r="AD21" i="10"/>
  <c r="AD90" i="10"/>
  <c r="AF90" i="10"/>
  <c r="AD96" i="10"/>
  <c r="AF96" i="10"/>
  <c r="AD77" i="10"/>
  <c r="AF77" i="10"/>
  <c r="AD66" i="10"/>
  <c r="AF66" i="10"/>
  <c r="AF51" i="10"/>
  <c r="AD51" i="10"/>
  <c r="AD8" i="10"/>
  <c r="AF8" i="10"/>
  <c r="AF38" i="10"/>
  <c r="AD38" i="10"/>
  <c r="AF23" i="10"/>
  <c r="AD23" i="10"/>
  <c r="AD61" i="10"/>
  <c r="AF61" i="10"/>
  <c r="AD108" i="10"/>
  <c r="AF108" i="10"/>
  <c r="AD57" i="10"/>
  <c r="AF57" i="10"/>
  <c r="AF107" i="10"/>
  <c r="AD107" i="10"/>
  <c r="AD64" i="10"/>
  <c r="AF64" i="10"/>
  <c r="AD78" i="10"/>
  <c r="AF78" i="10"/>
  <c r="AF63" i="10"/>
  <c r="AD63" i="10"/>
  <c r="AF20" i="10"/>
  <c r="AD20" i="10"/>
  <c r="AF19" i="10"/>
  <c r="AD19" i="10"/>
  <c r="AD81" i="10"/>
  <c r="AF81" i="10"/>
  <c r="AF41" i="10"/>
  <c r="AD41" i="10"/>
  <c r="AD82" i="10"/>
  <c r="AF82" i="10"/>
  <c r="AF67" i="10"/>
  <c r="AD67" i="10"/>
  <c r="AD24" i="10"/>
  <c r="AF24" i="10"/>
  <c r="AD54" i="10"/>
  <c r="AF54" i="10"/>
  <c r="AF39" i="10"/>
  <c r="AD39" i="10"/>
  <c r="AD93" i="10"/>
  <c r="AF93" i="10"/>
  <c r="AF10" i="10"/>
  <c r="AD10" i="10"/>
  <c r="AD89" i="10"/>
  <c r="AF89" i="10"/>
  <c r="AF25" i="10"/>
  <c r="AD25" i="10"/>
  <c r="AD80" i="10"/>
  <c r="AF80" i="10"/>
  <c r="AD94" i="10"/>
  <c r="AF94" i="10"/>
  <c r="AF79" i="10"/>
  <c r="AD79" i="10"/>
  <c r="AF36" i="10"/>
  <c r="AD36" i="10"/>
  <c r="AF34" i="10"/>
  <c r="AD34" i="10"/>
  <c r="AF83" i="10"/>
  <c r="AD83" i="10"/>
  <c r="AF55" i="10"/>
  <c r="AD55" i="10"/>
  <c r="AF11" i="10"/>
  <c r="AD11" i="10"/>
  <c r="AD46" i="10"/>
  <c r="AF46" i="10"/>
  <c r="AD52" i="10"/>
  <c r="AF52" i="10"/>
  <c r="W13" i="12"/>
  <c r="F8" i="12"/>
  <c r="Z13" i="10"/>
  <c r="W56" i="12"/>
  <c r="Z56" i="10"/>
  <c r="W28" i="12"/>
  <c r="Z28" i="10"/>
  <c r="W27" i="12"/>
  <c r="Z27" i="10"/>
  <c r="W110" i="12"/>
  <c r="AF110" i="12" s="1"/>
  <c r="F42" i="12"/>
  <c r="Z112" i="10"/>
  <c r="W68" i="12"/>
  <c r="Z68" i="10"/>
  <c r="W21" i="12"/>
  <c r="Z21" i="10"/>
  <c r="W94" i="12"/>
  <c r="Z96" i="10"/>
  <c r="W66" i="12"/>
  <c r="Z66" i="10"/>
  <c r="W8" i="12"/>
  <c r="Z8" i="10"/>
  <c r="W23" i="12"/>
  <c r="F25" i="12"/>
  <c r="Z23" i="10"/>
  <c r="W106" i="12"/>
  <c r="Z108" i="10"/>
  <c r="W57" i="12"/>
  <c r="Z57" i="10"/>
  <c r="W64" i="12"/>
  <c r="Z64" i="10"/>
  <c r="W78" i="12"/>
  <c r="Z78" i="10"/>
  <c r="W63" i="12"/>
  <c r="Z63" i="10"/>
  <c r="W20" i="12"/>
  <c r="Z20" i="10"/>
  <c r="W80" i="12"/>
  <c r="Z81" i="10"/>
  <c r="W41" i="12"/>
  <c r="F15" i="12"/>
  <c r="Z41" i="10"/>
  <c r="W112" i="12"/>
  <c r="AF112" i="12" s="1"/>
  <c r="F44" i="12"/>
  <c r="Z82" i="10"/>
  <c r="W67" i="12"/>
  <c r="F26" i="12"/>
  <c r="Z67" i="10"/>
  <c r="W24" i="12"/>
  <c r="F11" i="12"/>
  <c r="Z24" i="10"/>
  <c r="W54" i="12"/>
  <c r="F22" i="12"/>
  <c r="Z54" i="10"/>
  <c r="W39" i="12"/>
  <c r="Z39" i="10"/>
  <c r="W91" i="12"/>
  <c r="Z93" i="10"/>
  <c r="W10" i="12"/>
  <c r="Z10" i="10"/>
  <c r="W87" i="12"/>
  <c r="F34" i="12"/>
  <c r="Z89" i="10"/>
  <c r="W25" i="12"/>
  <c r="Z25" i="10"/>
  <c r="W79" i="12"/>
  <c r="F33" i="12"/>
  <c r="Z80" i="10"/>
  <c r="W92" i="12"/>
  <c r="F35" i="12"/>
  <c r="Z94" i="10"/>
  <c r="W111" i="12"/>
  <c r="AF111" i="12" s="1"/>
  <c r="F43" i="12"/>
  <c r="Z79" i="10"/>
  <c r="W36" i="12"/>
  <c r="Z36" i="10"/>
  <c r="W34" i="12"/>
  <c r="F13" i="12"/>
  <c r="Z34" i="10"/>
  <c r="W81" i="12"/>
  <c r="Z83" i="10"/>
  <c r="W55" i="12"/>
  <c r="Z55" i="10"/>
  <c r="W11" i="12"/>
  <c r="F7" i="12"/>
  <c r="Z11" i="10"/>
  <c r="W46" i="12"/>
  <c r="Z46" i="10"/>
  <c r="F74" i="13"/>
  <c r="J74" i="13"/>
  <c r="M15" i="14"/>
  <c r="W50" i="12"/>
  <c r="F19" i="12"/>
  <c r="Z50" i="10"/>
  <c r="W35" i="12"/>
  <c r="Z35" i="10"/>
  <c r="W83" i="12"/>
  <c r="Z85" i="10"/>
  <c r="W22" i="12"/>
  <c r="Z22" i="10"/>
  <c r="W7" i="12"/>
  <c r="Z7" i="10"/>
  <c r="W37" i="12"/>
  <c r="F14" i="12"/>
  <c r="Z37" i="10"/>
  <c r="W90" i="12"/>
  <c r="Z92" i="10"/>
  <c r="W104" i="12"/>
  <c r="F40" i="12"/>
  <c r="Z106" i="10"/>
  <c r="W89" i="12"/>
  <c r="Z91" i="10"/>
  <c r="W48" i="12"/>
  <c r="Z48" i="10"/>
  <c r="W62" i="12"/>
  <c r="Z62" i="10"/>
  <c r="W47" i="12"/>
  <c r="F17" i="12"/>
  <c r="Z47" i="10"/>
  <c r="W107" i="12"/>
  <c r="Z109" i="10"/>
  <c r="W96" i="12"/>
  <c r="Z98" i="10"/>
  <c r="W70" i="12"/>
  <c r="Z70" i="10"/>
  <c r="W76" i="12"/>
  <c r="F31" i="12"/>
  <c r="Z76" i="10"/>
  <c r="W75" i="12"/>
  <c r="F30" i="12"/>
  <c r="Z75" i="10"/>
  <c r="W108" i="12"/>
  <c r="Z110" i="10"/>
  <c r="V113" i="10"/>
  <c r="F18" i="14" s="1"/>
  <c r="W9" i="12"/>
  <c r="Z9" i="10"/>
  <c r="W73" i="12"/>
  <c r="F28" i="12"/>
  <c r="Z73" i="10"/>
  <c r="W17" i="12"/>
  <c r="F9" i="12"/>
  <c r="Z17" i="10"/>
  <c r="W72" i="12"/>
  <c r="Z72" i="10"/>
  <c r="W100" i="12"/>
  <c r="F39" i="12"/>
  <c r="Z102" i="10"/>
  <c r="W85" i="12"/>
  <c r="Z87" i="10"/>
  <c r="W44" i="12"/>
  <c r="Z44" i="10"/>
  <c r="W58" i="12"/>
  <c r="F23" i="12"/>
  <c r="Z58" i="10"/>
  <c r="W43" i="12"/>
  <c r="Z43" i="10"/>
  <c r="W99" i="12"/>
  <c r="F38" i="12"/>
  <c r="Z101" i="10"/>
  <c r="W14" i="12"/>
  <c r="Z14" i="10"/>
  <c r="W95" i="12"/>
  <c r="F37" i="12"/>
  <c r="Z97" i="10"/>
  <c r="W29" i="12"/>
  <c r="Z29" i="10"/>
  <c r="W82" i="12"/>
  <c r="Z84" i="10"/>
  <c r="W40" i="12"/>
  <c r="Z40" i="10"/>
  <c r="W26" i="12"/>
  <c r="Z26" i="10"/>
  <c r="W31" i="12"/>
  <c r="Z31" i="10"/>
  <c r="W103" i="12"/>
  <c r="Z105" i="10"/>
  <c r="W33" i="12"/>
  <c r="Z33" i="10"/>
  <c r="W86" i="12"/>
  <c r="Z88" i="10"/>
  <c r="W45" i="12"/>
  <c r="F16" i="12"/>
  <c r="Z45" i="10"/>
  <c r="W101" i="12"/>
  <c r="Z103" i="10"/>
  <c r="W60" i="12"/>
  <c r="F24" i="12"/>
  <c r="Z60" i="10"/>
  <c r="W74" i="12"/>
  <c r="F29" i="12"/>
  <c r="Z74" i="10"/>
  <c r="W59" i="12"/>
  <c r="Z59" i="10"/>
  <c r="W16" i="12"/>
  <c r="Z16" i="10"/>
  <c r="W30" i="12"/>
  <c r="Z30" i="10"/>
  <c r="W15" i="12"/>
  <c r="Z15" i="10"/>
  <c r="W49" i="12"/>
  <c r="F18" i="12"/>
  <c r="Z49" i="10"/>
  <c r="W98" i="12"/>
  <c r="Z100" i="10"/>
  <c r="W6" i="12"/>
  <c r="F6" i="12"/>
  <c r="Z6" i="10"/>
  <c r="W102" i="12"/>
  <c r="Z104" i="10"/>
  <c r="W12" i="12"/>
  <c r="Z12" i="10"/>
  <c r="W32" i="12"/>
  <c r="F12" i="12"/>
  <c r="Z32" i="10"/>
  <c r="W93" i="12"/>
  <c r="F36" i="12"/>
  <c r="Z95" i="10"/>
  <c r="AA74" i="13"/>
  <c r="M17" i="14"/>
  <c r="W18" i="12"/>
  <c r="Z18" i="10"/>
  <c r="W97" i="12"/>
  <c r="Z99" i="10"/>
  <c r="W84" i="12"/>
  <c r="Z86" i="10"/>
  <c r="W71" i="12"/>
  <c r="F27" i="12"/>
  <c r="Z71" i="10"/>
  <c r="W42" i="12"/>
  <c r="Z42" i="10"/>
  <c r="W69" i="12"/>
  <c r="Z69" i="10"/>
  <c r="W65" i="12"/>
  <c r="Z65" i="10"/>
  <c r="W109" i="12"/>
  <c r="AF109" i="12" s="1"/>
  <c r="F41" i="12"/>
  <c r="Z111" i="10"/>
  <c r="W53" i="12"/>
  <c r="Z53" i="10"/>
  <c r="W88" i="12"/>
  <c r="Z90" i="10"/>
  <c r="W77" i="12"/>
  <c r="F32" i="12"/>
  <c r="Z77" i="10"/>
  <c r="W51" i="12"/>
  <c r="F20" i="12"/>
  <c r="Z51" i="10"/>
  <c r="W38" i="12"/>
  <c r="Z38" i="10"/>
  <c r="W61" i="12"/>
  <c r="Z61" i="10"/>
  <c r="W105" i="12"/>
  <c r="Z107" i="10"/>
  <c r="W19" i="12"/>
  <c r="F10" i="12"/>
  <c r="Z19" i="10"/>
  <c r="W52" i="12"/>
  <c r="F21" i="12"/>
  <c r="Z52" i="10"/>
  <c r="AD50" i="10"/>
  <c r="AF50" i="10"/>
  <c r="AF35" i="10"/>
  <c r="AD35" i="10"/>
  <c r="AD85" i="10"/>
  <c r="AF85" i="10"/>
  <c r="AF22" i="10"/>
  <c r="AD22" i="10"/>
  <c r="AF7" i="10"/>
  <c r="AD7" i="10"/>
  <c r="AF37" i="10"/>
  <c r="AD37" i="10"/>
  <c r="AD92" i="10"/>
  <c r="AF92" i="10"/>
  <c r="AD106" i="10"/>
  <c r="AF106" i="10"/>
  <c r="AF91" i="10"/>
  <c r="AD91" i="10"/>
  <c r="AD48" i="10"/>
  <c r="AF48" i="10"/>
  <c r="AD62" i="10"/>
  <c r="AF62" i="10"/>
  <c r="AF47" i="10"/>
  <c r="AD47" i="10"/>
  <c r="AD109" i="10"/>
  <c r="AF109" i="10"/>
  <c r="AD98" i="10"/>
  <c r="AF98" i="10"/>
  <c r="AD70" i="10"/>
  <c r="AF70" i="10"/>
  <c r="AD76" i="10"/>
  <c r="AF76" i="10"/>
  <c r="AF75" i="10"/>
  <c r="AD75" i="10"/>
  <c r="AD110" i="10"/>
  <c r="AF110" i="10"/>
  <c r="AF9" i="10"/>
  <c r="AD9" i="10"/>
  <c r="AD73" i="10"/>
  <c r="AF73" i="10"/>
  <c r="AF17" i="10"/>
  <c r="AD17" i="10"/>
  <c r="AD72" i="10"/>
  <c r="AF72" i="10"/>
  <c r="AD102" i="10"/>
  <c r="AF102" i="10"/>
  <c r="AF87" i="10"/>
  <c r="AD87" i="10"/>
  <c r="AD44" i="10"/>
  <c r="AF44" i="10"/>
  <c r="AD58" i="10"/>
  <c r="AF58" i="10"/>
  <c r="AF43" i="10"/>
  <c r="AD43" i="10"/>
  <c r="AD101" i="10"/>
  <c r="AF101" i="10"/>
  <c r="AF14" i="10"/>
  <c r="AD14" i="10"/>
  <c r="AD97" i="10"/>
  <c r="AF97" i="10"/>
  <c r="AF29" i="10"/>
  <c r="AD29" i="10"/>
  <c r="AD84" i="10"/>
  <c r="AF84" i="10"/>
  <c r="AD40" i="10"/>
  <c r="AF40" i="10"/>
  <c r="AF26" i="10"/>
  <c r="AD26" i="10"/>
  <c r="AF31" i="10"/>
  <c r="AD31" i="10"/>
  <c r="AD105" i="10"/>
  <c r="AF105" i="10"/>
  <c r="AF33" i="10"/>
  <c r="AD33" i="10"/>
  <c r="AD88" i="10"/>
  <c r="AF88" i="10"/>
  <c r="AD45" i="10"/>
  <c r="AF45" i="10"/>
  <c r="AF103" i="10"/>
  <c r="AD103" i="10"/>
  <c r="AD60" i="10"/>
  <c r="AF60" i="10"/>
  <c r="AD74" i="10"/>
  <c r="AF74" i="10"/>
  <c r="AF59" i="10"/>
  <c r="AD59" i="10"/>
  <c r="AF16" i="10"/>
  <c r="AD16" i="10"/>
  <c r="AF30" i="10"/>
  <c r="AD30" i="10"/>
  <c r="AF15" i="10"/>
  <c r="AD15" i="10"/>
  <c r="AD49" i="10"/>
  <c r="AF49" i="10"/>
  <c r="AD100" i="10"/>
  <c r="AF100" i="10"/>
  <c r="AF6" i="10"/>
  <c r="AD6" i="10"/>
  <c r="AD104" i="10"/>
  <c r="AF104" i="10"/>
  <c r="AD12" i="10"/>
  <c r="AF12" i="10"/>
  <c r="AF32" i="10"/>
  <c r="AD32" i="10"/>
  <c r="AF95" i="10"/>
  <c r="AD95" i="10"/>
  <c r="G113" i="8"/>
  <c r="E24" i="13" s="1"/>
  <c r="I24" i="13" s="1"/>
  <c r="AD63" i="11"/>
  <c r="AB63" i="11"/>
  <c r="X105" i="11"/>
  <c r="AB94" i="11"/>
  <c r="AD94" i="11"/>
  <c r="X30" i="11"/>
  <c r="AB64" i="11"/>
  <c r="AD64" i="11"/>
  <c r="AD19" i="11"/>
  <c r="AB19" i="11"/>
  <c r="X52" i="11"/>
  <c r="AB75" i="11"/>
  <c r="AD75" i="11"/>
  <c r="AB85" i="11"/>
  <c r="AD85" i="11"/>
  <c r="AD74" i="11"/>
  <c r="AB74" i="11"/>
  <c r="X10" i="11"/>
  <c r="AB72" i="11"/>
  <c r="AD72" i="11"/>
  <c r="X9" i="11"/>
  <c r="AB60" i="11"/>
  <c r="AD60" i="11"/>
  <c r="X87" i="11"/>
  <c r="AB55" i="11"/>
  <c r="AD55" i="11"/>
  <c r="AD23" i="11"/>
  <c r="AB23" i="11"/>
  <c r="X65" i="11"/>
  <c r="AB86" i="11"/>
  <c r="AD86" i="11"/>
  <c r="AB54" i="11"/>
  <c r="AD54" i="11"/>
  <c r="X22" i="11"/>
  <c r="AB21" i="11"/>
  <c r="AD21" i="11"/>
  <c r="AD88" i="11"/>
  <c r="AB88" i="11"/>
  <c r="AB32" i="11"/>
  <c r="AD32" i="11"/>
  <c r="X76" i="11"/>
  <c r="AB99" i="11"/>
  <c r="AD99" i="11"/>
  <c r="X109" i="11"/>
  <c r="AB37" i="11"/>
  <c r="AD37" i="11"/>
  <c r="X34" i="11"/>
  <c r="X80" i="11"/>
  <c r="AB95" i="11"/>
  <c r="AD95" i="11"/>
  <c r="X63" i="11"/>
  <c r="X31" i="11"/>
  <c r="AB105" i="11"/>
  <c r="AD105" i="11"/>
  <c r="AD73" i="11"/>
  <c r="AB73" i="11"/>
  <c r="X33" i="11"/>
  <c r="X94" i="11"/>
  <c r="X62" i="11"/>
  <c r="AD30" i="11"/>
  <c r="AB30" i="11"/>
  <c r="X41" i="11"/>
  <c r="X36" i="11"/>
  <c r="X64" i="11"/>
  <c r="X108" i="11"/>
  <c r="AB83" i="11"/>
  <c r="AD83" i="11"/>
  <c r="X19" i="11"/>
  <c r="AD61" i="11"/>
  <c r="AB61" i="11"/>
  <c r="X66" i="11"/>
  <c r="AD52" i="11"/>
  <c r="AB52" i="11"/>
  <c r="X107" i="11"/>
  <c r="X75" i="11"/>
  <c r="X43" i="11"/>
  <c r="X11" i="11"/>
  <c r="X85" i="11"/>
  <c r="X49" i="11"/>
  <c r="AD106" i="11"/>
  <c r="AB106" i="11"/>
  <c r="X74" i="11"/>
  <c r="X42" i="11"/>
  <c r="AD10" i="11"/>
  <c r="AB10" i="11"/>
  <c r="AD84" i="11"/>
  <c r="AB84" i="11"/>
  <c r="X112" i="11"/>
  <c r="X72" i="11"/>
  <c r="X28" i="11"/>
  <c r="AB9" i="11"/>
  <c r="AD9" i="11"/>
  <c r="X57" i="11"/>
  <c r="X60" i="11"/>
  <c r="AB87" i="11"/>
  <c r="AD87" i="11"/>
  <c r="X55" i="11"/>
  <c r="X23" i="11"/>
  <c r="AB97" i="11"/>
  <c r="AD97" i="11"/>
  <c r="AD65" i="11"/>
  <c r="AB65" i="11"/>
  <c r="AD17" i="11"/>
  <c r="AB17" i="11"/>
  <c r="X86" i="11"/>
  <c r="X54" i="11"/>
  <c r="AD22" i="11"/>
  <c r="AB22" i="11"/>
  <c r="X21" i="11"/>
  <c r="X88" i="11"/>
  <c r="X32" i="11"/>
  <c r="AD76" i="11"/>
  <c r="AB76" i="11"/>
  <c r="X99" i="11"/>
  <c r="AD109" i="11"/>
  <c r="AB109" i="11"/>
  <c r="X37" i="11"/>
  <c r="AD34" i="11"/>
  <c r="AB34" i="11"/>
  <c r="AD80" i="11"/>
  <c r="AB80" i="11"/>
  <c r="X95" i="11"/>
  <c r="X73" i="11"/>
  <c r="AD41" i="11"/>
  <c r="AB41" i="11"/>
  <c r="AB108" i="11"/>
  <c r="AD108" i="11"/>
  <c r="AD66" i="11"/>
  <c r="AB66" i="11"/>
  <c r="AB43" i="11"/>
  <c r="AD43" i="11"/>
  <c r="X106" i="11"/>
  <c r="AB112" i="11"/>
  <c r="AD112" i="11"/>
  <c r="X97" i="11"/>
  <c r="X79" i="11"/>
  <c r="X89" i="11"/>
  <c r="AB78" i="11"/>
  <c r="AD78" i="11"/>
  <c r="AB100" i="11"/>
  <c r="AD100" i="11"/>
  <c r="AB104" i="11"/>
  <c r="AD104" i="11"/>
  <c r="X44" i="11"/>
  <c r="X93" i="11"/>
  <c r="X98" i="11"/>
  <c r="X18" i="11"/>
  <c r="AB16" i="11"/>
  <c r="AD16" i="11"/>
  <c r="X91" i="11"/>
  <c r="AD59" i="11"/>
  <c r="AB59" i="11"/>
  <c r="AD27" i="11"/>
  <c r="AB27" i="11"/>
  <c r="X101" i="11"/>
  <c r="X69" i="11"/>
  <c r="AB25" i="11"/>
  <c r="AD25" i="11"/>
  <c r="AB90" i="11"/>
  <c r="AD90" i="11"/>
  <c r="AD58" i="11"/>
  <c r="AB58" i="11"/>
  <c r="X26" i="11"/>
  <c r="AB29" i="11"/>
  <c r="AD29" i="11"/>
  <c r="AB20" i="11"/>
  <c r="AD20" i="11"/>
  <c r="X48" i="11"/>
  <c r="AD92" i="11"/>
  <c r="AB92" i="11"/>
  <c r="AD67" i="11"/>
  <c r="AB67" i="11"/>
  <c r="AB50" i="11"/>
  <c r="AD50" i="11"/>
  <c r="X56" i="11"/>
  <c r="AB103" i="11"/>
  <c r="AD103" i="11"/>
  <c r="AD71" i="11"/>
  <c r="AB71" i="11"/>
  <c r="AD39" i="11"/>
  <c r="AB39" i="11"/>
  <c r="AD7" i="11"/>
  <c r="AB7" i="11"/>
  <c r="X81" i="11"/>
  <c r="AD45" i="11"/>
  <c r="AB45" i="11"/>
  <c r="AD102" i="11"/>
  <c r="AB102" i="11"/>
  <c r="AD70" i="11"/>
  <c r="AB70" i="11"/>
  <c r="X38" i="11"/>
  <c r="AB68" i="11"/>
  <c r="AD68" i="11"/>
  <c r="AD96" i="11"/>
  <c r="AB96" i="11"/>
  <c r="AD40" i="11"/>
  <c r="AB40" i="11"/>
  <c r="AB12" i="11"/>
  <c r="AD12" i="11"/>
  <c r="AD35" i="11"/>
  <c r="AB35" i="11"/>
  <c r="AB77" i="11"/>
  <c r="AD77" i="11"/>
  <c r="AB82" i="11"/>
  <c r="AD82" i="11"/>
  <c r="X13" i="11"/>
  <c r="AB8" i="11"/>
  <c r="AD8" i="11"/>
  <c r="AD31" i="11"/>
  <c r="AB31" i="11"/>
  <c r="AB33" i="11"/>
  <c r="AD33" i="11"/>
  <c r="AD62" i="11"/>
  <c r="AB62" i="11"/>
  <c r="AB36" i="11"/>
  <c r="AD36" i="11"/>
  <c r="X83" i="11"/>
  <c r="X61" i="11"/>
  <c r="AB107" i="11"/>
  <c r="AD107" i="11"/>
  <c r="AD11" i="11"/>
  <c r="AB11" i="11"/>
  <c r="AD49" i="11"/>
  <c r="AB49" i="11"/>
  <c r="AB42" i="11"/>
  <c r="AD42" i="11"/>
  <c r="X84" i="11"/>
  <c r="AB28" i="11"/>
  <c r="AD28" i="11"/>
  <c r="AD57" i="11"/>
  <c r="AB57" i="11"/>
  <c r="X17" i="11"/>
  <c r="AB111" i="11"/>
  <c r="AD111" i="11"/>
  <c r="AB47" i="11"/>
  <c r="AD47" i="11"/>
  <c r="AD15" i="11"/>
  <c r="AB15" i="11"/>
  <c r="AD53" i="11"/>
  <c r="AB53" i="11"/>
  <c r="X110" i="11"/>
  <c r="AB46" i="11"/>
  <c r="AD46" i="11"/>
  <c r="X14" i="11"/>
  <c r="AB24" i="11"/>
  <c r="AD24" i="11"/>
  <c r="AB51" i="11"/>
  <c r="AD51" i="11"/>
  <c r="X111" i="11"/>
  <c r="AB79" i="11"/>
  <c r="AD79" i="11"/>
  <c r="X47" i="11"/>
  <c r="X15" i="11"/>
  <c r="AB89" i="11"/>
  <c r="AD89" i="11"/>
  <c r="X53" i="11"/>
  <c r="AD110" i="11"/>
  <c r="AB110" i="11"/>
  <c r="X78" i="11"/>
  <c r="X46" i="11"/>
  <c r="AD14" i="11"/>
  <c r="AB14" i="11"/>
  <c r="X100" i="11"/>
  <c r="X24" i="11"/>
  <c r="X104" i="11"/>
  <c r="AD44" i="11"/>
  <c r="AB44" i="11"/>
  <c r="X51" i="11"/>
  <c r="AB93" i="11"/>
  <c r="AD93" i="11"/>
  <c r="AD98" i="11"/>
  <c r="AB98" i="11"/>
  <c r="AD18" i="11"/>
  <c r="AB18" i="11"/>
  <c r="X16" i="11"/>
  <c r="AB91" i="11"/>
  <c r="AD91" i="11"/>
  <c r="X59" i="11"/>
  <c r="X27" i="11"/>
  <c r="AB101" i="11"/>
  <c r="AD101" i="11"/>
  <c r="AD69" i="11"/>
  <c r="AB69" i="11"/>
  <c r="X25" i="11"/>
  <c r="X90" i="11"/>
  <c r="X58" i="11"/>
  <c r="AD26" i="11"/>
  <c r="AB26" i="11"/>
  <c r="X29" i="11"/>
  <c r="X20" i="11"/>
  <c r="AD48" i="11"/>
  <c r="AB48" i="11"/>
  <c r="X92" i="11"/>
  <c r="X67" i="11"/>
  <c r="X50" i="11"/>
  <c r="AD56" i="11"/>
  <c r="AB56" i="11"/>
  <c r="X103" i="11"/>
  <c r="X71" i="11"/>
  <c r="X39" i="11"/>
  <c r="X7" i="11"/>
  <c r="AB81" i="11"/>
  <c r="AD81" i="11"/>
  <c r="X45" i="11"/>
  <c r="X102" i="11"/>
  <c r="X70" i="11"/>
  <c r="AD38" i="11"/>
  <c r="AB38" i="11"/>
  <c r="X68" i="11"/>
  <c r="X96" i="11"/>
  <c r="X40" i="11"/>
  <c r="X12" i="11"/>
  <c r="X35" i="11"/>
  <c r="X77" i="11"/>
  <c r="X82" i="11"/>
  <c r="AB13" i="11"/>
  <c r="AD13" i="11"/>
  <c r="X8" i="11"/>
  <c r="J6" i="10"/>
  <c r="N6" i="10" s="1"/>
  <c r="J89" i="10"/>
  <c r="J57" i="10"/>
  <c r="J25" i="10"/>
  <c r="J100" i="10"/>
  <c r="J68" i="10"/>
  <c r="J36" i="10"/>
  <c r="J111" i="10"/>
  <c r="J95" i="10"/>
  <c r="J79" i="10"/>
  <c r="J63" i="10"/>
  <c r="J47" i="10"/>
  <c r="J31" i="10"/>
  <c r="J15" i="10"/>
  <c r="J101" i="10"/>
  <c r="J69" i="10"/>
  <c r="J37" i="10"/>
  <c r="J112" i="10"/>
  <c r="J80" i="10"/>
  <c r="J48" i="10"/>
  <c r="J16" i="10"/>
  <c r="J102" i="10"/>
  <c r="J86" i="10"/>
  <c r="J70" i="10"/>
  <c r="J54" i="10"/>
  <c r="J38" i="10"/>
  <c r="J22" i="10"/>
  <c r="J81" i="10"/>
  <c r="J49" i="10"/>
  <c r="J17" i="10"/>
  <c r="J92" i="10"/>
  <c r="J60" i="10"/>
  <c r="J28" i="10"/>
  <c r="J107" i="10"/>
  <c r="J91" i="10"/>
  <c r="J75" i="10"/>
  <c r="J59" i="10"/>
  <c r="J43" i="10"/>
  <c r="J27" i="10"/>
  <c r="J11" i="10"/>
  <c r="J93" i="10"/>
  <c r="J61" i="10"/>
  <c r="J29" i="10"/>
  <c r="J104" i="10"/>
  <c r="J72" i="10"/>
  <c r="J40" i="10"/>
  <c r="J12" i="10"/>
  <c r="J98" i="10"/>
  <c r="J82" i="10"/>
  <c r="J66" i="10"/>
  <c r="J50" i="10"/>
  <c r="J34" i="10"/>
  <c r="J18" i="10"/>
  <c r="J105" i="10"/>
  <c r="J73" i="10"/>
  <c r="J41" i="10"/>
  <c r="J9" i="10"/>
  <c r="J84" i="10"/>
  <c r="J52" i="10"/>
  <c r="J20" i="10"/>
  <c r="J103" i="10"/>
  <c r="J87" i="10"/>
  <c r="J71" i="10"/>
  <c r="J55" i="10"/>
  <c r="J39" i="10"/>
  <c r="J23" i="10"/>
  <c r="J7" i="10"/>
  <c r="J85" i="10"/>
  <c r="J53" i="10"/>
  <c r="J21" i="10"/>
  <c r="J96" i="10"/>
  <c r="J64" i="10"/>
  <c r="J32" i="10"/>
  <c r="J110" i="10"/>
  <c r="J94" i="10"/>
  <c r="J78" i="10"/>
  <c r="J62" i="10"/>
  <c r="J46" i="10"/>
  <c r="J30" i="10"/>
  <c r="J14" i="10"/>
  <c r="J97" i="10"/>
  <c r="J65" i="10"/>
  <c r="J33" i="10"/>
  <c r="J108" i="10"/>
  <c r="J76" i="10"/>
  <c r="J44" i="10"/>
  <c r="J8" i="10"/>
  <c r="J99" i="10"/>
  <c r="J83" i="10"/>
  <c r="J67" i="10"/>
  <c r="J51" i="10"/>
  <c r="J35" i="10"/>
  <c r="J19" i="10"/>
  <c r="J109" i="10"/>
  <c r="J77" i="10"/>
  <c r="J45" i="10"/>
  <c r="J13" i="10"/>
  <c r="J88" i="10"/>
  <c r="J56" i="10"/>
  <c r="J24" i="10"/>
  <c r="J106" i="10"/>
  <c r="J90" i="10"/>
  <c r="J74" i="10"/>
  <c r="J58" i="10"/>
  <c r="J42" i="10"/>
  <c r="J26" i="10"/>
  <c r="J10" i="10"/>
  <c r="J113" i="9"/>
  <c r="AD29" i="13" s="1"/>
  <c r="K6" i="9" a="1"/>
  <c r="J115" i="8"/>
  <c r="K6" i="8"/>
  <c r="K81" i="8"/>
  <c r="K49" i="8"/>
  <c r="K112" i="8"/>
  <c r="K80" i="8"/>
  <c r="K48" i="8"/>
  <c r="K8" i="8"/>
  <c r="K99" i="8"/>
  <c r="K83" i="8"/>
  <c r="K67" i="8"/>
  <c r="K51" i="8"/>
  <c r="K35" i="8"/>
  <c r="K19" i="8"/>
  <c r="K109" i="8"/>
  <c r="K77" i="8"/>
  <c r="K45" i="8"/>
  <c r="K21" i="8"/>
  <c r="K100" i="8"/>
  <c r="K68" i="8"/>
  <c r="K36" i="8"/>
  <c r="K12" i="8"/>
  <c r="K98" i="8"/>
  <c r="K82" i="8"/>
  <c r="K66" i="8"/>
  <c r="K50" i="8"/>
  <c r="K34" i="8"/>
  <c r="K18" i="8"/>
  <c r="K105" i="8"/>
  <c r="K73" i="8"/>
  <c r="K41" i="8"/>
  <c r="K104" i="8"/>
  <c r="K72" i="8"/>
  <c r="K40" i="8"/>
  <c r="K111" i="8"/>
  <c r="K95" i="8"/>
  <c r="K79" i="8"/>
  <c r="K63" i="8"/>
  <c r="K47" i="8"/>
  <c r="K31" i="8"/>
  <c r="K15" i="8"/>
  <c r="K101" i="8"/>
  <c r="K69" i="8"/>
  <c r="K37" i="8"/>
  <c r="K17" i="8"/>
  <c r="K92" i="8"/>
  <c r="K60" i="8"/>
  <c r="K28" i="8"/>
  <c r="K110" i="8"/>
  <c r="K94" i="8"/>
  <c r="K78" i="8"/>
  <c r="K62" i="8"/>
  <c r="K46" i="8"/>
  <c r="K30" i="8"/>
  <c r="K14" i="8"/>
  <c r="K89" i="8"/>
  <c r="K13" i="8"/>
  <c r="K56" i="8"/>
  <c r="K103" i="8"/>
  <c r="K71" i="8"/>
  <c r="K39" i="8"/>
  <c r="K7" i="8"/>
  <c r="K53" i="8"/>
  <c r="K108" i="8"/>
  <c r="K44" i="8"/>
  <c r="K102" i="8"/>
  <c r="K70" i="8"/>
  <c r="K38" i="8"/>
  <c r="K65" i="8"/>
  <c r="K96" i="8"/>
  <c r="K32" i="8"/>
  <c r="K91" i="8"/>
  <c r="K59" i="8"/>
  <c r="K27" i="8"/>
  <c r="K93" i="8"/>
  <c r="K29" i="8"/>
  <c r="K84" i="8"/>
  <c r="K20" i="8"/>
  <c r="K90" i="8"/>
  <c r="K58" i="8"/>
  <c r="K26" i="8"/>
  <c r="K57" i="8"/>
  <c r="K88" i="8"/>
  <c r="K24" i="8"/>
  <c r="K87" i="8"/>
  <c r="K55" i="8"/>
  <c r="K23" i="8"/>
  <c r="K85" i="8"/>
  <c r="K25" i="8"/>
  <c r="K76" i="8"/>
  <c r="K16" i="8"/>
  <c r="K86" i="8"/>
  <c r="K54" i="8"/>
  <c r="K22" i="8"/>
  <c r="K97" i="8"/>
  <c r="K33" i="8"/>
  <c r="K64" i="8"/>
  <c r="K107" i="8"/>
  <c r="K75" i="8"/>
  <c r="K43" i="8"/>
  <c r="K11" i="8"/>
  <c r="K61" i="8"/>
  <c r="K9" i="8"/>
  <c r="K52" i="8"/>
  <c r="K106" i="8"/>
  <c r="K74" i="8"/>
  <c r="K42" i="8"/>
  <c r="K10" i="8"/>
  <c r="J113" i="8"/>
  <c r="I29" i="13" s="1"/>
  <c r="F20" i="14" l="1"/>
  <c r="N115" i="9"/>
  <c r="AI29" i="13"/>
  <c r="AA10" i="13"/>
  <c r="E20" i="14"/>
  <c r="K77" i="10"/>
  <c r="L77" i="10" s="1"/>
  <c r="W77" i="10" s="1"/>
  <c r="N77" i="10"/>
  <c r="K30" i="10"/>
  <c r="L30" i="10" s="1"/>
  <c r="W30" i="10" s="1"/>
  <c r="N30" i="10"/>
  <c r="K96" i="10"/>
  <c r="L96" i="10" s="1"/>
  <c r="W96" i="10" s="1"/>
  <c r="N96" i="10"/>
  <c r="K71" i="10"/>
  <c r="L71" i="10" s="1"/>
  <c r="W71" i="10" s="1"/>
  <c r="N71" i="10"/>
  <c r="K52" i="10"/>
  <c r="L52" i="10" s="1"/>
  <c r="W52" i="10" s="1"/>
  <c r="N52" i="10"/>
  <c r="K50" i="10"/>
  <c r="L50" i="10" s="1"/>
  <c r="W50" i="10" s="1"/>
  <c r="N50" i="10"/>
  <c r="K29" i="10"/>
  <c r="L29" i="10" s="1"/>
  <c r="W29" i="10" s="1"/>
  <c r="N29" i="10"/>
  <c r="K91" i="10"/>
  <c r="L91" i="10" s="1"/>
  <c r="W91" i="10" s="1"/>
  <c r="N91" i="10"/>
  <c r="K22" i="10"/>
  <c r="L22" i="10" s="1"/>
  <c r="W22" i="10" s="1"/>
  <c r="N22" i="10"/>
  <c r="K80" i="10"/>
  <c r="L80" i="10" s="1"/>
  <c r="W80" i="10" s="1"/>
  <c r="N80" i="10"/>
  <c r="K63" i="10"/>
  <c r="L63" i="10" s="1"/>
  <c r="W63" i="10" s="1"/>
  <c r="N63" i="10"/>
  <c r="K57" i="10"/>
  <c r="L57" i="10" s="1"/>
  <c r="W57" i="10" s="1"/>
  <c r="N57" i="10"/>
  <c r="O44" i="12"/>
  <c r="N115" i="8"/>
  <c r="N29" i="13"/>
  <c r="K26" i="10"/>
  <c r="L26" i="10" s="1"/>
  <c r="W26" i="10" s="1"/>
  <c r="N26" i="10"/>
  <c r="K90" i="10"/>
  <c r="L90" i="10" s="1"/>
  <c r="W90" i="10" s="1"/>
  <c r="N90" i="10"/>
  <c r="K88" i="10"/>
  <c r="L88" i="10" s="1"/>
  <c r="W88" i="10" s="1"/>
  <c r="N88" i="10"/>
  <c r="K109" i="10"/>
  <c r="L109" i="10" s="1"/>
  <c r="W109" i="10" s="1"/>
  <c r="N109" i="10"/>
  <c r="K67" i="10"/>
  <c r="L67" i="10" s="1"/>
  <c r="W67" i="10" s="1"/>
  <c r="N67" i="10"/>
  <c r="K44" i="10"/>
  <c r="L44" i="10" s="1"/>
  <c r="W44" i="10" s="1"/>
  <c r="N44" i="10"/>
  <c r="K65" i="10"/>
  <c r="L65" i="10" s="1"/>
  <c r="W65" i="10" s="1"/>
  <c r="N65" i="10"/>
  <c r="K46" i="10"/>
  <c r="L46" i="10" s="1"/>
  <c r="W46" i="10" s="1"/>
  <c r="N46" i="10"/>
  <c r="K110" i="10"/>
  <c r="L110" i="10" s="1"/>
  <c r="W110" i="10" s="1"/>
  <c r="N110" i="10"/>
  <c r="K21" i="10"/>
  <c r="L21" i="10" s="1"/>
  <c r="W21" i="10" s="1"/>
  <c r="N21" i="10"/>
  <c r="K23" i="10"/>
  <c r="L23" i="10" s="1"/>
  <c r="W23" i="10" s="1"/>
  <c r="N23" i="10"/>
  <c r="K87" i="10"/>
  <c r="L87" i="10" s="1"/>
  <c r="W87" i="10" s="1"/>
  <c r="N87" i="10"/>
  <c r="K84" i="10"/>
  <c r="L84" i="10" s="1"/>
  <c r="W84" i="10" s="1"/>
  <c r="N84" i="10"/>
  <c r="K105" i="10"/>
  <c r="L105" i="10" s="1"/>
  <c r="W105" i="10" s="1"/>
  <c r="N105" i="10"/>
  <c r="K66" i="10"/>
  <c r="L66" i="10" s="1"/>
  <c r="W66" i="10" s="1"/>
  <c r="N66" i="10"/>
  <c r="K40" i="10"/>
  <c r="L40" i="10" s="1"/>
  <c r="W40" i="10" s="1"/>
  <c r="N40" i="10"/>
  <c r="K61" i="10"/>
  <c r="L61" i="10" s="1"/>
  <c r="W61" i="10" s="1"/>
  <c r="N61" i="10"/>
  <c r="K43" i="10"/>
  <c r="L43" i="10" s="1"/>
  <c r="W43" i="10" s="1"/>
  <c r="N43" i="10"/>
  <c r="K107" i="10"/>
  <c r="L107" i="10" s="1"/>
  <c r="W107" i="10" s="1"/>
  <c r="N107" i="10"/>
  <c r="K17" i="10"/>
  <c r="L17" i="10" s="1"/>
  <c r="W17" i="10" s="1"/>
  <c r="N17" i="10"/>
  <c r="K38" i="10"/>
  <c r="L38" i="10" s="1"/>
  <c r="W38" i="10" s="1"/>
  <c r="N38" i="10"/>
  <c r="K102" i="10"/>
  <c r="L102" i="10" s="1"/>
  <c r="W102" i="10" s="1"/>
  <c r="N102" i="10"/>
  <c r="K112" i="10"/>
  <c r="L112" i="10" s="1"/>
  <c r="W112" i="10" s="1"/>
  <c r="N112" i="10"/>
  <c r="K15" i="10"/>
  <c r="L15" i="10" s="1"/>
  <c r="W15" i="10" s="1"/>
  <c r="N15" i="10"/>
  <c r="K79" i="10"/>
  <c r="L79" i="10" s="1"/>
  <c r="W79" i="10" s="1"/>
  <c r="N79" i="10"/>
  <c r="K68" i="10"/>
  <c r="L68" i="10" s="1"/>
  <c r="W68" i="10" s="1"/>
  <c r="N68" i="10"/>
  <c r="K89" i="10"/>
  <c r="L89" i="10" s="1"/>
  <c r="W89" i="10" s="1"/>
  <c r="N89" i="10"/>
  <c r="Z113" i="10"/>
  <c r="O42" i="12"/>
  <c r="K10" i="10"/>
  <c r="L10" i="10" s="1"/>
  <c r="W10" i="10" s="1"/>
  <c r="N10" i="10"/>
  <c r="K74" i="10"/>
  <c r="L74" i="10" s="1"/>
  <c r="W74" i="10" s="1"/>
  <c r="N74" i="10"/>
  <c r="K56" i="10"/>
  <c r="L56" i="10" s="1"/>
  <c r="W56" i="10" s="1"/>
  <c r="N56" i="10"/>
  <c r="K51" i="10"/>
  <c r="L51" i="10" s="1"/>
  <c r="W51" i="10" s="1"/>
  <c r="N51" i="10"/>
  <c r="K8" i="10"/>
  <c r="L8" i="10" s="1"/>
  <c r="W8" i="10" s="1"/>
  <c r="N8" i="10"/>
  <c r="K33" i="10"/>
  <c r="L33" i="10" s="1"/>
  <c r="W33" i="10" s="1"/>
  <c r="N33" i="10"/>
  <c r="K94" i="10"/>
  <c r="L94" i="10" s="1"/>
  <c r="W94" i="10" s="1"/>
  <c r="N94" i="10"/>
  <c r="K7" i="10"/>
  <c r="L7" i="10" s="1"/>
  <c r="W7" i="10" s="1"/>
  <c r="N7" i="10"/>
  <c r="K73" i="10"/>
  <c r="L73" i="10" s="1"/>
  <c r="W73" i="10" s="1"/>
  <c r="N73" i="10"/>
  <c r="K12" i="10"/>
  <c r="L12" i="10" s="1"/>
  <c r="W12" i="10" s="1"/>
  <c r="N12" i="10"/>
  <c r="K27" i="10"/>
  <c r="L27" i="10" s="1"/>
  <c r="W27" i="10" s="1"/>
  <c r="N27" i="10"/>
  <c r="K92" i="10"/>
  <c r="L92" i="10" s="1"/>
  <c r="W92" i="10" s="1"/>
  <c r="N92" i="10"/>
  <c r="K86" i="10"/>
  <c r="L86" i="10" s="1"/>
  <c r="W86" i="10" s="1"/>
  <c r="N86" i="10"/>
  <c r="K101" i="10"/>
  <c r="L101" i="10" s="1"/>
  <c r="W101" i="10" s="1"/>
  <c r="N101" i="10"/>
  <c r="K36" i="10"/>
  <c r="L36" i="10" s="1"/>
  <c r="W36" i="10" s="1"/>
  <c r="N36" i="10"/>
  <c r="K42" i="10"/>
  <c r="L42" i="10" s="1"/>
  <c r="W42" i="10" s="1"/>
  <c r="N42" i="10"/>
  <c r="K13" i="10"/>
  <c r="L13" i="10" s="1"/>
  <c r="W13" i="10" s="1"/>
  <c r="N13" i="10"/>
  <c r="K83" i="10"/>
  <c r="L83" i="10" s="1"/>
  <c r="W83" i="10" s="1"/>
  <c r="N83" i="10"/>
  <c r="K97" i="10"/>
  <c r="L97" i="10" s="1"/>
  <c r="W97" i="10" s="1"/>
  <c r="N97" i="10"/>
  <c r="K32" i="10"/>
  <c r="L32" i="10" s="1"/>
  <c r="W32" i="10" s="1"/>
  <c r="N32" i="10"/>
  <c r="K9" i="10"/>
  <c r="N9" i="10"/>
  <c r="K59" i="10"/>
  <c r="L59" i="10" s="1"/>
  <c r="W59" i="10" s="1"/>
  <c r="N59" i="10"/>
  <c r="K31" i="10"/>
  <c r="L31" i="10" s="1"/>
  <c r="W31" i="10" s="1"/>
  <c r="N31" i="10"/>
  <c r="K100" i="10"/>
  <c r="L100" i="10" s="1"/>
  <c r="W100" i="10" s="1"/>
  <c r="N100" i="10"/>
  <c r="F45" i="12"/>
  <c r="K106" i="10"/>
  <c r="L106" i="10" s="1"/>
  <c r="W106" i="10" s="1"/>
  <c r="N106" i="10"/>
  <c r="K19" i="10"/>
  <c r="L19" i="10" s="1"/>
  <c r="W19" i="10" s="1"/>
  <c r="N19" i="10"/>
  <c r="K76" i="10"/>
  <c r="L76" i="10" s="1"/>
  <c r="W76" i="10" s="1"/>
  <c r="N76" i="10"/>
  <c r="K62" i="10"/>
  <c r="L62" i="10" s="1"/>
  <c r="W62" i="10" s="1"/>
  <c r="N62" i="10"/>
  <c r="K53" i="10"/>
  <c r="L53" i="10" s="1"/>
  <c r="W53" i="10" s="1"/>
  <c r="N53" i="10"/>
  <c r="K39" i="10"/>
  <c r="L39" i="10" s="1"/>
  <c r="W39" i="10" s="1"/>
  <c r="N39" i="10"/>
  <c r="K103" i="10"/>
  <c r="L103" i="10" s="1"/>
  <c r="W103" i="10" s="1"/>
  <c r="N103" i="10"/>
  <c r="K18" i="10"/>
  <c r="L18" i="10" s="1"/>
  <c r="W18" i="10" s="1"/>
  <c r="N18" i="10"/>
  <c r="K82" i="10"/>
  <c r="L82" i="10" s="1"/>
  <c r="W82" i="10" s="1"/>
  <c r="N82" i="10"/>
  <c r="K72" i="10"/>
  <c r="L72" i="10" s="1"/>
  <c r="W72" i="10" s="1"/>
  <c r="N72" i="10"/>
  <c r="K93" i="10"/>
  <c r="L93" i="10" s="1"/>
  <c r="W93" i="10" s="1"/>
  <c r="N93" i="10"/>
  <c r="K28" i="10"/>
  <c r="L28" i="10" s="1"/>
  <c r="W28" i="10" s="1"/>
  <c r="N28" i="10"/>
  <c r="K49" i="10"/>
  <c r="L49" i="10" s="1"/>
  <c r="W49" i="10" s="1"/>
  <c r="N49" i="10"/>
  <c r="K54" i="10"/>
  <c r="L54" i="10" s="1"/>
  <c r="W54" i="10" s="1"/>
  <c r="N54" i="10"/>
  <c r="K16" i="10"/>
  <c r="L16" i="10" s="1"/>
  <c r="W16" i="10" s="1"/>
  <c r="N16" i="10"/>
  <c r="K37" i="10"/>
  <c r="L37" i="10" s="1"/>
  <c r="W37" i="10" s="1"/>
  <c r="N37" i="10"/>
  <c r="K95" i="10"/>
  <c r="L95" i="10" s="1"/>
  <c r="W95" i="10" s="1"/>
  <c r="N95" i="10"/>
  <c r="AD113" i="10"/>
  <c r="AZ74" i="13" s="1"/>
  <c r="K58" i="10"/>
  <c r="L58" i="10" s="1"/>
  <c r="W58" i="10" s="1"/>
  <c r="N58" i="10"/>
  <c r="K24" i="10"/>
  <c r="L24" i="10" s="1"/>
  <c r="W24" i="10" s="1"/>
  <c r="N24" i="10"/>
  <c r="K45" i="10"/>
  <c r="L45" i="10" s="1"/>
  <c r="W45" i="10" s="1"/>
  <c r="N45" i="10"/>
  <c r="K35" i="10"/>
  <c r="L35" i="10" s="1"/>
  <c r="W35" i="10" s="1"/>
  <c r="N35" i="10"/>
  <c r="K99" i="10"/>
  <c r="L99" i="10" s="1"/>
  <c r="W99" i="10" s="1"/>
  <c r="N99" i="10"/>
  <c r="K108" i="10"/>
  <c r="L108" i="10" s="1"/>
  <c r="W108" i="10" s="1"/>
  <c r="N108" i="10"/>
  <c r="K14" i="10"/>
  <c r="L14" i="10" s="1"/>
  <c r="W14" i="10" s="1"/>
  <c r="N14" i="10"/>
  <c r="K78" i="10"/>
  <c r="L78" i="10" s="1"/>
  <c r="W78" i="10" s="1"/>
  <c r="N78" i="10"/>
  <c r="K64" i="10"/>
  <c r="L64" i="10" s="1"/>
  <c r="W64" i="10" s="1"/>
  <c r="N64" i="10"/>
  <c r="K85" i="10"/>
  <c r="L85" i="10" s="1"/>
  <c r="W85" i="10" s="1"/>
  <c r="N85" i="10"/>
  <c r="K55" i="10"/>
  <c r="L55" i="10" s="1"/>
  <c r="W55" i="10" s="1"/>
  <c r="N55" i="10"/>
  <c r="K20" i="10"/>
  <c r="L20" i="10" s="1"/>
  <c r="W20" i="10" s="1"/>
  <c r="N20" i="10"/>
  <c r="K41" i="10"/>
  <c r="L41" i="10" s="1"/>
  <c r="W41" i="10" s="1"/>
  <c r="N41" i="10"/>
  <c r="K34" i="10"/>
  <c r="L34" i="10" s="1"/>
  <c r="W34" i="10" s="1"/>
  <c r="N34" i="10"/>
  <c r="K98" i="10"/>
  <c r="L98" i="10" s="1"/>
  <c r="W98" i="10" s="1"/>
  <c r="N98" i="10"/>
  <c r="K104" i="10"/>
  <c r="L104" i="10" s="1"/>
  <c r="W104" i="10" s="1"/>
  <c r="N104" i="10"/>
  <c r="K11" i="10"/>
  <c r="L11" i="10" s="1"/>
  <c r="W11" i="10" s="1"/>
  <c r="N11" i="10"/>
  <c r="K75" i="10"/>
  <c r="L75" i="10" s="1"/>
  <c r="W75" i="10" s="1"/>
  <c r="N75" i="10"/>
  <c r="K60" i="10"/>
  <c r="L60" i="10" s="1"/>
  <c r="W60" i="10" s="1"/>
  <c r="N60" i="10"/>
  <c r="K81" i="10"/>
  <c r="L81" i="10" s="1"/>
  <c r="W81" i="10" s="1"/>
  <c r="N81" i="10"/>
  <c r="K70" i="10"/>
  <c r="L70" i="10" s="1"/>
  <c r="W70" i="10" s="1"/>
  <c r="N70" i="10"/>
  <c r="K48" i="10"/>
  <c r="L48" i="10" s="1"/>
  <c r="W48" i="10" s="1"/>
  <c r="N48" i="10"/>
  <c r="K69" i="10"/>
  <c r="L69" i="10" s="1"/>
  <c r="W69" i="10" s="1"/>
  <c r="N69" i="10"/>
  <c r="K47" i="10"/>
  <c r="L47" i="10" s="1"/>
  <c r="W47" i="10" s="1"/>
  <c r="N47" i="10"/>
  <c r="K111" i="10"/>
  <c r="L111" i="10" s="1"/>
  <c r="W111" i="10" s="1"/>
  <c r="N111" i="10"/>
  <c r="K25" i="10"/>
  <c r="L25" i="10" s="1"/>
  <c r="W25" i="10" s="1"/>
  <c r="N25" i="10"/>
  <c r="AF113" i="10"/>
  <c r="O41" i="12"/>
  <c r="W113" i="12"/>
  <c r="O43" i="12"/>
  <c r="T113" i="11"/>
  <c r="X6" i="11"/>
  <c r="F113" i="11"/>
  <c r="BT27" i="13" s="1"/>
  <c r="AD6" i="11"/>
  <c r="AD113" i="11" s="1"/>
  <c r="AB6" i="11"/>
  <c r="AB113" i="11" s="1"/>
  <c r="BU74" i="13" s="1"/>
  <c r="G6" i="11" a="1"/>
  <c r="K6" i="10"/>
  <c r="L6" i="10" s="1"/>
  <c r="J113" i="10"/>
  <c r="AY32" i="13" s="1"/>
  <c r="K112" i="9"/>
  <c r="K108" i="9"/>
  <c r="K104" i="9"/>
  <c r="K100" i="9"/>
  <c r="K96" i="9"/>
  <c r="K92" i="9"/>
  <c r="K88" i="9"/>
  <c r="K84" i="9"/>
  <c r="K80" i="9"/>
  <c r="K76" i="9"/>
  <c r="K72" i="9"/>
  <c r="K68" i="9"/>
  <c r="K64" i="9"/>
  <c r="K60" i="9"/>
  <c r="K56" i="9"/>
  <c r="K52" i="9"/>
  <c r="K48" i="9"/>
  <c r="K44" i="9"/>
  <c r="K40" i="9"/>
  <c r="K36" i="9"/>
  <c r="K32" i="9"/>
  <c r="K28" i="9"/>
  <c r="K24" i="9"/>
  <c r="K20" i="9"/>
  <c r="K16" i="9"/>
  <c r="K12" i="9"/>
  <c r="K8" i="9"/>
  <c r="K111" i="9"/>
  <c r="K107" i="9"/>
  <c r="K103" i="9"/>
  <c r="K99" i="9"/>
  <c r="K95" i="9"/>
  <c r="K91" i="9"/>
  <c r="K87" i="9"/>
  <c r="K83" i="9"/>
  <c r="K79" i="9"/>
  <c r="K75" i="9"/>
  <c r="K71" i="9"/>
  <c r="K67" i="9"/>
  <c r="K63" i="9"/>
  <c r="K59" i="9"/>
  <c r="K55" i="9"/>
  <c r="K51" i="9"/>
  <c r="K47" i="9"/>
  <c r="K43" i="9"/>
  <c r="K39" i="9"/>
  <c r="K35" i="9"/>
  <c r="K31" i="9"/>
  <c r="K27" i="9"/>
  <c r="K23" i="9"/>
  <c r="K19" i="9"/>
  <c r="K15" i="9"/>
  <c r="K11" i="9"/>
  <c r="K7" i="9"/>
  <c r="K101" i="9"/>
  <c r="K93" i="9"/>
  <c r="K85" i="9"/>
  <c r="K73" i="9"/>
  <c r="K65" i="9"/>
  <c r="K57" i="9"/>
  <c r="K45" i="9"/>
  <c r="K37" i="9"/>
  <c r="K29" i="9"/>
  <c r="K21" i="9"/>
  <c r="K13" i="9"/>
  <c r="K110" i="9"/>
  <c r="K106" i="9"/>
  <c r="K102" i="9"/>
  <c r="K98" i="9"/>
  <c r="K94" i="9"/>
  <c r="K90" i="9"/>
  <c r="K86" i="9"/>
  <c r="K82" i="9"/>
  <c r="K78" i="9"/>
  <c r="K74" i="9"/>
  <c r="K70" i="9"/>
  <c r="K66" i="9"/>
  <c r="K62" i="9"/>
  <c r="K58" i="9"/>
  <c r="K54" i="9"/>
  <c r="K50" i="9"/>
  <c r="K46" i="9"/>
  <c r="K42" i="9"/>
  <c r="K38" i="9"/>
  <c r="K34" i="9"/>
  <c r="K30" i="9"/>
  <c r="K26" i="9"/>
  <c r="K22" i="9"/>
  <c r="K18" i="9"/>
  <c r="K14" i="9"/>
  <c r="K10" i="9"/>
  <c r="K6" i="9"/>
  <c r="K109" i="9"/>
  <c r="K105" i="9"/>
  <c r="K97" i="9"/>
  <c r="K89" i="9"/>
  <c r="K81" i="9"/>
  <c r="K77" i="9"/>
  <c r="K69" i="9"/>
  <c r="K61" i="9"/>
  <c r="K53" i="9"/>
  <c r="K49" i="9"/>
  <c r="K41" i="9"/>
  <c r="K33" i="9"/>
  <c r="K25" i="9"/>
  <c r="K17" i="9"/>
  <c r="K9" i="9"/>
  <c r="K113" i="10" l="1"/>
  <c r="BD34" i="13" s="1"/>
  <c r="E22" i="14"/>
  <c r="BQ10" i="13" s="1"/>
  <c r="F22" i="14"/>
  <c r="BP22" i="13" s="1"/>
  <c r="L9" i="10"/>
  <c r="W9" i="10" s="1"/>
  <c r="AA9" i="10" s="1"/>
  <c r="BQ74" i="13"/>
  <c r="M23" i="14"/>
  <c r="AV74" i="13"/>
  <c r="M19" i="14"/>
  <c r="M21" i="14" s="1"/>
  <c r="G111" i="11"/>
  <c r="G107" i="11"/>
  <c r="G103" i="11"/>
  <c r="G99" i="11"/>
  <c r="G95" i="11"/>
  <c r="G91" i="11"/>
  <c r="G87" i="11"/>
  <c r="G83" i="11"/>
  <c r="G79" i="11"/>
  <c r="G75" i="11"/>
  <c r="G71" i="11"/>
  <c r="G67" i="11"/>
  <c r="G63" i="11"/>
  <c r="G59" i="11"/>
  <c r="G55" i="11"/>
  <c r="G51" i="11"/>
  <c r="G47" i="11"/>
  <c r="G43" i="11"/>
  <c r="G39" i="11"/>
  <c r="G35" i="11"/>
  <c r="G31" i="11"/>
  <c r="G27" i="11"/>
  <c r="G23" i="11"/>
  <c r="G19" i="11"/>
  <c r="G15" i="11"/>
  <c r="G11" i="11"/>
  <c r="G7" i="11"/>
  <c r="G110" i="11"/>
  <c r="G106" i="11"/>
  <c r="G102" i="11"/>
  <c r="G98" i="11"/>
  <c r="G94" i="11"/>
  <c r="G90" i="11"/>
  <c r="G86" i="11"/>
  <c r="G82" i="11"/>
  <c r="G78" i="11"/>
  <c r="G74" i="11"/>
  <c r="G70" i="11"/>
  <c r="G66" i="11"/>
  <c r="G62" i="11"/>
  <c r="G58" i="11"/>
  <c r="G54" i="11"/>
  <c r="G50" i="11"/>
  <c r="G46" i="11"/>
  <c r="G42" i="11"/>
  <c r="G38" i="11"/>
  <c r="G34" i="11"/>
  <c r="G30" i="11"/>
  <c r="G26" i="11"/>
  <c r="G22" i="11"/>
  <c r="G18" i="11"/>
  <c r="G14" i="11"/>
  <c r="G10" i="11"/>
  <c r="G6" i="11"/>
  <c r="G109" i="11"/>
  <c r="G105" i="11"/>
  <c r="G101" i="11"/>
  <c r="G97" i="11"/>
  <c r="G93" i="11"/>
  <c r="G89" i="11"/>
  <c r="G85" i="11"/>
  <c r="G81" i="11"/>
  <c r="G77" i="11"/>
  <c r="G73" i="11"/>
  <c r="G69" i="11"/>
  <c r="G65" i="11"/>
  <c r="G61" i="11"/>
  <c r="G57" i="11"/>
  <c r="G53" i="11"/>
  <c r="G49" i="11"/>
  <c r="G45" i="11"/>
  <c r="G41" i="11"/>
  <c r="G37" i="11"/>
  <c r="G33" i="11"/>
  <c r="G29" i="11"/>
  <c r="G25" i="11"/>
  <c r="G21" i="11"/>
  <c r="G17" i="11"/>
  <c r="G13" i="11"/>
  <c r="G9" i="11"/>
  <c r="G108" i="11"/>
  <c r="G92" i="11"/>
  <c r="G76" i="11"/>
  <c r="G60" i="11"/>
  <c r="G44" i="11"/>
  <c r="G28" i="11"/>
  <c r="G12" i="11"/>
  <c r="G112" i="11"/>
  <c r="G64" i="11"/>
  <c r="G32" i="11"/>
  <c r="G104" i="11"/>
  <c r="G88" i="11"/>
  <c r="G72" i="11"/>
  <c r="G56" i="11"/>
  <c r="G40" i="11"/>
  <c r="G24" i="11"/>
  <c r="G8" i="11"/>
  <c r="G96" i="11"/>
  <c r="G48" i="11"/>
  <c r="G16" i="11"/>
  <c r="G100" i="11"/>
  <c r="G84" i="11"/>
  <c r="G68" i="11"/>
  <c r="G52" i="11"/>
  <c r="G36" i="11"/>
  <c r="G20" i="11"/>
  <c r="G80" i="11"/>
  <c r="X113" i="11"/>
  <c r="AA7" i="10"/>
  <c r="N113" i="10"/>
  <c r="AY39" i="13" s="1"/>
  <c r="AA93" i="10"/>
  <c r="AA77" i="10"/>
  <c r="AA45" i="10"/>
  <c r="AA88" i="10"/>
  <c r="AA72" i="10"/>
  <c r="AA40" i="10"/>
  <c r="AA83" i="10"/>
  <c r="AA51" i="10"/>
  <c r="AA35" i="10"/>
  <c r="AA94" i="10"/>
  <c r="AA78" i="10"/>
  <c r="AA34" i="10"/>
  <c r="AA81" i="10"/>
  <c r="AA49" i="10"/>
  <c r="AA92" i="10"/>
  <c r="AA87" i="10"/>
  <c r="AA50" i="10"/>
  <c r="AA89" i="10"/>
  <c r="AA73" i="10"/>
  <c r="AA41" i="10"/>
  <c r="AA84" i="10"/>
  <c r="AA68" i="10"/>
  <c r="AA52" i="10"/>
  <c r="AA36" i="10"/>
  <c r="AA95" i="10"/>
  <c r="AA79" i="10"/>
  <c r="AA47" i="10"/>
  <c r="AA90" i="10"/>
  <c r="AA74" i="10"/>
  <c r="AA46" i="10"/>
  <c r="AA42" i="10"/>
  <c r="AA38" i="10"/>
  <c r="AA85" i="10"/>
  <c r="AA69" i="10"/>
  <c r="AA53" i="10"/>
  <c r="AA37" i="10"/>
  <c r="AA96" i="10"/>
  <c r="AA80" i="10"/>
  <c r="AA48" i="10"/>
  <c r="AA91" i="10"/>
  <c r="AA75" i="10"/>
  <c r="AA43" i="10"/>
  <c r="AA86" i="10"/>
  <c r="AA70" i="10"/>
  <c r="W6" i="10"/>
  <c r="AA10" i="10"/>
  <c r="AA32" i="10"/>
  <c r="AA109" i="10"/>
  <c r="AA104" i="10"/>
  <c r="AA99" i="10"/>
  <c r="AA67" i="10"/>
  <c r="AA110" i="10"/>
  <c r="AA103" i="10"/>
  <c r="AA105" i="10"/>
  <c r="AA100" i="10"/>
  <c r="AA111" i="10"/>
  <c r="AA106" i="10"/>
  <c r="AA101" i="10"/>
  <c r="AA112" i="10"/>
  <c r="AA107" i="10"/>
  <c r="AA102" i="10"/>
  <c r="AA33" i="10"/>
  <c r="AA76" i="10"/>
  <c r="AA44" i="10"/>
  <c r="AA71" i="10"/>
  <c r="AA39" i="10"/>
  <c r="AA8" i="10"/>
  <c r="AA54" i="10"/>
  <c r="AA11" i="10"/>
  <c r="AA12" i="10"/>
  <c r="AA22" i="10"/>
  <c r="AA61" i="10"/>
  <c r="AA29" i="10"/>
  <c r="AA13" i="10"/>
  <c r="AA56" i="10"/>
  <c r="AA24" i="10"/>
  <c r="AA19" i="10"/>
  <c r="AA62" i="10"/>
  <c r="AA58" i="10"/>
  <c r="AA17" i="10"/>
  <c r="AA60" i="10"/>
  <c r="AA28" i="10"/>
  <c r="AA55" i="10"/>
  <c r="AA14" i="10"/>
  <c r="AA57" i="10"/>
  <c r="AA25" i="10"/>
  <c r="AA20" i="10"/>
  <c r="AA63" i="10"/>
  <c r="AA31" i="10"/>
  <c r="AA15" i="10"/>
  <c r="AA18" i="10"/>
  <c r="AA65" i="10"/>
  <c r="AA23" i="10"/>
  <c r="AA21" i="10"/>
  <c r="AA64" i="10"/>
  <c r="AA16" i="10"/>
  <c r="AA59" i="10"/>
  <c r="AA27" i="10"/>
  <c r="AA66" i="10"/>
  <c r="AA30" i="10"/>
  <c r="AA26" i="10"/>
  <c r="AA97" i="10"/>
  <c r="AA108" i="10"/>
  <c r="AA98" i="10"/>
  <c r="AA82" i="10"/>
  <c r="L38" i="9"/>
  <c r="W38" i="9" s="1"/>
  <c r="N38" i="9"/>
  <c r="N9" i="9"/>
  <c r="L9" i="9"/>
  <c r="W9" i="9" s="1"/>
  <c r="N29" i="9"/>
  <c r="L29" i="9"/>
  <c r="W29" i="9" s="1"/>
  <c r="N51" i="9"/>
  <c r="L51" i="9"/>
  <c r="W51" i="9" s="1"/>
  <c r="L99" i="9"/>
  <c r="W99" i="9" s="1"/>
  <c r="N99" i="9"/>
  <c r="N8" i="9"/>
  <c r="L8" i="9"/>
  <c r="W8" i="9" s="1"/>
  <c r="N24" i="9"/>
  <c r="L24" i="9"/>
  <c r="W24" i="9" s="1"/>
  <c r="N40" i="9"/>
  <c r="L40" i="9"/>
  <c r="W40" i="9" s="1"/>
  <c r="L56" i="9"/>
  <c r="W56" i="9" s="1"/>
  <c r="N56" i="9"/>
  <c r="N72" i="9"/>
  <c r="L72" i="9"/>
  <c r="W72" i="9" s="1"/>
  <c r="L88" i="9"/>
  <c r="W88" i="9" s="1"/>
  <c r="N88" i="9"/>
  <c r="L104" i="9"/>
  <c r="W104" i="9" s="1"/>
  <c r="N104" i="9"/>
  <c r="L61" i="9"/>
  <c r="W61" i="9" s="1"/>
  <c r="N61" i="9"/>
  <c r="L22" i="9"/>
  <c r="W22" i="9" s="1"/>
  <c r="N22" i="9"/>
  <c r="L70" i="9"/>
  <c r="W70" i="9" s="1"/>
  <c r="N70" i="9"/>
  <c r="N86" i="9"/>
  <c r="L86" i="9"/>
  <c r="W86" i="9" s="1"/>
  <c r="L102" i="9"/>
  <c r="W102" i="9" s="1"/>
  <c r="N102" i="9"/>
  <c r="L57" i="9"/>
  <c r="W57" i="9" s="1"/>
  <c r="N57" i="9"/>
  <c r="L15" i="9"/>
  <c r="W15" i="9" s="1"/>
  <c r="N15" i="9"/>
  <c r="L47" i="9"/>
  <c r="W47" i="9" s="1"/>
  <c r="N47" i="9"/>
  <c r="N63" i="9"/>
  <c r="L63" i="9"/>
  <c r="W63" i="9" s="1"/>
  <c r="L95" i="9"/>
  <c r="W95" i="9" s="1"/>
  <c r="N95" i="9"/>
  <c r="N20" i="9"/>
  <c r="L20" i="9"/>
  <c r="W20" i="9" s="1"/>
  <c r="L52" i="9"/>
  <c r="W52" i="9" s="1"/>
  <c r="N52" i="9"/>
  <c r="N100" i="9"/>
  <c r="L100" i="9"/>
  <c r="W100" i="9" s="1"/>
  <c r="N41" i="9"/>
  <c r="L41" i="9"/>
  <c r="W41" i="9" s="1"/>
  <c r="N97" i="9"/>
  <c r="L97" i="9"/>
  <c r="W97" i="9" s="1"/>
  <c r="L26" i="9"/>
  <c r="W26" i="9" s="1"/>
  <c r="N26" i="9"/>
  <c r="N58" i="9"/>
  <c r="L58" i="9"/>
  <c r="W58" i="9" s="1"/>
  <c r="N106" i="9"/>
  <c r="L106" i="9"/>
  <c r="W106" i="9" s="1"/>
  <c r="N101" i="9"/>
  <c r="L101" i="9"/>
  <c r="W101" i="9" s="1"/>
  <c r="L19" i="9"/>
  <c r="W19" i="9" s="1"/>
  <c r="N19" i="9"/>
  <c r="L83" i="9"/>
  <c r="W83" i="9" s="1"/>
  <c r="N83" i="9"/>
  <c r="N17" i="9"/>
  <c r="L17" i="9"/>
  <c r="W17" i="9" s="1"/>
  <c r="N49" i="9"/>
  <c r="L49" i="9"/>
  <c r="W49" i="9" s="1"/>
  <c r="N77" i="9"/>
  <c r="L77" i="9"/>
  <c r="W77" i="9" s="1"/>
  <c r="N105" i="9"/>
  <c r="L105" i="9"/>
  <c r="W105" i="9" s="1"/>
  <c r="L14" i="9"/>
  <c r="W14" i="9" s="1"/>
  <c r="N14" i="9"/>
  <c r="L30" i="9"/>
  <c r="W30" i="9" s="1"/>
  <c r="N30" i="9"/>
  <c r="L46" i="9"/>
  <c r="W46" i="9" s="1"/>
  <c r="N46" i="9"/>
  <c r="N62" i="9"/>
  <c r="L62" i="9"/>
  <c r="W62" i="9" s="1"/>
  <c r="N78" i="9"/>
  <c r="L78" i="9"/>
  <c r="W78" i="9" s="1"/>
  <c r="N94" i="9"/>
  <c r="L94" i="9"/>
  <c r="W94" i="9" s="1"/>
  <c r="N110" i="9"/>
  <c r="L110" i="9"/>
  <c r="W110" i="9" s="1"/>
  <c r="N37" i="9"/>
  <c r="L37" i="9"/>
  <c r="W37" i="9" s="1"/>
  <c r="N73" i="9"/>
  <c r="L73" i="9"/>
  <c r="W73" i="9" s="1"/>
  <c r="L7" i="9"/>
  <c r="W7" i="9" s="1"/>
  <c r="N7" i="9"/>
  <c r="L23" i="9"/>
  <c r="W23" i="9" s="1"/>
  <c r="N23" i="9"/>
  <c r="L39" i="9"/>
  <c r="W39" i="9" s="1"/>
  <c r="N39" i="9"/>
  <c r="N55" i="9"/>
  <c r="L55" i="9"/>
  <c r="W55" i="9" s="1"/>
  <c r="L71" i="9"/>
  <c r="W71" i="9" s="1"/>
  <c r="N71" i="9"/>
  <c r="L87" i="9"/>
  <c r="W87" i="9" s="1"/>
  <c r="N87" i="9"/>
  <c r="L103" i="9"/>
  <c r="W103" i="9" s="1"/>
  <c r="N103" i="9"/>
  <c r="N12" i="9"/>
  <c r="L12" i="9"/>
  <c r="W12" i="9" s="1"/>
  <c r="N28" i="9"/>
  <c r="L28" i="9"/>
  <c r="W28" i="9" s="1"/>
  <c r="N44" i="9"/>
  <c r="L44" i="9"/>
  <c r="W44" i="9" s="1"/>
  <c r="L60" i="9"/>
  <c r="W60" i="9" s="1"/>
  <c r="N60" i="9"/>
  <c r="L76" i="9"/>
  <c r="W76" i="9" s="1"/>
  <c r="N76" i="9"/>
  <c r="N92" i="9"/>
  <c r="L92" i="9"/>
  <c r="W92" i="9" s="1"/>
  <c r="L108" i="9"/>
  <c r="W108" i="9" s="1"/>
  <c r="N108" i="9"/>
  <c r="N33" i="9"/>
  <c r="L33" i="9"/>
  <c r="W33" i="9" s="1"/>
  <c r="N89" i="9"/>
  <c r="L89" i="9"/>
  <c r="W89" i="9" s="1"/>
  <c r="K113" i="9"/>
  <c r="AD34" i="13" s="1"/>
  <c r="N6" i="9"/>
  <c r="L6" i="9"/>
  <c r="N54" i="9"/>
  <c r="L54" i="9"/>
  <c r="W54" i="9" s="1"/>
  <c r="N21" i="9"/>
  <c r="L21" i="9"/>
  <c r="W21" i="9" s="1"/>
  <c r="N93" i="9"/>
  <c r="L93" i="9"/>
  <c r="W93" i="9" s="1"/>
  <c r="L31" i="9"/>
  <c r="W31" i="9" s="1"/>
  <c r="N31" i="9"/>
  <c r="L79" i="9"/>
  <c r="W79" i="9" s="1"/>
  <c r="N79" i="9"/>
  <c r="L111" i="9"/>
  <c r="W111" i="9" s="1"/>
  <c r="N111" i="9"/>
  <c r="N36" i="9"/>
  <c r="L36" i="9"/>
  <c r="W36" i="9" s="1"/>
  <c r="L68" i="9"/>
  <c r="W68" i="9" s="1"/>
  <c r="N68" i="9"/>
  <c r="L84" i="9"/>
  <c r="W84" i="9" s="1"/>
  <c r="N84" i="9"/>
  <c r="L69" i="9"/>
  <c r="W69" i="9" s="1"/>
  <c r="N69" i="9"/>
  <c r="L10" i="9"/>
  <c r="W10" i="9" s="1"/>
  <c r="N10" i="9"/>
  <c r="L42" i="9"/>
  <c r="W42" i="9" s="1"/>
  <c r="N42" i="9"/>
  <c r="N74" i="9"/>
  <c r="L74" i="9"/>
  <c r="W74" i="9" s="1"/>
  <c r="L90" i="9"/>
  <c r="W90" i="9" s="1"/>
  <c r="N90" i="9"/>
  <c r="L65" i="9"/>
  <c r="W65" i="9" s="1"/>
  <c r="N65" i="9"/>
  <c r="L35" i="9"/>
  <c r="W35" i="9" s="1"/>
  <c r="N35" i="9"/>
  <c r="N67" i="9"/>
  <c r="L67" i="9"/>
  <c r="W67" i="9" s="1"/>
  <c r="N25" i="9"/>
  <c r="L25" i="9"/>
  <c r="W25" i="9" s="1"/>
  <c r="L53" i="9"/>
  <c r="W53" i="9" s="1"/>
  <c r="N53" i="9"/>
  <c r="N81" i="9"/>
  <c r="L81" i="9"/>
  <c r="W81" i="9" s="1"/>
  <c r="N109" i="9"/>
  <c r="L109" i="9"/>
  <c r="W109" i="9" s="1"/>
  <c r="L18" i="9"/>
  <c r="W18" i="9" s="1"/>
  <c r="N18" i="9"/>
  <c r="L34" i="9"/>
  <c r="W34" i="9" s="1"/>
  <c r="N34" i="9"/>
  <c r="L50" i="9"/>
  <c r="W50" i="9" s="1"/>
  <c r="N50" i="9"/>
  <c r="N66" i="9"/>
  <c r="L66" i="9"/>
  <c r="W66" i="9" s="1"/>
  <c r="N82" i="9"/>
  <c r="L82" i="9"/>
  <c r="W82" i="9" s="1"/>
  <c r="L98" i="9"/>
  <c r="W98" i="9" s="1"/>
  <c r="N98" i="9"/>
  <c r="N13" i="9"/>
  <c r="L13" i="9"/>
  <c r="W13" i="9" s="1"/>
  <c r="N45" i="9"/>
  <c r="L45" i="9"/>
  <c r="W45" i="9" s="1"/>
  <c r="N85" i="9"/>
  <c r="L85" i="9"/>
  <c r="W85" i="9" s="1"/>
  <c r="L11" i="9"/>
  <c r="W11" i="9" s="1"/>
  <c r="N11" i="9"/>
  <c r="L27" i="9"/>
  <c r="W27" i="9" s="1"/>
  <c r="N27" i="9"/>
  <c r="L43" i="9"/>
  <c r="W43" i="9" s="1"/>
  <c r="N43" i="9"/>
  <c r="N59" i="9"/>
  <c r="L59" i="9"/>
  <c r="W59" i="9" s="1"/>
  <c r="L75" i="9"/>
  <c r="W75" i="9" s="1"/>
  <c r="N75" i="9"/>
  <c r="L91" i="9"/>
  <c r="W91" i="9" s="1"/>
  <c r="N91" i="9"/>
  <c r="L107" i="9"/>
  <c r="W107" i="9" s="1"/>
  <c r="N107" i="9"/>
  <c r="N16" i="9"/>
  <c r="L16" i="9"/>
  <c r="W16" i="9" s="1"/>
  <c r="N32" i="9"/>
  <c r="L32" i="9"/>
  <c r="W32" i="9" s="1"/>
  <c r="N48" i="9"/>
  <c r="L48" i="9"/>
  <c r="W48" i="9" s="1"/>
  <c r="L64" i="9"/>
  <c r="W64" i="9" s="1"/>
  <c r="N64" i="9"/>
  <c r="L80" i="9"/>
  <c r="W80" i="9" s="1"/>
  <c r="N80" i="9"/>
  <c r="N96" i="9"/>
  <c r="L96" i="9"/>
  <c r="W96" i="9" s="1"/>
  <c r="N112" i="9"/>
  <c r="L112" i="9"/>
  <c r="W112" i="9" s="1"/>
  <c r="L34" i="8"/>
  <c r="W34" i="8" s="1"/>
  <c r="N34" i="8"/>
  <c r="L83" i="8"/>
  <c r="W83" i="8" s="1"/>
  <c r="N83" i="8"/>
  <c r="N23" i="8"/>
  <c r="L23" i="8"/>
  <c r="W23" i="8" s="1"/>
  <c r="N93" i="8"/>
  <c r="L93" i="8"/>
  <c r="W93" i="8" s="1"/>
  <c r="L28" i="8"/>
  <c r="W28" i="8" s="1"/>
  <c r="N28" i="8"/>
  <c r="L71" i="8"/>
  <c r="W71" i="8" s="1"/>
  <c r="N71" i="8"/>
  <c r="L33" i="8"/>
  <c r="W33" i="8" s="1"/>
  <c r="N33" i="8"/>
  <c r="L81" i="8"/>
  <c r="W81" i="8" s="1"/>
  <c r="N81" i="8"/>
  <c r="L82" i="8"/>
  <c r="W82" i="8" s="1"/>
  <c r="N82" i="8"/>
  <c r="N68" i="8"/>
  <c r="L68" i="8"/>
  <c r="W68" i="8" s="1"/>
  <c r="N100" i="8"/>
  <c r="L100" i="8"/>
  <c r="W100" i="8" s="1"/>
  <c r="K113" i="8"/>
  <c r="I34" i="13" s="1"/>
  <c r="L6" i="8"/>
  <c r="N6" i="8"/>
  <c r="N22" i="8"/>
  <c r="L22" i="8"/>
  <c r="W22" i="8" s="1"/>
  <c r="L38" i="8"/>
  <c r="W38" i="8" s="1"/>
  <c r="N38" i="8"/>
  <c r="L59" i="8"/>
  <c r="W59" i="8" s="1"/>
  <c r="N59" i="8"/>
  <c r="N91" i="8"/>
  <c r="L91" i="8"/>
  <c r="W91" i="8" s="1"/>
  <c r="L11" i="8"/>
  <c r="W11" i="8" s="1"/>
  <c r="N11" i="8"/>
  <c r="N27" i="8"/>
  <c r="L27" i="8"/>
  <c r="W27" i="8" s="1"/>
  <c r="L43" i="8"/>
  <c r="W43" i="8" s="1"/>
  <c r="N43" i="8"/>
  <c r="N69" i="8"/>
  <c r="L69" i="8"/>
  <c r="W69" i="8" s="1"/>
  <c r="N101" i="8"/>
  <c r="L101" i="8"/>
  <c r="W101" i="8" s="1"/>
  <c r="N16" i="8"/>
  <c r="L16" i="8"/>
  <c r="W16" i="8" s="1"/>
  <c r="L32" i="8"/>
  <c r="W32" i="8" s="1"/>
  <c r="N32" i="8"/>
  <c r="L48" i="8"/>
  <c r="W48" i="8" s="1"/>
  <c r="N48" i="8"/>
  <c r="L79" i="8"/>
  <c r="W79" i="8" s="1"/>
  <c r="N79" i="8"/>
  <c r="N111" i="8"/>
  <c r="L111" i="8"/>
  <c r="W111" i="8" s="1"/>
  <c r="N21" i="8"/>
  <c r="L21" i="8"/>
  <c r="W21" i="8" s="1"/>
  <c r="L37" i="8"/>
  <c r="W37" i="8" s="1"/>
  <c r="N37" i="8"/>
  <c r="L57" i="8"/>
  <c r="W57" i="8" s="1"/>
  <c r="N57" i="8"/>
  <c r="N89" i="8"/>
  <c r="L89" i="8"/>
  <c r="W89" i="8" s="1"/>
  <c r="L54" i="8"/>
  <c r="W54" i="8" s="1"/>
  <c r="N54" i="8"/>
  <c r="L70" i="8"/>
  <c r="W70" i="8" s="1"/>
  <c r="N70" i="8"/>
  <c r="L86" i="8"/>
  <c r="W86" i="8" s="1"/>
  <c r="N86" i="8"/>
  <c r="N102" i="8"/>
  <c r="L102" i="8"/>
  <c r="W102" i="8" s="1"/>
  <c r="L56" i="8"/>
  <c r="W56" i="8" s="1"/>
  <c r="N56" i="8"/>
  <c r="L72" i="8"/>
  <c r="W72" i="8" s="1"/>
  <c r="N72" i="8"/>
  <c r="N88" i="8"/>
  <c r="L88" i="8"/>
  <c r="W88" i="8" s="1"/>
  <c r="N104" i="8"/>
  <c r="L104" i="8"/>
  <c r="W104" i="8" s="1"/>
  <c r="L50" i="8"/>
  <c r="W50" i="8" s="1"/>
  <c r="N50" i="8"/>
  <c r="N26" i="8"/>
  <c r="L26" i="8"/>
  <c r="W26" i="8" s="1"/>
  <c r="L47" i="8"/>
  <c r="W47" i="8" s="1"/>
  <c r="N47" i="8"/>
  <c r="L55" i="8"/>
  <c r="W55" i="8" s="1"/>
  <c r="N55" i="8"/>
  <c r="N9" i="8"/>
  <c r="L9" i="8"/>
  <c r="W9" i="8" s="1"/>
  <c r="L25" i="8"/>
  <c r="W25" i="8" s="1"/>
  <c r="N25" i="8"/>
  <c r="L41" i="8"/>
  <c r="W41" i="8" s="1"/>
  <c r="N41" i="8"/>
  <c r="N97" i="8"/>
  <c r="L97" i="8"/>
  <c r="W97" i="8" s="1"/>
  <c r="L58" i="8"/>
  <c r="W58" i="8" s="1"/>
  <c r="N58" i="8"/>
  <c r="L74" i="8"/>
  <c r="W74" i="8" s="1"/>
  <c r="N74" i="8"/>
  <c r="N90" i="8"/>
  <c r="L90" i="8"/>
  <c r="W90" i="8" s="1"/>
  <c r="N106" i="8"/>
  <c r="L106" i="8"/>
  <c r="W106" i="8" s="1"/>
  <c r="L60" i="8"/>
  <c r="W60" i="8" s="1"/>
  <c r="N60" i="8"/>
  <c r="L76" i="8"/>
  <c r="W76" i="8" s="1"/>
  <c r="N76" i="8"/>
  <c r="N92" i="8"/>
  <c r="L92" i="8"/>
  <c r="W92" i="8" s="1"/>
  <c r="N108" i="8"/>
  <c r="L108" i="8"/>
  <c r="W108" i="8" s="1"/>
  <c r="N18" i="8"/>
  <c r="L18" i="8"/>
  <c r="W18" i="8" s="1"/>
  <c r="L51" i="8"/>
  <c r="W51" i="8" s="1"/>
  <c r="N51" i="8"/>
  <c r="L7" i="8"/>
  <c r="W7" i="8" s="1"/>
  <c r="N7" i="8"/>
  <c r="L39" i="8"/>
  <c r="W39" i="8" s="1"/>
  <c r="N39" i="8"/>
  <c r="L61" i="8"/>
  <c r="W61" i="8" s="1"/>
  <c r="N61" i="8"/>
  <c r="L12" i="8"/>
  <c r="W12" i="8" s="1"/>
  <c r="N12" i="8"/>
  <c r="L44" i="8"/>
  <c r="W44" i="8" s="1"/>
  <c r="N44" i="8"/>
  <c r="N103" i="8"/>
  <c r="L103" i="8"/>
  <c r="W103" i="8" s="1"/>
  <c r="N17" i="8"/>
  <c r="L17" i="8"/>
  <c r="W17" i="8" s="1"/>
  <c r="L49" i="8"/>
  <c r="W49" i="8" s="1"/>
  <c r="N49" i="8"/>
  <c r="N66" i="8"/>
  <c r="L66" i="8"/>
  <c r="W66" i="8" s="1"/>
  <c r="N98" i="8"/>
  <c r="L98" i="8"/>
  <c r="W98" i="8" s="1"/>
  <c r="L52" i="8"/>
  <c r="W52" i="8" s="1"/>
  <c r="N52" i="8"/>
  <c r="L84" i="8"/>
  <c r="W84" i="8" s="1"/>
  <c r="N84" i="8"/>
  <c r="N10" i="8"/>
  <c r="L10" i="8"/>
  <c r="W10" i="8" s="1"/>
  <c r="L42" i="8"/>
  <c r="W42" i="8" s="1"/>
  <c r="N42" i="8"/>
  <c r="N67" i="8"/>
  <c r="L67" i="8"/>
  <c r="W67" i="8" s="1"/>
  <c r="N99" i="8"/>
  <c r="L99" i="8"/>
  <c r="W99" i="8" s="1"/>
  <c r="N15" i="8"/>
  <c r="L15" i="8"/>
  <c r="W15" i="8" s="1"/>
  <c r="L31" i="8"/>
  <c r="W31" i="8" s="1"/>
  <c r="N31" i="8"/>
  <c r="L77" i="8"/>
  <c r="W77" i="8" s="1"/>
  <c r="N77" i="8"/>
  <c r="N109" i="8"/>
  <c r="L109" i="8"/>
  <c r="W109" i="8" s="1"/>
  <c r="N20" i="8"/>
  <c r="L20" i="8"/>
  <c r="W20" i="8" s="1"/>
  <c r="L36" i="8"/>
  <c r="W36" i="8" s="1"/>
  <c r="N36" i="8"/>
  <c r="L87" i="8"/>
  <c r="W87" i="8" s="1"/>
  <c r="N87" i="8"/>
  <c r="L65" i="8"/>
  <c r="W65" i="8" s="1"/>
  <c r="N65" i="8"/>
  <c r="N14" i="8"/>
  <c r="L14" i="8"/>
  <c r="W14" i="8" s="1"/>
  <c r="L30" i="8"/>
  <c r="W30" i="8" s="1"/>
  <c r="N30" i="8"/>
  <c r="L46" i="8"/>
  <c r="W46" i="8" s="1"/>
  <c r="N46" i="8"/>
  <c r="L75" i="8"/>
  <c r="W75" i="8" s="1"/>
  <c r="N75" i="8"/>
  <c r="N107" i="8"/>
  <c r="L107" i="8"/>
  <c r="W107" i="8" s="1"/>
  <c r="N19" i="8"/>
  <c r="L19" i="8"/>
  <c r="W19" i="8" s="1"/>
  <c r="L35" i="8"/>
  <c r="W35" i="8" s="1"/>
  <c r="N35" i="8"/>
  <c r="L53" i="8"/>
  <c r="W53" i="8" s="1"/>
  <c r="N53" i="8"/>
  <c r="L85" i="8"/>
  <c r="W85" i="8" s="1"/>
  <c r="N85" i="8"/>
  <c r="L8" i="8"/>
  <c r="W8" i="8" s="1"/>
  <c r="N8" i="8"/>
  <c r="N24" i="8"/>
  <c r="L24" i="8"/>
  <c r="W24" i="8" s="1"/>
  <c r="L40" i="8"/>
  <c r="W40" i="8" s="1"/>
  <c r="N40" i="8"/>
  <c r="L63" i="8"/>
  <c r="W63" i="8" s="1"/>
  <c r="N63" i="8"/>
  <c r="N95" i="8"/>
  <c r="L95" i="8"/>
  <c r="W95" i="8" s="1"/>
  <c r="N13" i="8"/>
  <c r="L13" i="8"/>
  <c r="W13" i="8" s="1"/>
  <c r="L29" i="8"/>
  <c r="W29" i="8" s="1"/>
  <c r="N29" i="8"/>
  <c r="L45" i="8"/>
  <c r="W45" i="8" s="1"/>
  <c r="N45" i="8"/>
  <c r="L73" i="8"/>
  <c r="W73" i="8" s="1"/>
  <c r="N73" i="8"/>
  <c r="N105" i="8"/>
  <c r="L105" i="8"/>
  <c r="W105" i="8" s="1"/>
  <c r="L62" i="8"/>
  <c r="W62" i="8" s="1"/>
  <c r="N62" i="8"/>
  <c r="L78" i="8"/>
  <c r="W78" i="8" s="1"/>
  <c r="N78" i="8"/>
  <c r="N94" i="8"/>
  <c r="L94" i="8"/>
  <c r="W94" i="8" s="1"/>
  <c r="N110" i="8"/>
  <c r="L110" i="8"/>
  <c r="W110" i="8" s="1"/>
  <c r="L64" i="8"/>
  <c r="W64" i="8" s="1"/>
  <c r="N64" i="8"/>
  <c r="L80" i="8"/>
  <c r="W80" i="8" s="1"/>
  <c r="N80" i="8"/>
  <c r="N96" i="8"/>
  <c r="L96" i="8"/>
  <c r="W96" i="8" s="1"/>
  <c r="N112" i="8"/>
  <c r="L112" i="8"/>
  <c r="W112" i="8" s="1"/>
  <c r="L113" i="10" l="1"/>
  <c r="BD39" i="13" s="1"/>
  <c r="AA80" i="8"/>
  <c r="X79" i="12"/>
  <c r="G33" i="12"/>
  <c r="AA45" i="8"/>
  <c r="X45" i="12"/>
  <c r="G16" i="12"/>
  <c r="AA35" i="8"/>
  <c r="X35" i="12"/>
  <c r="AA87" i="8"/>
  <c r="X85" i="12"/>
  <c r="AA77" i="8"/>
  <c r="X77" i="12"/>
  <c r="G32" i="12"/>
  <c r="AA52" i="8"/>
  <c r="X52" i="12"/>
  <c r="G21" i="12"/>
  <c r="AA7" i="8"/>
  <c r="X7" i="12"/>
  <c r="AA58" i="8"/>
  <c r="X58" i="12"/>
  <c r="G23" i="12"/>
  <c r="AA47" i="8"/>
  <c r="X47" i="12"/>
  <c r="G17" i="12"/>
  <c r="AA56" i="8"/>
  <c r="X56" i="12"/>
  <c r="AA54" i="8"/>
  <c r="X54" i="12"/>
  <c r="G22" i="12"/>
  <c r="AA11" i="8"/>
  <c r="X11" i="12"/>
  <c r="G7" i="12"/>
  <c r="AA96" i="8"/>
  <c r="X94" i="12"/>
  <c r="AA94" i="8"/>
  <c r="X92" i="12"/>
  <c r="G35" i="12"/>
  <c r="AA95" i="8"/>
  <c r="X93" i="12"/>
  <c r="G36" i="12"/>
  <c r="AA19" i="8"/>
  <c r="X19" i="12"/>
  <c r="G10" i="12"/>
  <c r="AA109" i="8"/>
  <c r="X107" i="12"/>
  <c r="AA99" i="8"/>
  <c r="X97" i="12"/>
  <c r="AA98" i="8"/>
  <c r="X96" i="12"/>
  <c r="AA103" i="8"/>
  <c r="X101" i="12"/>
  <c r="AA108" i="8"/>
  <c r="X106" i="12"/>
  <c r="AA106" i="8"/>
  <c r="X104" i="12"/>
  <c r="G40" i="12"/>
  <c r="AA97" i="8"/>
  <c r="X95" i="12"/>
  <c r="G37" i="12"/>
  <c r="AA26" i="8"/>
  <c r="X26" i="12"/>
  <c r="AA104" i="8"/>
  <c r="X102" i="12"/>
  <c r="AA102" i="8"/>
  <c r="X100" i="12"/>
  <c r="G39" i="12"/>
  <c r="AA89" i="8"/>
  <c r="X87" i="12"/>
  <c r="G34" i="12"/>
  <c r="AA111" i="8"/>
  <c r="X109" i="12"/>
  <c r="AG109" i="12" s="1"/>
  <c r="G41" i="12"/>
  <c r="AA16" i="8"/>
  <c r="X16" i="12"/>
  <c r="AA69" i="8"/>
  <c r="X69" i="12"/>
  <c r="AA27" i="8"/>
  <c r="X27" i="12"/>
  <c r="AA91" i="8"/>
  <c r="X89" i="12"/>
  <c r="AA82" i="8"/>
  <c r="X112" i="12"/>
  <c r="AG112" i="12" s="1"/>
  <c r="G44" i="12"/>
  <c r="AA33" i="8"/>
  <c r="X33" i="12"/>
  <c r="AA28" i="8"/>
  <c r="X28" i="12"/>
  <c r="AA34" i="8"/>
  <c r="X34" i="12"/>
  <c r="G13" i="12"/>
  <c r="AA63" i="8"/>
  <c r="X63" i="12"/>
  <c r="AA46" i="8"/>
  <c r="X46" i="12"/>
  <c r="AA44" i="8"/>
  <c r="X44" i="12"/>
  <c r="AA79" i="8"/>
  <c r="X111" i="12"/>
  <c r="AG111" i="12" s="1"/>
  <c r="G43" i="12"/>
  <c r="AA59" i="8"/>
  <c r="X59" i="12"/>
  <c r="AA62" i="8"/>
  <c r="X62" i="12"/>
  <c r="AA29" i="8"/>
  <c r="X29" i="12"/>
  <c r="AA8" i="8"/>
  <c r="X8" i="12"/>
  <c r="AA65" i="8"/>
  <c r="X65" i="12"/>
  <c r="AA31" i="8"/>
  <c r="X31" i="12"/>
  <c r="AA42" i="8"/>
  <c r="X42" i="12"/>
  <c r="AA39" i="8"/>
  <c r="X39" i="12"/>
  <c r="AA51" i="8"/>
  <c r="X51" i="12"/>
  <c r="G20" i="12"/>
  <c r="AA76" i="8"/>
  <c r="X76" i="12"/>
  <c r="G31" i="12"/>
  <c r="AA74" i="8"/>
  <c r="X74" i="12"/>
  <c r="G29" i="12"/>
  <c r="AA25" i="8"/>
  <c r="X25" i="12"/>
  <c r="AA55" i="8"/>
  <c r="X55" i="12"/>
  <c r="AA72" i="8"/>
  <c r="X72" i="12"/>
  <c r="AA70" i="8"/>
  <c r="X70" i="12"/>
  <c r="AA37" i="8"/>
  <c r="X37" i="12"/>
  <c r="G14" i="12"/>
  <c r="AA48" i="8"/>
  <c r="X48" i="12"/>
  <c r="AA38" i="8"/>
  <c r="X38" i="12"/>
  <c r="AA68" i="8"/>
  <c r="X68" i="12"/>
  <c r="AA93" i="8"/>
  <c r="X91" i="12"/>
  <c r="AA78" i="8"/>
  <c r="X78" i="12"/>
  <c r="AA85" i="8"/>
  <c r="X83" i="12"/>
  <c r="AA61" i="8"/>
  <c r="X61" i="12"/>
  <c r="AA60" i="8"/>
  <c r="X60" i="12"/>
  <c r="G24" i="12"/>
  <c r="AA41" i="8"/>
  <c r="X41" i="12"/>
  <c r="G15" i="12"/>
  <c r="AA50" i="8"/>
  <c r="X50" i="12"/>
  <c r="G19" i="12"/>
  <c r="AA86" i="8"/>
  <c r="X84" i="12"/>
  <c r="AA57" i="8"/>
  <c r="X57" i="12"/>
  <c r="AA32" i="8"/>
  <c r="X32" i="12"/>
  <c r="G12" i="12"/>
  <c r="AA43" i="8"/>
  <c r="X43" i="12"/>
  <c r="AA100" i="8"/>
  <c r="X98" i="12"/>
  <c r="AA23" i="8"/>
  <c r="X23" i="12"/>
  <c r="G25" i="12"/>
  <c r="AA64" i="8"/>
  <c r="X64" i="12"/>
  <c r="AA73" i="8"/>
  <c r="X73" i="12"/>
  <c r="G28" i="12"/>
  <c r="AA40" i="8"/>
  <c r="X40" i="12"/>
  <c r="AA53" i="8"/>
  <c r="X53" i="12"/>
  <c r="AA75" i="8"/>
  <c r="X75" i="12"/>
  <c r="G30" i="12"/>
  <c r="AA30" i="8"/>
  <c r="X30" i="12"/>
  <c r="AA36" i="8"/>
  <c r="X36" i="12"/>
  <c r="AA84" i="8"/>
  <c r="X82" i="12"/>
  <c r="AA49" i="8"/>
  <c r="X49" i="12"/>
  <c r="G18" i="12"/>
  <c r="AA12" i="8"/>
  <c r="X12" i="12"/>
  <c r="AA112" i="8"/>
  <c r="X110" i="12"/>
  <c r="AG110" i="12" s="1"/>
  <c r="G42" i="12"/>
  <c r="AA110" i="8"/>
  <c r="X108" i="12"/>
  <c r="AA105" i="8"/>
  <c r="X103" i="12"/>
  <c r="AA13" i="8"/>
  <c r="X13" i="12"/>
  <c r="G8" i="12"/>
  <c r="AA24" i="8"/>
  <c r="X24" i="12"/>
  <c r="G11" i="12"/>
  <c r="AA107" i="8"/>
  <c r="X105" i="12"/>
  <c r="AA14" i="8"/>
  <c r="X14" i="12"/>
  <c r="AA20" i="8"/>
  <c r="X20" i="12"/>
  <c r="AA15" i="8"/>
  <c r="X15" i="12"/>
  <c r="AA67" i="8"/>
  <c r="X67" i="12"/>
  <c r="G26" i="12"/>
  <c r="AA10" i="8"/>
  <c r="X10" i="12"/>
  <c r="AA66" i="8"/>
  <c r="X66" i="12"/>
  <c r="AA17" i="8"/>
  <c r="X17" i="12"/>
  <c r="G9" i="12"/>
  <c r="AA18" i="8"/>
  <c r="X18" i="12"/>
  <c r="AA92" i="8"/>
  <c r="X90" i="12"/>
  <c r="AA90" i="8"/>
  <c r="X88" i="12"/>
  <c r="AA9" i="8"/>
  <c r="X9" i="12"/>
  <c r="AA88" i="8"/>
  <c r="X86" i="12"/>
  <c r="AA21" i="8"/>
  <c r="X21" i="12"/>
  <c r="AA101" i="8"/>
  <c r="X99" i="12"/>
  <c r="G38" i="12"/>
  <c r="AA22" i="8"/>
  <c r="X22" i="12"/>
  <c r="AA81" i="8"/>
  <c r="X80" i="12"/>
  <c r="AA71" i="8"/>
  <c r="X71" i="12"/>
  <c r="G27" i="12"/>
  <c r="AA83" i="8"/>
  <c r="X81" i="12"/>
  <c r="H16" i="11"/>
  <c r="K16" i="11"/>
  <c r="H24" i="11"/>
  <c r="K24" i="11"/>
  <c r="H88" i="11"/>
  <c r="K88" i="11"/>
  <c r="H60" i="11"/>
  <c r="K60" i="11"/>
  <c r="H25" i="11"/>
  <c r="K25" i="11"/>
  <c r="H57" i="11"/>
  <c r="K57" i="11"/>
  <c r="H89" i="11"/>
  <c r="K89" i="11"/>
  <c r="K105" i="11"/>
  <c r="H105" i="11"/>
  <c r="K30" i="11"/>
  <c r="H30" i="11"/>
  <c r="H46" i="11"/>
  <c r="K46" i="11"/>
  <c r="H78" i="11"/>
  <c r="K78" i="11"/>
  <c r="K110" i="11"/>
  <c r="H110" i="11"/>
  <c r="H51" i="11"/>
  <c r="K51" i="11"/>
  <c r="H99" i="11"/>
  <c r="K99" i="11"/>
  <c r="H80" i="11"/>
  <c r="K80" i="11"/>
  <c r="H68" i="11"/>
  <c r="K68" i="11"/>
  <c r="K48" i="11"/>
  <c r="H48" i="11"/>
  <c r="H40" i="11"/>
  <c r="K40" i="11"/>
  <c r="H104" i="11"/>
  <c r="K104" i="11"/>
  <c r="H12" i="11"/>
  <c r="K12" i="11"/>
  <c r="H76" i="11"/>
  <c r="K76" i="11"/>
  <c r="K13" i="11"/>
  <c r="H13" i="11"/>
  <c r="H29" i="11"/>
  <c r="K29" i="11"/>
  <c r="H45" i="11"/>
  <c r="K45" i="11"/>
  <c r="K61" i="11"/>
  <c r="H61" i="11"/>
  <c r="H77" i="11"/>
  <c r="K77" i="11"/>
  <c r="H93" i="11"/>
  <c r="K93" i="11"/>
  <c r="K109" i="11"/>
  <c r="H109" i="11"/>
  <c r="K18" i="11"/>
  <c r="H18" i="11"/>
  <c r="K34" i="11"/>
  <c r="H34" i="11"/>
  <c r="H50" i="11"/>
  <c r="K50" i="11"/>
  <c r="H66" i="11"/>
  <c r="K66" i="11"/>
  <c r="H82" i="11"/>
  <c r="K82" i="11"/>
  <c r="H98" i="11"/>
  <c r="K98" i="11"/>
  <c r="H7" i="11"/>
  <c r="K7" i="11"/>
  <c r="H23" i="11"/>
  <c r="K23" i="11"/>
  <c r="H39" i="11"/>
  <c r="K39" i="11"/>
  <c r="H55" i="11"/>
  <c r="K55" i="11"/>
  <c r="K71" i="11"/>
  <c r="H71" i="11"/>
  <c r="K87" i="11"/>
  <c r="H87" i="11"/>
  <c r="H103" i="11"/>
  <c r="K103" i="11"/>
  <c r="K83" i="11"/>
  <c r="H83" i="11"/>
  <c r="H20" i="11"/>
  <c r="K20" i="11"/>
  <c r="H84" i="11"/>
  <c r="K84" i="11"/>
  <c r="H96" i="11"/>
  <c r="K96" i="11"/>
  <c r="K56" i="11"/>
  <c r="H56" i="11"/>
  <c r="H32" i="11"/>
  <c r="K32" i="11"/>
  <c r="H28" i="11"/>
  <c r="K28" i="11"/>
  <c r="H92" i="11"/>
  <c r="K92" i="11"/>
  <c r="K17" i="11"/>
  <c r="H17" i="11"/>
  <c r="H33" i="11"/>
  <c r="K33" i="11"/>
  <c r="H49" i="11"/>
  <c r="K49" i="11"/>
  <c r="K65" i="11"/>
  <c r="H65" i="11"/>
  <c r="H81" i="11"/>
  <c r="K81" i="11"/>
  <c r="H97" i="11"/>
  <c r="K97" i="11"/>
  <c r="G113" i="11"/>
  <c r="BT32" i="13" s="1"/>
  <c r="K6" i="11"/>
  <c r="H6" i="11"/>
  <c r="K22" i="11"/>
  <c r="H22" i="11"/>
  <c r="K38" i="11"/>
  <c r="H38" i="11"/>
  <c r="H54" i="11"/>
  <c r="K54" i="11"/>
  <c r="H70" i="11"/>
  <c r="K70" i="11"/>
  <c r="H86" i="11"/>
  <c r="K86" i="11"/>
  <c r="H102" i="11"/>
  <c r="K102" i="11"/>
  <c r="H11" i="11"/>
  <c r="K11" i="11"/>
  <c r="H27" i="11"/>
  <c r="K27" i="11"/>
  <c r="H43" i="11"/>
  <c r="K43" i="11"/>
  <c r="K59" i="11"/>
  <c r="H59" i="11"/>
  <c r="K75" i="11"/>
  <c r="H75" i="11"/>
  <c r="K91" i="11"/>
  <c r="H91" i="11"/>
  <c r="H107" i="11"/>
  <c r="K107" i="11"/>
  <c r="K52" i="11"/>
  <c r="H52" i="11"/>
  <c r="H112" i="11"/>
  <c r="K112" i="11"/>
  <c r="K9" i="11"/>
  <c r="H9" i="11"/>
  <c r="H41" i="11"/>
  <c r="K41" i="11"/>
  <c r="K73" i="11"/>
  <c r="H73" i="11"/>
  <c r="K14" i="11"/>
  <c r="H14" i="11"/>
  <c r="H62" i="11"/>
  <c r="K62" i="11"/>
  <c r="H94" i="11"/>
  <c r="K94" i="11"/>
  <c r="H19" i="11"/>
  <c r="K19" i="11"/>
  <c r="H35" i="11"/>
  <c r="K35" i="11"/>
  <c r="K67" i="11"/>
  <c r="H67" i="11"/>
  <c r="H36" i="11"/>
  <c r="K36" i="11"/>
  <c r="H100" i="11"/>
  <c r="K100" i="11"/>
  <c r="H8" i="11"/>
  <c r="K8" i="11"/>
  <c r="H72" i="11"/>
  <c r="K72" i="11"/>
  <c r="H64" i="11"/>
  <c r="K64" i="11"/>
  <c r="K44" i="11"/>
  <c r="H44" i="11"/>
  <c r="H108" i="11"/>
  <c r="K108" i="11"/>
  <c r="H21" i="11"/>
  <c r="K21" i="11"/>
  <c r="H37" i="11"/>
  <c r="K37" i="11"/>
  <c r="H53" i="11"/>
  <c r="K53" i="11"/>
  <c r="K69" i="11"/>
  <c r="H69" i="11"/>
  <c r="H85" i="11"/>
  <c r="K85" i="11"/>
  <c r="K101" i="11"/>
  <c r="H101" i="11"/>
  <c r="K10" i="11"/>
  <c r="H10" i="11"/>
  <c r="K26" i="11"/>
  <c r="H26" i="11"/>
  <c r="H42" i="11"/>
  <c r="K42" i="11"/>
  <c r="H58" i="11"/>
  <c r="K58" i="11"/>
  <c r="H74" i="11"/>
  <c r="K74" i="11"/>
  <c r="H90" i="11"/>
  <c r="K90" i="11"/>
  <c r="H106" i="11"/>
  <c r="K106" i="11"/>
  <c r="H15" i="11"/>
  <c r="K15" i="11"/>
  <c r="H31" i="11"/>
  <c r="K31" i="11"/>
  <c r="H47" i="11"/>
  <c r="K47" i="11"/>
  <c r="K63" i="11"/>
  <c r="H63" i="11"/>
  <c r="K79" i="11"/>
  <c r="H79" i="11"/>
  <c r="K95" i="11"/>
  <c r="H95" i="11"/>
  <c r="H111" i="11"/>
  <c r="K111" i="11"/>
  <c r="O117" i="10"/>
  <c r="W113" i="10"/>
  <c r="G18" i="14" s="1"/>
  <c r="AA6" i="10"/>
  <c r="AA80" i="9"/>
  <c r="AA32" i="9"/>
  <c r="AA25" i="9"/>
  <c r="AA69" i="9"/>
  <c r="AA44" i="9"/>
  <c r="AA71" i="9"/>
  <c r="AA7" i="9"/>
  <c r="AA14" i="9"/>
  <c r="AA49" i="9"/>
  <c r="AA15" i="9"/>
  <c r="AA22" i="9"/>
  <c r="AA88" i="9"/>
  <c r="AA51" i="9"/>
  <c r="AA112" i="9"/>
  <c r="AA48" i="9"/>
  <c r="AA11" i="9"/>
  <c r="AA18" i="9"/>
  <c r="AA81" i="9"/>
  <c r="AA53" i="9"/>
  <c r="AA65" i="9"/>
  <c r="AA90" i="9"/>
  <c r="AA111" i="9"/>
  <c r="AA93" i="9"/>
  <c r="L113" i="9"/>
  <c r="AI39" i="13" s="1"/>
  <c r="W6" i="9"/>
  <c r="AA108" i="9"/>
  <c r="AA23" i="9"/>
  <c r="AA110" i="9"/>
  <c r="AA62" i="9"/>
  <c r="AA30" i="9"/>
  <c r="AA19" i="9"/>
  <c r="AA58" i="9"/>
  <c r="AA100" i="9"/>
  <c r="AA63" i="9"/>
  <c r="AA47" i="9"/>
  <c r="AA70" i="9"/>
  <c r="AA104" i="9"/>
  <c r="AA91" i="9"/>
  <c r="AA75" i="9"/>
  <c r="AA27" i="9"/>
  <c r="AA13" i="9"/>
  <c r="AA98" i="9"/>
  <c r="AA66" i="9"/>
  <c r="AA34" i="9"/>
  <c r="AA67" i="9"/>
  <c r="AA35" i="9"/>
  <c r="AA74" i="9"/>
  <c r="AA10" i="9"/>
  <c r="AA31" i="9"/>
  <c r="AA54" i="9"/>
  <c r="AA89" i="9"/>
  <c r="AA33" i="9"/>
  <c r="AA12" i="9"/>
  <c r="AA87" i="9"/>
  <c r="AA55" i="9"/>
  <c r="AA39" i="9"/>
  <c r="AA73" i="9"/>
  <c r="AA37" i="9"/>
  <c r="AA78" i="9"/>
  <c r="AA46" i="9"/>
  <c r="AA105" i="9"/>
  <c r="AA106" i="9"/>
  <c r="AA26" i="9"/>
  <c r="AA52" i="9"/>
  <c r="AA61" i="9"/>
  <c r="AA72" i="9"/>
  <c r="AA8" i="9"/>
  <c r="AA9" i="9"/>
  <c r="AA96" i="9"/>
  <c r="AA64" i="9"/>
  <c r="AA107" i="9"/>
  <c r="AA36" i="9"/>
  <c r="AA79" i="9"/>
  <c r="AA21" i="9"/>
  <c r="AA94" i="9"/>
  <c r="AA77" i="9"/>
  <c r="AA95" i="9"/>
  <c r="AA86" i="9"/>
  <c r="AA40" i="9"/>
  <c r="AA29" i="9"/>
  <c r="AA16" i="9"/>
  <c r="AA59" i="9"/>
  <c r="AA43" i="9"/>
  <c r="AA85" i="9"/>
  <c r="AA45" i="9"/>
  <c r="AA82" i="9"/>
  <c r="AA50" i="9"/>
  <c r="AA109" i="9"/>
  <c r="AA42" i="9"/>
  <c r="AA84" i="9"/>
  <c r="AA68" i="9"/>
  <c r="N113" i="9"/>
  <c r="AA92" i="9"/>
  <c r="AA76" i="9"/>
  <c r="AA60" i="9"/>
  <c r="AA28" i="9"/>
  <c r="AA103" i="9"/>
  <c r="AA17" i="9"/>
  <c r="AA83" i="9"/>
  <c r="AA101" i="9"/>
  <c r="AA97" i="9"/>
  <c r="AA41" i="9"/>
  <c r="AA20" i="9"/>
  <c r="AA57" i="9"/>
  <c r="AA102" i="9"/>
  <c r="AA56" i="9"/>
  <c r="AA24" i="9"/>
  <c r="AA99" i="9"/>
  <c r="AA38" i="9"/>
  <c r="L113" i="8"/>
  <c r="N39" i="13" s="1"/>
  <c r="W6" i="8"/>
  <c r="N113" i="8"/>
  <c r="P41" i="12" l="1"/>
  <c r="P43" i="12"/>
  <c r="P44" i="12"/>
  <c r="AA6" i="8"/>
  <c r="X6" i="12"/>
  <c r="X113" i="12" s="1"/>
  <c r="G6" i="12"/>
  <c r="P117" i="10"/>
  <c r="AY49" i="13" s="1"/>
  <c r="AY44" i="13"/>
  <c r="P42" i="12"/>
  <c r="N117" i="8"/>
  <c r="O117" i="8" s="1"/>
  <c r="I39" i="13"/>
  <c r="N117" i="9"/>
  <c r="O117" i="9" s="1"/>
  <c r="AD39" i="13"/>
  <c r="I106" i="11"/>
  <c r="U106" i="11" s="1"/>
  <c r="I42" i="11"/>
  <c r="U42" i="11" s="1"/>
  <c r="BM42" i="12" s="1"/>
  <c r="I21" i="11"/>
  <c r="U21" i="11" s="1"/>
  <c r="BM21" i="12" s="1"/>
  <c r="I62" i="11"/>
  <c r="U62" i="11" s="1"/>
  <c r="BM62" i="12" s="1"/>
  <c r="I102" i="11"/>
  <c r="U102" i="11" s="1"/>
  <c r="I83" i="11"/>
  <c r="U83" i="11" s="1"/>
  <c r="BM81" i="12" s="1"/>
  <c r="I79" i="11"/>
  <c r="U79" i="11" s="1"/>
  <c r="I26" i="11"/>
  <c r="U26" i="11" s="1"/>
  <c r="BM26" i="12" s="1"/>
  <c r="I101" i="11"/>
  <c r="U101" i="11" s="1"/>
  <c r="I69" i="11"/>
  <c r="U69" i="11" s="1"/>
  <c r="BM69" i="12" s="1"/>
  <c r="I14" i="11"/>
  <c r="U14" i="11" s="1"/>
  <c r="BM14" i="12" s="1"/>
  <c r="I75" i="11"/>
  <c r="U75" i="11" s="1"/>
  <c r="I22" i="11"/>
  <c r="U22" i="11" s="1"/>
  <c r="BM22" i="12" s="1"/>
  <c r="I81" i="11"/>
  <c r="U81" i="11" s="1"/>
  <c r="BM80" i="12" s="1"/>
  <c r="I49" i="11"/>
  <c r="U49" i="11" s="1"/>
  <c r="I28" i="11"/>
  <c r="U28" i="11" s="1"/>
  <c r="BM28" i="12" s="1"/>
  <c r="I84" i="11"/>
  <c r="U84" i="11" s="1"/>
  <c r="BM82" i="12" s="1"/>
  <c r="I55" i="11"/>
  <c r="U55" i="11" s="1"/>
  <c r="BM55" i="12" s="1"/>
  <c r="I23" i="11"/>
  <c r="U23" i="11" s="1"/>
  <c r="I98" i="11"/>
  <c r="U98" i="11" s="1"/>
  <c r="BM96" i="12" s="1"/>
  <c r="I66" i="11"/>
  <c r="U66" i="11" s="1"/>
  <c r="BM66" i="12" s="1"/>
  <c r="I77" i="11"/>
  <c r="U77" i="11" s="1"/>
  <c r="I45" i="11"/>
  <c r="U45" i="11" s="1"/>
  <c r="I12" i="11"/>
  <c r="U12" i="11" s="1"/>
  <c r="BM12" i="12" s="1"/>
  <c r="I40" i="11"/>
  <c r="U40" i="11" s="1"/>
  <c r="BM40" i="12" s="1"/>
  <c r="I68" i="11"/>
  <c r="U68" i="11" s="1"/>
  <c r="BM68" i="12" s="1"/>
  <c r="I99" i="11"/>
  <c r="U99" i="11" s="1"/>
  <c r="BM97" i="12" s="1"/>
  <c r="I46" i="11"/>
  <c r="U46" i="11" s="1"/>
  <c r="BM46" i="12" s="1"/>
  <c r="I57" i="11"/>
  <c r="U57" i="11" s="1"/>
  <c r="BM57" i="12" s="1"/>
  <c r="I60" i="11"/>
  <c r="U60" i="11" s="1"/>
  <c r="I24" i="11"/>
  <c r="U24" i="11" s="1"/>
  <c r="I74" i="11"/>
  <c r="U74" i="11" s="1"/>
  <c r="I85" i="11"/>
  <c r="U85" i="11" s="1"/>
  <c r="BM83" i="12" s="1"/>
  <c r="I100" i="11"/>
  <c r="U100" i="11" s="1"/>
  <c r="BM98" i="12" s="1"/>
  <c r="K113" i="11"/>
  <c r="I17" i="11"/>
  <c r="U17" i="11" s="1"/>
  <c r="I34" i="11"/>
  <c r="U34" i="11" s="1"/>
  <c r="I13" i="11"/>
  <c r="U13" i="11" s="1"/>
  <c r="I110" i="11"/>
  <c r="U110" i="11" s="1"/>
  <c r="BM108" i="12" s="1"/>
  <c r="I105" i="11"/>
  <c r="U105" i="11" s="1"/>
  <c r="BM103" i="12" s="1"/>
  <c r="I111" i="11"/>
  <c r="U111" i="11" s="1"/>
  <c r="I47" i="11"/>
  <c r="U47" i="11" s="1"/>
  <c r="I15" i="11"/>
  <c r="U15" i="11" s="1"/>
  <c r="BM15" i="12" s="1"/>
  <c r="I90" i="11"/>
  <c r="U90" i="11" s="1"/>
  <c r="BM88" i="12" s="1"/>
  <c r="I58" i="11"/>
  <c r="U58" i="11" s="1"/>
  <c r="I37" i="11"/>
  <c r="U37" i="11" s="1"/>
  <c r="I108" i="11"/>
  <c r="U108" i="11" s="1"/>
  <c r="BM106" i="12" s="1"/>
  <c r="I64" i="11"/>
  <c r="U64" i="11" s="1"/>
  <c r="BM64" i="12" s="1"/>
  <c r="I8" i="11"/>
  <c r="U8" i="11" s="1"/>
  <c r="BM8" i="12" s="1"/>
  <c r="I36" i="11"/>
  <c r="U36" i="11" s="1"/>
  <c r="BM36" i="12" s="1"/>
  <c r="I35" i="11"/>
  <c r="U35" i="11" s="1"/>
  <c r="BM35" i="12" s="1"/>
  <c r="I94" i="11"/>
  <c r="U94" i="11" s="1"/>
  <c r="I41" i="11"/>
  <c r="U41" i="11" s="1"/>
  <c r="I112" i="11"/>
  <c r="U112" i="11" s="1"/>
  <c r="I107" i="11"/>
  <c r="U107" i="11" s="1"/>
  <c r="BM105" i="12" s="1"/>
  <c r="I43" i="11"/>
  <c r="U43" i="11" s="1"/>
  <c r="BM43" i="12" s="1"/>
  <c r="I11" i="11"/>
  <c r="U11" i="11" s="1"/>
  <c r="I86" i="11"/>
  <c r="U86" i="11" s="1"/>
  <c r="BM84" i="12" s="1"/>
  <c r="I54" i="11"/>
  <c r="U54" i="11" s="1"/>
  <c r="I65" i="11"/>
  <c r="U65" i="11" s="1"/>
  <c r="BM65" i="12" s="1"/>
  <c r="I71" i="11"/>
  <c r="U71" i="11" s="1"/>
  <c r="I18" i="11"/>
  <c r="U18" i="11" s="1"/>
  <c r="BM18" i="12" s="1"/>
  <c r="I61" i="11"/>
  <c r="U61" i="11" s="1"/>
  <c r="BM61" i="12" s="1"/>
  <c r="I48" i="11"/>
  <c r="U48" i="11" s="1"/>
  <c r="BM48" i="12" s="1"/>
  <c r="I30" i="11"/>
  <c r="U30" i="11" s="1"/>
  <c r="BM30" i="12" s="1"/>
  <c r="I31" i="11"/>
  <c r="U31" i="11" s="1"/>
  <c r="BM31" i="12" s="1"/>
  <c r="I53" i="11"/>
  <c r="U53" i="11" s="1"/>
  <c r="BM53" i="12" s="1"/>
  <c r="I72" i="11"/>
  <c r="U72" i="11" s="1"/>
  <c r="BM72" i="12" s="1"/>
  <c r="I19" i="11"/>
  <c r="U19" i="11" s="1"/>
  <c r="I27" i="11"/>
  <c r="U27" i="11" s="1"/>
  <c r="BM27" i="12" s="1"/>
  <c r="I70" i="11"/>
  <c r="U70" i="11" s="1"/>
  <c r="BM70" i="12" s="1"/>
  <c r="I56" i="11"/>
  <c r="U56" i="11" s="1"/>
  <c r="BM56" i="12" s="1"/>
  <c r="I87" i="11"/>
  <c r="U87" i="11" s="1"/>
  <c r="BM85" i="12" s="1"/>
  <c r="I109" i="11"/>
  <c r="U109" i="11" s="1"/>
  <c r="BM107" i="12" s="1"/>
  <c r="I95" i="11"/>
  <c r="U95" i="11" s="1"/>
  <c r="I63" i="11"/>
  <c r="U63" i="11" s="1"/>
  <c r="BM63" i="12" s="1"/>
  <c r="I10" i="11"/>
  <c r="U10" i="11" s="1"/>
  <c r="BM10" i="12" s="1"/>
  <c r="I44" i="11"/>
  <c r="U44" i="11" s="1"/>
  <c r="BM44" i="12" s="1"/>
  <c r="I67" i="11"/>
  <c r="U67" i="11" s="1"/>
  <c r="I73" i="11"/>
  <c r="U73" i="11" s="1"/>
  <c r="I9" i="11"/>
  <c r="U9" i="11" s="1"/>
  <c r="BM9" i="12" s="1"/>
  <c r="I52" i="11"/>
  <c r="U52" i="11" s="1"/>
  <c r="I91" i="11"/>
  <c r="U91" i="11" s="1"/>
  <c r="BM89" i="12" s="1"/>
  <c r="I59" i="11"/>
  <c r="U59" i="11" s="1"/>
  <c r="BM59" i="12" s="1"/>
  <c r="I38" i="11"/>
  <c r="U38" i="11" s="1"/>
  <c r="BM38" i="12" s="1"/>
  <c r="H113" i="11"/>
  <c r="BY34" i="13" s="1"/>
  <c r="I6" i="11"/>
  <c r="I97" i="11"/>
  <c r="U97" i="11" s="1"/>
  <c r="I33" i="11"/>
  <c r="U33" i="11" s="1"/>
  <c r="BM33" i="12" s="1"/>
  <c r="I92" i="11"/>
  <c r="U92" i="11" s="1"/>
  <c r="BM90" i="12" s="1"/>
  <c r="I32" i="11"/>
  <c r="U32" i="11" s="1"/>
  <c r="I96" i="11"/>
  <c r="U96" i="11" s="1"/>
  <c r="BM94" i="12" s="1"/>
  <c r="I20" i="11"/>
  <c r="U20" i="11" s="1"/>
  <c r="BM20" i="12" s="1"/>
  <c r="I103" i="11"/>
  <c r="U103" i="11" s="1"/>
  <c r="BM101" i="12" s="1"/>
  <c r="I39" i="11"/>
  <c r="U39" i="11" s="1"/>
  <c r="BM39" i="12" s="1"/>
  <c r="I7" i="11"/>
  <c r="U7" i="11" s="1"/>
  <c r="BM7" i="12" s="1"/>
  <c r="I82" i="11"/>
  <c r="U82" i="11" s="1"/>
  <c r="I50" i="11"/>
  <c r="U50" i="11" s="1"/>
  <c r="I93" i="11"/>
  <c r="U93" i="11" s="1"/>
  <c r="BM91" i="12" s="1"/>
  <c r="I29" i="11"/>
  <c r="U29" i="11" s="1"/>
  <c r="BM29" i="12" s="1"/>
  <c r="I76" i="11"/>
  <c r="U76" i="11" s="1"/>
  <c r="I104" i="11"/>
  <c r="U104" i="11" s="1"/>
  <c r="BM102" i="12" s="1"/>
  <c r="I80" i="11"/>
  <c r="U80" i="11" s="1"/>
  <c r="I51" i="11"/>
  <c r="U51" i="11" s="1"/>
  <c r="I78" i="11"/>
  <c r="U78" i="11" s="1"/>
  <c r="BM78" i="12" s="1"/>
  <c r="I89" i="11"/>
  <c r="U89" i="11" s="1"/>
  <c r="I25" i="11"/>
  <c r="U25" i="11" s="1"/>
  <c r="BM25" i="12" s="1"/>
  <c r="I88" i="11"/>
  <c r="U88" i="11" s="1"/>
  <c r="BM86" i="12" s="1"/>
  <c r="I16" i="11"/>
  <c r="U16" i="11" s="1"/>
  <c r="BM16" i="12" s="1"/>
  <c r="AA113" i="10"/>
  <c r="W113" i="9"/>
  <c r="G16" i="14" s="1"/>
  <c r="AA6" i="9"/>
  <c r="W113" i="8"/>
  <c r="G14" i="14" s="1"/>
  <c r="R63" i="10" l="1"/>
  <c r="S63" i="10" s="1"/>
  <c r="R100" i="10"/>
  <c r="S100" i="10" s="1"/>
  <c r="R27" i="10"/>
  <c r="S27" i="10" s="1"/>
  <c r="R34" i="10"/>
  <c r="S34" i="10" s="1"/>
  <c r="R18" i="10"/>
  <c r="S18" i="10" s="1"/>
  <c r="R54" i="10"/>
  <c r="S54" i="10" s="1"/>
  <c r="R30" i="10"/>
  <c r="S30" i="10" s="1"/>
  <c r="R22" i="10"/>
  <c r="S22" i="10" s="1"/>
  <c r="R28" i="10"/>
  <c r="S28" i="10" s="1"/>
  <c r="R19" i="10"/>
  <c r="S19" i="10" s="1"/>
  <c r="R92" i="10"/>
  <c r="S92" i="10" s="1"/>
  <c r="R99" i="10"/>
  <c r="S99" i="10" s="1"/>
  <c r="R106" i="10"/>
  <c r="S106" i="10" s="1"/>
  <c r="R17" i="10"/>
  <c r="S17" i="10" s="1"/>
  <c r="R39" i="10"/>
  <c r="S39" i="10" s="1"/>
  <c r="R93" i="10"/>
  <c r="S93" i="10" s="1"/>
  <c r="R7" i="10"/>
  <c r="S7" i="10" s="1"/>
  <c r="R81" i="10"/>
  <c r="S81" i="10" s="1"/>
  <c r="R73" i="10"/>
  <c r="S73" i="10" s="1"/>
  <c r="R62" i="10"/>
  <c r="S62" i="10" s="1"/>
  <c r="R10" i="10"/>
  <c r="S10" i="10" s="1"/>
  <c r="R44" i="10"/>
  <c r="S44" i="10" s="1"/>
  <c r="R79" i="10"/>
  <c r="S79" i="10" s="1"/>
  <c r="R46" i="10"/>
  <c r="S46" i="10" s="1"/>
  <c r="R9" i="10"/>
  <c r="S9" i="10" s="1"/>
  <c r="R112" i="10"/>
  <c r="S112" i="10" s="1"/>
  <c r="R41" i="10"/>
  <c r="S41" i="10" s="1"/>
  <c r="R21" i="10"/>
  <c r="S21" i="10" s="1"/>
  <c r="R95" i="10"/>
  <c r="S95" i="10" s="1"/>
  <c r="R105" i="10"/>
  <c r="S105" i="10" s="1"/>
  <c r="R80" i="10"/>
  <c r="S80" i="10" s="1"/>
  <c r="R47" i="10"/>
  <c r="S47" i="10" s="1"/>
  <c r="R108" i="10"/>
  <c r="S108" i="10" s="1"/>
  <c r="R29" i="10"/>
  <c r="S29" i="10" s="1"/>
  <c r="R71" i="10"/>
  <c r="S71" i="10" s="1"/>
  <c r="R36" i="10"/>
  <c r="S36" i="10" s="1"/>
  <c r="R109" i="10"/>
  <c r="S109" i="10" s="1"/>
  <c r="R103" i="10"/>
  <c r="S103" i="10" s="1"/>
  <c r="R97" i="10"/>
  <c r="S97" i="10" s="1"/>
  <c r="R68" i="10"/>
  <c r="S68" i="10" s="1"/>
  <c r="R49" i="10"/>
  <c r="S49" i="10" s="1"/>
  <c r="R87" i="10"/>
  <c r="S87" i="10" s="1"/>
  <c r="R76" i="10"/>
  <c r="S76" i="10" s="1"/>
  <c r="R16" i="10"/>
  <c r="S16" i="10" s="1"/>
  <c r="R61" i="10"/>
  <c r="S61" i="10" s="1"/>
  <c r="R26" i="10"/>
  <c r="S26" i="10" s="1"/>
  <c r="R86" i="10"/>
  <c r="S86" i="10" s="1"/>
  <c r="R84" i="10"/>
  <c r="S84" i="10" s="1"/>
  <c r="R67" i="10"/>
  <c r="S67" i="10" s="1"/>
  <c r="R52" i="10"/>
  <c r="S52" i="10" s="1"/>
  <c r="R64" i="10"/>
  <c r="S64" i="10" s="1"/>
  <c r="R82" i="10"/>
  <c r="S82" i="10" s="1"/>
  <c r="R8" i="10"/>
  <c r="S8" i="10" s="1"/>
  <c r="R33" i="10"/>
  <c r="S33" i="10" s="1"/>
  <c r="R6" i="10"/>
  <c r="S6" i="10" s="1"/>
  <c r="R15" i="10"/>
  <c r="S15" i="10" s="1"/>
  <c r="R94" i="10"/>
  <c r="S94" i="10" s="1"/>
  <c r="R55" i="10"/>
  <c r="S55" i="10" s="1"/>
  <c r="R88" i="10"/>
  <c r="S88" i="10" s="1"/>
  <c r="R77" i="10"/>
  <c r="S77" i="10" s="1"/>
  <c r="R57" i="10"/>
  <c r="S57" i="10" s="1"/>
  <c r="R35" i="10"/>
  <c r="S35" i="10" s="1"/>
  <c r="R51" i="10"/>
  <c r="S51" i="10" s="1"/>
  <c r="R59" i="10"/>
  <c r="S59" i="10" s="1"/>
  <c r="R31" i="10"/>
  <c r="S31" i="10" s="1"/>
  <c r="R110" i="10"/>
  <c r="S110" i="10" s="1"/>
  <c r="R13" i="10"/>
  <c r="S13" i="10" s="1"/>
  <c r="R69" i="10"/>
  <c r="S69" i="10" s="1"/>
  <c r="R14" i="10"/>
  <c r="S14" i="10" s="1"/>
  <c r="R23" i="10"/>
  <c r="S23" i="10" s="1"/>
  <c r="R40" i="10"/>
  <c r="S40" i="10" s="1"/>
  <c r="R66" i="10"/>
  <c r="S66" i="10" s="1"/>
  <c r="R58" i="10"/>
  <c r="S58" i="10" s="1"/>
  <c r="R38" i="10"/>
  <c r="S38" i="10" s="1"/>
  <c r="R56" i="10"/>
  <c r="S56" i="10" s="1"/>
  <c r="R25" i="10"/>
  <c r="S25" i="10" s="1"/>
  <c r="R83" i="10"/>
  <c r="S83" i="10" s="1"/>
  <c r="R60" i="10"/>
  <c r="S60" i="10" s="1"/>
  <c r="R74" i="10"/>
  <c r="S74" i="10" s="1"/>
  <c r="R37" i="10"/>
  <c r="S37" i="10" s="1"/>
  <c r="R53" i="10"/>
  <c r="S53" i="10" s="1"/>
  <c r="R102" i="10"/>
  <c r="S102" i="10" s="1"/>
  <c r="R90" i="10"/>
  <c r="S90" i="10" s="1"/>
  <c r="R42" i="10"/>
  <c r="S42" i="10" s="1"/>
  <c r="R98" i="10"/>
  <c r="S98" i="10" s="1"/>
  <c r="R107" i="10"/>
  <c r="S107" i="10" s="1"/>
  <c r="R78" i="10"/>
  <c r="S78" i="10" s="1"/>
  <c r="R104" i="10"/>
  <c r="S104" i="10" s="1"/>
  <c r="R11" i="10"/>
  <c r="S11" i="10" s="1"/>
  <c r="R43" i="10"/>
  <c r="S43" i="10" s="1"/>
  <c r="R96" i="10"/>
  <c r="S96" i="10" s="1"/>
  <c r="R20" i="10"/>
  <c r="S20" i="10" s="1"/>
  <c r="R111" i="10"/>
  <c r="S111" i="10" s="1"/>
  <c r="R70" i="10"/>
  <c r="S70" i="10" s="1"/>
  <c r="R101" i="10"/>
  <c r="S101" i="10" s="1"/>
  <c r="R12" i="10"/>
  <c r="S12" i="10" s="1"/>
  <c r="R72" i="10"/>
  <c r="S72" i="10" s="1"/>
  <c r="R65" i="10"/>
  <c r="S65" i="10" s="1"/>
  <c r="R48" i="10"/>
  <c r="S48" i="10" s="1"/>
  <c r="R85" i="10"/>
  <c r="S85" i="10" s="1"/>
  <c r="R75" i="10"/>
  <c r="S75" i="10" s="1"/>
  <c r="R50" i="10"/>
  <c r="S50" i="10" s="1"/>
  <c r="R89" i="10"/>
  <c r="S89" i="10" s="1"/>
  <c r="R113" i="10"/>
  <c r="R24" i="10"/>
  <c r="S24" i="10" s="1"/>
  <c r="R91" i="10"/>
  <c r="S91" i="10" s="1"/>
  <c r="R32" i="10"/>
  <c r="S32" i="10" s="1"/>
  <c r="R45" i="10"/>
  <c r="S45" i="10" s="1"/>
  <c r="BM76" i="12"/>
  <c r="AV31" i="12"/>
  <c r="BM112" i="12"/>
  <c r="BV112" i="12" s="1"/>
  <c r="AV44" i="12"/>
  <c r="BE44" i="12" s="1"/>
  <c r="BM19" i="12"/>
  <c r="AV10" i="12"/>
  <c r="BM71" i="12"/>
  <c r="AV27" i="12"/>
  <c r="BM11" i="12"/>
  <c r="AV7" i="12"/>
  <c r="BM41" i="12"/>
  <c r="AV15" i="12"/>
  <c r="BM58" i="12"/>
  <c r="AV23" i="12"/>
  <c r="BM109" i="12"/>
  <c r="BV109" i="12" s="1"/>
  <c r="AV41" i="12"/>
  <c r="BE41" i="12" s="1"/>
  <c r="BM34" i="12"/>
  <c r="AV13" i="12"/>
  <c r="BM99" i="12"/>
  <c r="AV38" i="12"/>
  <c r="BM100" i="12"/>
  <c r="AV39" i="12"/>
  <c r="BM104" i="12"/>
  <c r="AV40" i="12"/>
  <c r="G20" i="14"/>
  <c r="BM51" i="12"/>
  <c r="AV20" i="12"/>
  <c r="BM95" i="12"/>
  <c r="AV37" i="12"/>
  <c r="BM73" i="12"/>
  <c r="AV28" i="12"/>
  <c r="BM92" i="12"/>
  <c r="AV35" i="12"/>
  <c r="BM17" i="12"/>
  <c r="AV9" i="12"/>
  <c r="BM74" i="12"/>
  <c r="AV29" i="12"/>
  <c r="BM75" i="12"/>
  <c r="AV30" i="12"/>
  <c r="P117" i="9"/>
  <c r="AD44" i="13"/>
  <c r="G45" i="12"/>
  <c r="BM79" i="12"/>
  <c r="AV33" i="12"/>
  <c r="BM32" i="12"/>
  <c r="AV12" i="12"/>
  <c r="BM67" i="12"/>
  <c r="AV26" i="12"/>
  <c r="BM93" i="12"/>
  <c r="AV36" i="12"/>
  <c r="BM54" i="12"/>
  <c r="AV22" i="12"/>
  <c r="L117" i="11"/>
  <c r="BT39" i="13"/>
  <c r="BM24" i="12"/>
  <c r="AV11" i="12"/>
  <c r="BM45" i="12"/>
  <c r="AV16" i="12"/>
  <c r="BM23" i="12"/>
  <c r="AV25" i="12"/>
  <c r="BM49" i="12"/>
  <c r="AV18" i="12"/>
  <c r="BM111" i="12"/>
  <c r="BV111" i="12" s="1"/>
  <c r="AV43" i="12"/>
  <c r="BE43" i="12" s="1"/>
  <c r="BM87" i="12"/>
  <c r="AV34" i="12"/>
  <c r="BM50" i="12"/>
  <c r="AV19" i="12"/>
  <c r="BM52" i="12"/>
  <c r="AV21" i="12"/>
  <c r="BM110" i="12"/>
  <c r="BV110" i="12" s="1"/>
  <c r="AV42" i="12"/>
  <c r="BE42" i="12" s="1"/>
  <c r="BM37" i="12"/>
  <c r="AV14" i="12"/>
  <c r="BM47" i="12"/>
  <c r="AV17" i="12"/>
  <c r="BM13" i="12"/>
  <c r="AV8" i="12"/>
  <c r="BM60" i="12"/>
  <c r="AV24" i="12"/>
  <c r="BM77" i="12"/>
  <c r="AV32" i="12"/>
  <c r="P117" i="8"/>
  <c r="I44" i="13"/>
  <c r="Y89" i="11"/>
  <c r="Y103" i="11"/>
  <c r="Y92" i="11"/>
  <c r="Y59" i="11"/>
  <c r="Y73" i="11"/>
  <c r="Y72" i="11"/>
  <c r="Y48" i="11"/>
  <c r="Y65" i="11"/>
  <c r="Y43" i="11"/>
  <c r="Y90" i="11"/>
  <c r="Y17" i="11"/>
  <c r="Y60" i="11"/>
  <c r="Y81" i="11"/>
  <c r="Y69" i="11"/>
  <c r="Y83" i="11"/>
  <c r="Y42" i="11"/>
  <c r="Y25" i="11"/>
  <c r="Y80" i="11"/>
  <c r="Y93" i="11"/>
  <c r="Y39" i="11"/>
  <c r="Y32" i="11"/>
  <c r="I113" i="11"/>
  <c r="BY39" i="13" s="1"/>
  <c r="U6" i="11"/>
  <c r="Y38" i="11"/>
  <c r="Y9" i="11"/>
  <c r="Y10" i="11"/>
  <c r="Y87" i="11"/>
  <c r="Y19" i="11"/>
  <c r="Y30" i="11"/>
  <c r="Y71" i="11"/>
  <c r="Y11" i="11"/>
  <c r="Y41" i="11"/>
  <c r="Y8" i="11"/>
  <c r="Y58" i="11"/>
  <c r="Y111" i="11"/>
  <c r="Y34" i="11"/>
  <c r="Y24" i="11"/>
  <c r="Y99" i="11"/>
  <c r="Y45" i="11"/>
  <c r="Y23" i="11"/>
  <c r="Y49" i="11"/>
  <c r="Y14" i="11"/>
  <c r="Y79" i="11"/>
  <c r="Y21" i="11"/>
  <c r="Y56" i="11"/>
  <c r="Y88" i="11"/>
  <c r="Y51" i="11"/>
  <c r="Y29" i="11"/>
  <c r="Y7" i="11"/>
  <c r="Y96" i="11"/>
  <c r="Y97" i="11"/>
  <c r="Y52" i="11"/>
  <c r="Y44" i="11"/>
  <c r="Y109" i="11"/>
  <c r="Y27" i="11"/>
  <c r="Y31" i="11"/>
  <c r="Y18" i="11"/>
  <c r="Y86" i="11"/>
  <c r="Y112" i="11"/>
  <c r="Y36" i="11"/>
  <c r="Y37" i="11"/>
  <c r="Y47" i="11"/>
  <c r="Y13" i="11"/>
  <c r="Y74" i="11"/>
  <c r="Y46" i="11"/>
  <c r="Y12" i="11"/>
  <c r="Y98" i="11"/>
  <c r="Y28" i="11"/>
  <c r="Y75" i="11"/>
  <c r="Y26" i="11"/>
  <c r="Y62" i="11"/>
  <c r="Y104" i="11"/>
  <c r="Y50" i="11"/>
  <c r="Y63" i="11"/>
  <c r="Y94" i="11"/>
  <c r="Y64" i="11"/>
  <c r="Y105" i="11"/>
  <c r="Y100" i="11"/>
  <c r="Y68" i="11"/>
  <c r="Y77" i="11"/>
  <c r="Y55" i="11"/>
  <c r="Y16" i="11"/>
  <c r="Y78" i="11"/>
  <c r="Y76" i="11"/>
  <c r="Y82" i="11"/>
  <c r="Y20" i="11"/>
  <c r="Y33" i="11"/>
  <c r="Y91" i="11"/>
  <c r="Y67" i="11"/>
  <c r="Y95" i="11"/>
  <c r="Y70" i="11"/>
  <c r="Y53" i="11"/>
  <c r="Y61" i="11"/>
  <c r="Y54" i="11"/>
  <c r="Y107" i="11"/>
  <c r="Y35" i="11"/>
  <c r="Y108" i="11"/>
  <c r="Y15" i="11"/>
  <c r="Y110" i="11"/>
  <c r="Y85" i="11"/>
  <c r="Y57" i="11"/>
  <c r="Y40" i="11"/>
  <c r="Y66" i="11"/>
  <c r="Y84" i="11"/>
  <c r="Y22" i="11"/>
  <c r="Y101" i="11"/>
  <c r="Y102" i="11"/>
  <c r="Y106" i="11"/>
  <c r="AA113" i="9"/>
  <c r="AA113" i="8"/>
  <c r="T6" i="10" l="1" a="1"/>
  <c r="T101" i="10" s="1"/>
  <c r="AG101" i="10" s="1"/>
  <c r="S113" i="10"/>
  <c r="AY54" i="13" s="1"/>
  <c r="BM6" i="12"/>
  <c r="BM113" i="12" s="1"/>
  <c r="AV6" i="12"/>
  <c r="AV45" i="12" s="1"/>
  <c r="I49" i="13"/>
  <c r="R93" i="8"/>
  <c r="S93" i="8" s="1"/>
  <c r="R75" i="8"/>
  <c r="S75" i="8" s="1"/>
  <c r="R71" i="8"/>
  <c r="S71" i="8" s="1"/>
  <c r="R63" i="8"/>
  <c r="S63" i="8" s="1"/>
  <c r="R59" i="8"/>
  <c r="S59" i="8" s="1"/>
  <c r="R55" i="8"/>
  <c r="S55" i="8" s="1"/>
  <c r="R51" i="8"/>
  <c r="S51" i="8" s="1"/>
  <c r="R47" i="8"/>
  <c r="S47" i="8" s="1"/>
  <c r="R43" i="8"/>
  <c r="S43" i="8" s="1"/>
  <c r="R39" i="8"/>
  <c r="S39" i="8" s="1"/>
  <c r="R35" i="8"/>
  <c r="S35" i="8" s="1"/>
  <c r="R31" i="8"/>
  <c r="S31" i="8" s="1"/>
  <c r="R25" i="8"/>
  <c r="S25" i="8" s="1"/>
  <c r="R20" i="8"/>
  <c r="S20" i="8" s="1"/>
  <c r="R6" i="8"/>
  <c r="S6" i="8" s="1"/>
  <c r="R11" i="8"/>
  <c r="S11" i="8" s="1"/>
  <c r="R22" i="8"/>
  <c r="S22" i="8" s="1"/>
  <c r="R26" i="8"/>
  <c r="S26" i="8" s="1"/>
  <c r="R106" i="8"/>
  <c r="S106" i="8" s="1"/>
  <c r="R99" i="8"/>
  <c r="S99" i="8" s="1"/>
  <c r="R112" i="8"/>
  <c r="S112" i="8" s="1"/>
  <c r="R88" i="8"/>
  <c r="S88" i="8" s="1"/>
  <c r="R84" i="8"/>
  <c r="S84" i="8" s="1"/>
  <c r="R102" i="8"/>
  <c r="S102" i="8" s="1"/>
  <c r="R87" i="8"/>
  <c r="S87" i="8" s="1"/>
  <c r="R111" i="8"/>
  <c r="S111" i="8" s="1"/>
  <c r="R105" i="8"/>
  <c r="S105" i="8" s="1"/>
  <c r="R78" i="8"/>
  <c r="S78" i="8" s="1"/>
  <c r="R74" i="8"/>
  <c r="S74" i="8" s="1"/>
  <c r="R70" i="8"/>
  <c r="S70" i="8" s="1"/>
  <c r="R62" i="8"/>
  <c r="S62" i="8" s="1"/>
  <c r="R58" i="8"/>
  <c r="S58" i="8" s="1"/>
  <c r="R54" i="8"/>
  <c r="S54" i="8" s="1"/>
  <c r="R50" i="8"/>
  <c r="S50" i="8" s="1"/>
  <c r="R46" i="8"/>
  <c r="S46" i="8" s="1"/>
  <c r="R42" i="8"/>
  <c r="S42" i="8" s="1"/>
  <c r="R38" i="8"/>
  <c r="S38" i="8" s="1"/>
  <c r="R34" i="8"/>
  <c r="S34" i="8" s="1"/>
  <c r="R30" i="8"/>
  <c r="S30" i="8" s="1"/>
  <c r="R28" i="8"/>
  <c r="S28" i="8" s="1"/>
  <c r="R16" i="8"/>
  <c r="S16" i="8" s="1"/>
  <c r="R23" i="8"/>
  <c r="S23" i="8" s="1"/>
  <c r="R7" i="8"/>
  <c r="S7" i="8" s="1"/>
  <c r="R18" i="8"/>
  <c r="S18" i="8" s="1"/>
  <c r="R21" i="8"/>
  <c r="S21" i="8" s="1"/>
  <c r="R81" i="8"/>
  <c r="S81" i="8" s="1"/>
  <c r="R107" i="8"/>
  <c r="S107" i="8" s="1"/>
  <c r="R101" i="8"/>
  <c r="S101" i="8" s="1"/>
  <c r="R67" i="8"/>
  <c r="S67" i="8" s="1"/>
  <c r="R66" i="8"/>
  <c r="S66" i="8" s="1"/>
  <c r="R110" i="8"/>
  <c r="S110" i="8" s="1"/>
  <c r="R91" i="8"/>
  <c r="S91" i="8" s="1"/>
  <c r="R100" i="8"/>
  <c r="S100" i="8" s="1"/>
  <c r="R80" i="8"/>
  <c r="S80" i="8" s="1"/>
  <c r="R77" i="8"/>
  <c r="S77" i="8" s="1"/>
  <c r="R73" i="8"/>
  <c r="S73" i="8" s="1"/>
  <c r="R65" i="8"/>
  <c r="S65" i="8" s="1"/>
  <c r="R61" i="8"/>
  <c r="S61" i="8" s="1"/>
  <c r="R57" i="8"/>
  <c r="S57" i="8" s="1"/>
  <c r="R53" i="8"/>
  <c r="S53" i="8" s="1"/>
  <c r="R49" i="8"/>
  <c r="S49" i="8" s="1"/>
  <c r="R45" i="8"/>
  <c r="S45" i="8" s="1"/>
  <c r="R41" i="8"/>
  <c r="S41" i="8" s="1"/>
  <c r="R37" i="8"/>
  <c r="S37" i="8" s="1"/>
  <c r="R33" i="8"/>
  <c r="S33" i="8" s="1"/>
  <c r="R29" i="8"/>
  <c r="S29" i="8" s="1"/>
  <c r="R27" i="8"/>
  <c r="S27" i="8" s="1"/>
  <c r="R12" i="8"/>
  <c r="S12" i="8" s="1"/>
  <c r="R19" i="8"/>
  <c r="S19" i="8" s="1"/>
  <c r="R13" i="8"/>
  <c r="S13" i="8" s="1"/>
  <c r="R14" i="8"/>
  <c r="S14" i="8" s="1"/>
  <c r="R17" i="8"/>
  <c r="S17" i="8" s="1"/>
  <c r="R85" i="8"/>
  <c r="S85" i="8" s="1"/>
  <c r="R96" i="8"/>
  <c r="S96" i="8" s="1"/>
  <c r="R109" i="8"/>
  <c r="S109" i="8" s="1"/>
  <c r="R82" i="8"/>
  <c r="S82" i="8" s="1"/>
  <c r="R69" i="8"/>
  <c r="S69" i="8" s="1"/>
  <c r="R79" i="8"/>
  <c r="S79" i="8" s="1"/>
  <c r="R95" i="8"/>
  <c r="S95" i="8" s="1"/>
  <c r="R108" i="8"/>
  <c r="S108" i="8" s="1"/>
  <c r="R92" i="8"/>
  <c r="S92" i="8" s="1"/>
  <c r="R113" i="8"/>
  <c r="R76" i="8"/>
  <c r="S76" i="8" s="1"/>
  <c r="R72" i="8"/>
  <c r="S72" i="8" s="1"/>
  <c r="R64" i="8"/>
  <c r="S64" i="8" s="1"/>
  <c r="R60" i="8"/>
  <c r="S60" i="8" s="1"/>
  <c r="R56" i="8"/>
  <c r="S56" i="8" s="1"/>
  <c r="R52" i="8"/>
  <c r="S52" i="8" s="1"/>
  <c r="R48" i="8"/>
  <c r="S48" i="8" s="1"/>
  <c r="R44" i="8"/>
  <c r="S44" i="8" s="1"/>
  <c r="R40" i="8"/>
  <c r="S40" i="8" s="1"/>
  <c r="R36" i="8"/>
  <c r="S36" i="8" s="1"/>
  <c r="R32" i="8"/>
  <c r="S32" i="8" s="1"/>
  <c r="R68" i="8"/>
  <c r="S68" i="8" s="1"/>
  <c r="R24" i="8"/>
  <c r="S24" i="8" s="1"/>
  <c r="R8" i="8"/>
  <c r="S8" i="8" s="1"/>
  <c r="R15" i="8"/>
  <c r="S15" i="8" s="1"/>
  <c r="R9" i="8"/>
  <c r="S9" i="8" s="1"/>
  <c r="R10" i="8"/>
  <c r="S10" i="8" s="1"/>
  <c r="R98" i="8"/>
  <c r="S98" i="8" s="1"/>
  <c r="R89" i="8"/>
  <c r="S89" i="8" s="1"/>
  <c r="R104" i="8"/>
  <c r="S104" i="8" s="1"/>
  <c r="R86" i="8"/>
  <c r="S86" i="8" s="1"/>
  <c r="R90" i="8"/>
  <c r="S90" i="8" s="1"/>
  <c r="R94" i="8"/>
  <c r="S94" i="8" s="1"/>
  <c r="R83" i="8"/>
  <c r="S83" i="8" s="1"/>
  <c r="R103" i="8"/>
  <c r="S103" i="8" s="1"/>
  <c r="R97" i="8"/>
  <c r="S97" i="8" s="1"/>
  <c r="AD49" i="13"/>
  <c r="R97" i="9"/>
  <c r="S97" i="9" s="1"/>
  <c r="R91" i="9"/>
  <c r="S91" i="9" s="1"/>
  <c r="R89" i="9"/>
  <c r="S89" i="9" s="1"/>
  <c r="R84" i="9"/>
  <c r="S84" i="9" s="1"/>
  <c r="R86" i="9"/>
  <c r="S86" i="9" s="1"/>
  <c r="R52" i="9"/>
  <c r="S52" i="9" s="1"/>
  <c r="R67" i="9"/>
  <c r="S67" i="9" s="1"/>
  <c r="R45" i="9"/>
  <c r="S45" i="9" s="1"/>
  <c r="R90" i="9"/>
  <c r="S90" i="9" s="1"/>
  <c r="R87" i="9"/>
  <c r="S87" i="9" s="1"/>
  <c r="R112" i="9"/>
  <c r="S112" i="9" s="1"/>
  <c r="R80" i="9"/>
  <c r="S80" i="9" s="1"/>
  <c r="R82" i="9"/>
  <c r="S82" i="9" s="1"/>
  <c r="R57" i="9"/>
  <c r="S57" i="9" s="1"/>
  <c r="R63" i="9"/>
  <c r="S63" i="9" s="1"/>
  <c r="R41" i="9"/>
  <c r="S41" i="9" s="1"/>
  <c r="R25" i="9"/>
  <c r="S25" i="9" s="1"/>
  <c r="R51" i="9"/>
  <c r="S51" i="9" s="1"/>
  <c r="R16" i="9"/>
  <c r="S16" i="9" s="1"/>
  <c r="R28" i="9"/>
  <c r="S28" i="9" s="1"/>
  <c r="R6" i="9"/>
  <c r="S6" i="9" s="1"/>
  <c r="R11" i="9"/>
  <c r="S11" i="9" s="1"/>
  <c r="R77" i="9"/>
  <c r="S77" i="9" s="1"/>
  <c r="R99" i="9"/>
  <c r="S99" i="9" s="1"/>
  <c r="R71" i="9"/>
  <c r="S71" i="9" s="1"/>
  <c r="R42" i="9"/>
  <c r="S42" i="9" s="1"/>
  <c r="R64" i="9"/>
  <c r="S64" i="9" s="1"/>
  <c r="R8" i="9"/>
  <c r="S8" i="9" s="1"/>
  <c r="R26" i="9"/>
  <c r="S26" i="9" s="1"/>
  <c r="R47" i="9"/>
  <c r="S47" i="9" s="1"/>
  <c r="R73" i="9"/>
  <c r="S73" i="9" s="1"/>
  <c r="R107" i="9"/>
  <c r="S107" i="9" s="1"/>
  <c r="R81" i="9"/>
  <c r="S81" i="9" s="1"/>
  <c r="R50" i="9"/>
  <c r="S50" i="9" s="1"/>
  <c r="R83" i="9"/>
  <c r="S83" i="9" s="1"/>
  <c r="R113" i="9"/>
  <c r="R110" i="9"/>
  <c r="S110" i="9" s="1"/>
  <c r="R106" i="9"/>
  <c r="S106" i="9" s="1"/>
  <c r="R76" i="9"/>
  <c r="S76" i="9" s="1"/>
  <c r="R78" i="9"/>
  <c r="S78" i="9" s="1"/>
  <c r="R53" i="9"/>
  <c r="S53" i="9" s="1"/>
  <c r="R59" i="9"/>
  <c r="S59" i="9" s="1"/>
  <c r="R37" i="9"/>
  <c r="S37" i="9" s="1"/>
  <c r="R21" i="9"/>
  <c r="S21" i="9" s="1"/>
  <c r="R36" i="9"/>
  <c r="S36" i="9" s="1"/>
  <c r="R40" i="9"/>
  <c r="S40" i="9" s="1"/>
  <c r="R12" i="9"/>
  <c r="S12" i="9" s="1"/>
  <c r="R43" i="9"/>
  <c r="S43" i="9" s="1"/>
  <c r="R55" i="9"/>
  <c r="S55" i="9" s="1"/>
  <c r="R85" i="9"/>
  <c r="S85" i="9" s="1"/>
  <c r="R39" i="9"/>
  <c r="S39" i="9" s="1"/>
  <c r="R74" i="9"/>
  <c r="S74" i="9" s="1"/>
  <c r="R58" i="9"/>
  <c r="S58" i="9" s="1"/>
  <c r="R75" i="9"/>
  <c r="S75" i="9" s="1"/>
  <c r="R65" i="9"/>
  <c r="S65" i="9" s="1"/>
  <c r="R7" i="9"/>
  <c r="S7" i="9" s="1"/>
  <c r="R69" i="9"/>
  <c r="S69" i="9" s="1"/>
  <c r="R79" i="9"/>
  <c r="S79" i="9" s="1"/>
  <c r="R27" i="9"/>
  <c r="S27" i="9" s="1"/>
  <c r="R95" i="9"/>
  <c r="S95" i="9" s="1"/>
  <c r="R10" i="9"/>
  <c r="S10" i="9" s="1"/>
  <c r="R100" i="9"/>
  <c r="S100" i="9" s="1"/>
  <c r="R102" i="9"/>
  <c r="S102" i="9" s="1"/>
  <c r="R98" i="9"/>
  <c r="S98" i="9" s="1"/>
  <c r="R94" i="9"/>
  <c r="S94" i="9" s="1"/>
  <c r="R101" i="9"/>
  <c r="S101" i="9" s="1"/>
  <c r="R96" i="9"/>
  <c r="S96" i="9" s="1"/>
  <c r="R56" i="9"/>
  <c r="S56" i="9" s="1"/>
  <c r="R62" i="9"/>
  <c r="S62" i="9" s="1"/>
  <c r="R49" i="9"/>
  <c r="S49" i="9" s="1"/>
  <c r="R33" i="9"/>
  <c r="S33" i="9" s="1"/>
  <c r="R17" i="9"/>
  <c r="S17" i="9" s="1"/>
  <c r="R20" i="9"/>
  <c r="S20" i="9" s="1"/>
  <c r="R24" i="9"/>
  <c r="S24" i="9" s="1"/>
  <c r="R48" i="9"/>
  <c r="S48" i="9" s="1"/>
  <c r="R22" i="9"/>
  <c r="S22" i="9" s="1"/>
  <c r="R66" i="9"/>
  <c r="S66" i="9" s="1"/>
  <c r="R105" i="9"/>
  <c r="S105" i="9" s="1"/>
  <c r="R68" i="9"/>
  <c r="S68" i="9" s="1"/>
  <c r="R104" i="9"/>
  <c r="S104" i="9" s="1"/>
  <c r="R35" i="9"/>
  <c r="S35" i="9" s="1"/>
  <c r="R111" i="9"/>
  <c r="S111" i="9" s="1"/>
  <c r="R18" i="9"/>
  <c r="S18" i="9" s="1"/>
  <c r="R15" i="9"/>
  <c r="S15" i="9" s="1"/>
  <c r="R60" i="9"/>
  <c r="S60" i="9" s="1"/>
  <c r="R93" i="9"/>
  <c r="S93" i="9" s="1"/>
  <c r="R23" i="9"/>
  <c r="S23" i="9" s="1"/>
  <c r="R108" i="9"/>
  <c r="S108" i="9" s="1"/>
  <c r="R31" i="9"/>
  <c r="S31" i="9" s="1"/>
  <c r="R29" i="9"/>
  <c r="S29" i="9" s="1"/>
  <c r="R13" i="9"/>
  <c r="S13" i="9" s="1"/>
  <c r="R9" i="9"/>
  <c r="S9" i="9" s="1"/>
  <c r="R44" i="9"/>
  <c r="S44" i="9" s="1"/>
  <c r="R32" i="9"/>
  <c r="S32" i="9" s="1"/>
  <c r="R38" i="9"/>
  <c r="S38" i="9" s="1"/>
  <c r="R72" i="9"/>
  <c r="S72" i="9" s="1"/>
  <c r="R88" i="9"/>
  <c r="S88" i="9" s="1"/>
  <c r="R54" i="9"/>
  <c r="S54" i="9" s="1"/>
  <c r="R109" i="9"/>
  <c r="S109" i="9" s="1"/>
  <c r="R14" i="9"/>
  <c r="S14" i="9" s="1"/>
  <c r="R103" i="9"/>
  <c r="S103" i="9" s="1"/>
  <c r="R34" i="9"/>
  <c r="S34" i="9" s="1"/>
  <c r="R30" i="9"/>
  <c r="S30" i="9" s="1"/>
  <c r="R70" i="9"/>
  <c r="S70" i="9" s="1"/>
  <c r="R92" i="9"/>
  <c r="S92" i="9" s="1"/>
  <c r="R61" i="9"/>
  <c r="S61" i="9" s="1"/>
  <c r="R19" i="9"/>
  <c r="S19" i="9" s="1"/>
  <c r="R46" i="9"/>
  <c r="S46" i="9" s="1"/>
  <c r="M117" i="11"/>
  <c r="BT44" i="13"/>
  <c r="U113" i="11"/>
  <c r="G22" i="14" s="1"/>
  <c r="Y6" i="11"/>
  <c r="T83" i="10" l="1"/>
  <c r="AE83" i="10" s="1"/>
  <c r="T82" i="10"/>
  <c r="AE82" i="10" s="1"/>
  <c r="T88" i="10"/>
  <c r="AG88" i="10" s="1"/>
  <c r="T87" i="10"/>
  <c r="AE87" i="10" s="1"/>
  <c r="T97" i="10"/>
  <c r="AG97" i="10" s="1"/>
  <c r="T63" i="10"/>
  <c r="AG63" i="10" s="1"/>
  <c r="T42" i="10"/>
  <c r="AG42" i="10" s="1"/>
  <c r="T48" i="10"/>
  <c r="AG48" i="10" s="1"/>
  <c r="T31" i="10"/>
  <c r="U31" i="10" s="1"/>
  <c r="X31" i="10" s="1"/>
  <c r="AB31" i="10" s="1"/>
  <c r="AC31" i="10" s="1"/>
  <c r="T29" i="10"/>
  <c r="U29" i="10" s="1"/>
  <c r="X29" i="10" s="1"/>
  <c r="AB29" i="10" s="1"/>
  <c r="AC29" i="10" s="1"/>
  <c r="T36" i="10"/>
  <c r="U36" i="10" s="1"/>
  <c r="X36" i="10" s="1"/>
  <c r="Y36" i="10" s="1"/>
  <c r="T17" i="10"/>
  <c r="AE17" i="10" s="1"/>
  <c r="U101" i="10"/>
  <c r="X101" i="10" s="1"/>
  <c r="AB101" i="10" s="1"/>
  <c r="AC101" i="10" s="1"/>
  <c r="T37" i="10"/>
  <c r="AE37" i="10" s="1"/>
  <c r="T52" i="10"/>
  <c r="AE52" i="10" s="1"/>
  <c r="T54" i="10"/>
  <c r="AG54" i="10" s="1"/>
  <c r="T57" i="10"/>
  <c r="AE57" i="10" s="1"/>
  <c r="T62" i="10"/>
  <c r="AG62" i="10" s="1"/>
  <c r="T111" i="10"/>
  <c r="U111" i="10" s="1"/>
  <c r="X111" i="10" s="1"/>
  <c r="AB111" i="10" s="1"/>
  <c r="AC111" i="10" s="1"/>
  <c r="T19" i="10"/>
  <c r="AG19" i="10" s="1"/>
  <c r="T20" i="10"/>
  <c r="AE20" i="10" s="1"/>
  <c r="T60" i="10"/>
  <c r="AG60" i="10" s="1"/>
  <c r="T77" i="10"/>
  <c r="AE77" i="10" s="1"/>
  <c r="T43" i="10"/>
  <c r="AE43" i="10" s="1"/>
  <c r="T16" i="10"/>
  <c r="AE16" i="10" s="1"/>
  <c r="T67" i="10"/>
  <c r="U67" i="10" s="1"/>
  <c r="X67" i="10" s="1"/>
  <c r="AB67" i="10" s="1"/>
  <c r="AC67" i="10" s="1"/>
  <c r="T50" i="10"/>
  <c r="U50" i="10" s="1"/>
  <c r="X50" i="10" s="1"/>
  <c r="AB50" i="10" s="1"/>
  <c r="AC50" i="10" s="1"/>
  <c r="T56" i="10"/>
  <c r="U56" i="10" s="1"/>
  <c r="X56" i="10" s="1"/>
  <c r="AB56" i="10" s="1"/>
  <c r="AC56" i="10" s="1"/>
  <c r="T71" i="10"/>
  <c r="U71" i="10" s="1"/>
  <c r="X71" i="10" s="1"/>
  <c r="Y71" i="10" s="1"/>
  <c r="T81" i="10"/>
  <c r="U81" i="10" s="1"/>
  <c r="X81" i="10" s="1"/>
  <c r="AB81" i="10" s="1"/>
  <c r="AC81" i="10" s="1"/>
  <c r="T47" i="10"/>
  <c r="AG47" i="10" s="1"/>
  <c r="T18" i="10"/>
  <c r="AG18" i="10" s="1"/>
  <c r="T22" i="10"/>
  <c r="AE22" i="10" s="1"/>
  <c r="T64" i="10"/>
  <c r="U64" i="10" s="1"/>
  <c r="X64" i="10" s="1"/>
  <c r="Y64" i="10" s="1"/>
  <c r="T107" i="10"/>
  <c r="AG107" i="10" s="1"/>
  <c r="T15" i="10"/>
  <c r="U15" i="10" s="1"/>
  <c r="X15" i="10" s="1"/>
  <c r="AB15" i="10" s="1"/>
  <c r="AC15" i="10" s="1"/>
  <c r="T58" i="10"/>
  <c r="U58" i="10" s="1"/>
  <c r="X58" i="10" s="1"/>
  <c r="Y58" i="10" s="1"/>
  <c r="AE101" i="10"/>
  <c r="T53" i="10"/>
  <c r="AE53" i="10" s="1"/>
  <c r="T84" i="10"/>
  <c r="AE84" i="10" s="1"/>
  <c r="T86" i="10"/>
  <c r="AE86" i="10" s="1"/>
  <c r="T105" i="10"/>
  <c r="U105" i="10" s="1"/>
  <c r="X105" i="10" s="1"/>
  <c r="AB105" i="10" s="1"/>
  <c r="AC105" i="10" s="1"/>
  <c r="T28" i="10"/>
  <c r="AE28" i="10" s="1"/>
  <c r="T33" i="10"/>
  <c r="U33" i="10" s="1"/>
  <c r="X33" i="10" s="1"/>
  <c r="AB33" i="10" s="1"/>
  <c r="AC33" i="10" s="1"/>
  <c r="T44" i="10"/>
  <c r="U44" i="10" s="1"/>
  <c r="X44" i="10" s="1"/>
  <c r="AB44" i="10" s="1"/>
  <c r="AC44" i="10" s="1"/>
  <c r="T46" i="10"/>
  <c r="U46" i="10" s="1"/>
  <c r="X46" i="10" s="1"/>
  <c r="Y46" i="10" s="1"/>
  <c r="T39" i="10"/>
  <c r="AG39" i="10" s="1"/>
  <c r="T93" i="10"/>
  <c r="U93" i="10" s="1"/>
  <c r="X93" i="10" s="1"/>
  <c r="Y93" i="10" s="1"/>
  <c r="T59" i="10"/>
  <c r="U59" i="10" s="1"/>
  <c r="X59" i="10" s="1"/>
  <c r="Y59" i="10" s="1"/>
  <c r="T14" i="10"/>
  <c r="U14" i="10" s="1"/>
  <c r="X14" i="10" s="1"/>
  <c r="T85" i="10"/>
  <c r="U85" i="10" s="1"/>
  <c r="X85" i="10" s="1"/>
  <c r="AB85" i="10" s="1"/>
  <c r="AC85" i="10" s="1"/>
  <c r="T21" i="10"/>
  <c r="AE21" i="10" s="1"/>
  <c r="T51" i="10"/>
  <c r="U51" i="10" s="1"/>
  <c r="X51" i="10" s="1"/>
  <c r="AB51" i="10" s="1"/>
  <c r="AC51" i="10" s="1"/>
  <c r="T24" i="10"/>
  <c r="AG24" i="10" s="1"/>
  <c r="T23" i="10"/>
  <c r="AE23" i="10" s="1"/>
  <c r="T26" i="10"/>
  <c r="AE26" i="10" s="1"/>
  <c r="T27" i="10"/>
  <c r="U27" i="10" s="1"/>
  <c r="X27" i="10" s="1"/>
  <c r="Y27" i="10" s="1"/>
  <c r="T41" i="10"/>
  <c r="U41" i="10" s="1"/>
  <c r="X41" i="10" s="1"/>
  <c r="AB41" i="10" s="1"/>
  <c r="AC41" i="10" s="1"/>
  <c r="T92" i="10"/>
  <c r="AE92" i="10" s="1"/>
  <c r="T12" i="10"/>
  <c r="U12" i="10" s="1"/>
  <c r="X12" i="10" s="1"/>
  <c r="Y12" i="10" s="1"/>
  <c r="T65" i="10"/>
  <c r="AE65" i="10" s="1"/>
  <c r="T95" i="10"/>
  <c r="T108" i="10"/>
  <c r="AG108" i="10" s="1"/>
  <c r="T106" i="10"/>
  <c r="U106" i="10" s="1"/>
  <c r="X106" i="10" s="1"/>
  <c r="AB106" i="10" s="1"/>
  <c r="AC106" i="10" s="1"/>
  <c r="T110" i="10"/>
  <c r="U110" i="10" s="1"/>
  <c r="X110" i="10" s="1"/>
  <c r="T112" i="10"/>
  <c r="AE112" i="10" s="1"/>
  <c r="T73" i="10"/>
  <c r="AE73" i="10" s="1"/>
  <c r="T90" i="10"/>
  <c r="AG90" i="10" s="1"/>
  <c r="T13" i="10"/>
  <c r="AE13" i="10" s="1"/>
  <c r="T61" i="10"/>
  <c r="U61" i="10" s="1"/>
  <c r="X61" i="10" s="1"/>
  <c r="AB61" i="10" s="1"/>
  <c r="AC61" i="10" s="1"/>
  <c r="T91" i="10"/>
  <c r="U91" i="10" s="1"/>
  <c r="X91" i="10" s="1"/>
  <c r="Y91" i="10" s="1"/>
  <c r="T100" i="10"/>
  <c r="AE100" i="10" s="1"/>
  <c r="T98" i="10"/>
  <c r="AG98" i="10" s="1"/>
  <c r="T102" i="10"/>
  <c r="AE102" i="10" s="1"/>
  <c r="T104" i="10"/>
  <c r="AE104" i="10" s="1"/>
  <c r="T89" i="10"/>
  <c r="AG89" i="10" s="1"/>
  <c r="T94" i="10"/>
  <c r="AG94" i="10" s="1"/>
  <c r="T69" i="10"/>
  <c r="T99" i="10"/>
  <c r="T35" i="10"/>
  <c r="T7" i="10"/>
  <c r="T6" i="10"/>
  <c r="T8" i="10"/>
  <c r="T9" i="10"/>
  <c r="T25" i="10"/>
  <c r="T11" i="10"/>
  <c r="T32" i="10"/>
  <c r="T49" i="10"/>
  <c r="T79" i="10"/>
  <c r="T76" i="10"/>
  <c r="T74" i="10"/>
  <c r="T78" i="10"/>
  <c r="T80" i="10"/>
  <c r="T103" i="10"/>
  <c r="T10" i="10"/>
  <c r="T109" i="10"/>
  <c r="T45" i="10"/>
  <c r="T75" i="10"/>
  <c r="T68" i="10"/>
  <c r="T66" i="10"/>
  <c r="T70" i="10"/>
  <c r="T72" i="10"/>
  <c r="T55" i="10"/>
  <c r="T96" i="10"/>
  <c r="T34" i="10"/>
  <c r="U34" i="10" s="1"/>
  <c r="X34" i="10" s="1"/>
  <c r="Y34" i="10" s="1"/>
  <c r="T38" i="10"/>
  <c r="U38" i="10" s="1"/>
  <c r="X38" i="10" s="1"/>
  <c r="Y38" i="10" s="1"/>
  <c r="T40" i="10"/>
  <c r="U40" i="10" s="1"/>
  <c r="X40" i="10" s="1"/>
  <c r="AB40" i="10" s="1"/>
  <c r="AC40" i="10" s="1"/>
  <c r="T30" i="10"/>
  <c r="U30" i="10" s="1"/>
  <c r="X30" i="10" s="1"/>
  <c r="AB30" i="10" s="1"/>
  <c r="AC30" i="10" s="1"/>
  <c r="U82" i="10"/>
  <c r="X82" i="10" s="1"/>
  <c r="AB82" i="10" s="1"/>
  <c r="AC82" i="10" s="1"/>
  <c r="AE97" i="10"/>
  <c r="AE64" i="10"/>
  <c r="AE67" i="10"/>
  <c r="AG14" i="10"/>
  <c r="AE62" i="10"/>
  <c r="AG105" i="10"/>
  <c r="T6" i="8" a="1"/>
  <c r="S113" i="8"/>
  <c r="I54" i="13" s="1"/>
  <c r="BT49" i="13"/>
  <c r="O94" i="11"/>
  <c r="Q94" i="11" s="1"/>
  <c r="O78" i="11"/>
  <c r="Q78" i="11" s="1"/>
  <c r="O80" i="11"/>
  <c r="Q80" i="11" s="1"/>
  <c r="O109" i="11"/>
  <c r="Q109" i="11" s="1"/>
  <c r="O46" i="11"/>
  <c r="Q46" i="11" s="1"/>
  <c r="O62" i="11"/>
  <c r="Q62" i="11" s="1"/>
  <c r="O98" i="11"/>
  <c r="Q98" i="11" s="1"/>
  <c r="O60" i="11"/>
  <c r="Q60" i="11" s="1"/>
  <c r="O24" i="11"/>
  <c r="Q24" i="11" s="1"/>
  <c r="O11" i="11"/>
  <c r="Q11" i="11" s="1"/>
  <c r="O33" i="11"/>
  <c r="Q33" i="11" s="1"/>
  <c r="O16" i="11"/>
  <c r="Q16" i="11" s="1"/>
  <c r="O55" i="11"/>
  <c r="Q55" i="11" s="1"/>
  <c r="O22" i="11"/>
  <c r="Q22" i="11" s="1"/>
  <c r="O31" i="11"/>
  <c r="Q31" i="11" s="1"/>
  <c r="O103" i="11"/>
  <c r="Q103" i="11" s="1"/>
  <c r="O26" i="11"/>
  <c r="Q26" i="11" s="1"/>
  <c r="O23" i="11"/>
  <c r="Q23" i="11" s="1"/>
  <c r="O74" i="11"/>
  <c r="Q74" i="11" s="1"/>
  <c r="O40" i="11"/>
  <c r="Q40" i="11" s="1"/>
  <c r="O6" i="11"/>
  <c r="Q6" i="11" s="1"/>
  <c r="O44" i="11"/>
  <c r="Q44" i="11" s="1"/>
  <c r="O41" i="11"/>
  <c r="Q41" i="11" s="1"/>
  <c r="O85" i="11"/>
  <c r="Q85" i="11" s="1"/>
  <c r="O89" i="11"/>
  <c r="Q89" i="11" s="1"/>
  <c r="O56" i="11"/>
  <c r="Q56" i="11" s="1"/>
  <c r="O93" i="11"/>
  <c r="Q93" i="11" s="1"/>
  <c r="O7" i="11"/>
  <c r="Q7" i="11" s="1"/>
  <c r="O29" i="11"/>
  <c r="Q29" i="11" s="1"/>
  <c r="O12" i="11"/>
  <c r="Q12" i="11" s="1"/>
  <c r="O10" i="11"/>
  <c r="Q10" i="11" s="1"/>
  <c r="O30" i="11"/>
  <c r="Q30" i="11" s="1"/>
  <c r="O59" i="11"/>
  <c r="Q59" i="11" s="1"/>
  <c r="O97" i="11"/>
  <c r="Q97" i="11" s="1"/>
  <c r="O34" i="11"/>
  <c r="Q34" i="11" s="1"/>
  <c r="O39" i="11"/>
  <c r="Q39" i="11" s="1"/>
  <c r="O81" i="11"/>
  <c r="Q81" i="11" s="1"/>
  <c r="O67" i="11"/>
  <c r="Q67" i="11" s="1"/>
  <c r="O14" i="11"/>
  <c r="Q14" i="11" s="1"/>
  <c r="O52" i="11"/>
  <c r="Q52" i="11" s="1"/>
  <c r="O75" i="11"/>
  <c r="Q75" i="11" s="1"/>
  <c r="O107" i="11"/>
  <c r="Q107" i="11" s="1"/>
  <c r="O99" i="11"/>
  <c r="Q99" i="11" s="1"/>
  <c r="O49" i="11"/>
  <c r="Q49" i="11" s="1"/>
  <c r="O86" i="11"/>
  <c r="Q86" i="11" s="1"/>
  <c r="O88" i="11"/>
  <c r="Q88" i="11" s="1"/>
  <c r="O92" i="11"/>
  <c r="Q92" i="11" s="1"/>
  <c r="O53" i="11"/>
  <c r="Q53" i="11" s="1"/>
  <c r="O32" i="11"/>
  <c r="Q32" i="11" s="1"/>
  <c r="O51" i="11"/>
  <c r="Q51" i="11" s="1"/>
  <c r="O25" i="11"/>
  <c r="Q25" i="11" s="1"/>
  <c r="O9" i="11"/>
  <c r="Q9" i="11" s="1"/>
  <c r="O69" i="11"/>
  <c r="Q69" i="11" s="1"/>
  <c r="O71" i="11"/>
  <c r="Q71" i="11" s="1"/>
  <c r="O105" i="11"/>
  <c r="Q105" i="11" s="1"/>
  <c r="O19" i="11"/>
  <c r="Q19" i="11" s="1"/>
  <c r="O95" i="11"/>
  <c r="Q95" i="11" s="1"/>
  <c r="O27" i="11"/>
  <c r="Q27" i="11" s="1"/>
  <c r="O108" i="11"/>
  <c r="Q108" i="11" s="1"/>
  <c r="O90" i="11"/>
  <c r="Q90" i="11" s="1"/>
  <c r="O112" i="11"/>
  <c r="Q112" i="11" s="1"/>
  <c r="O76" i="11"/>
  <c r="Q76" i="11" s="1"/>
  <c r="O58" i="11"/>
  <c r="Q58" i="11" s="1"/>
  <c r="O42" i="11"/>
  <c r="Q42" i="11" s="1"/>
  <c r="O57" i="11"/>
  <c r="Q57" i="11" s="1"/>
  <c r="O96" i="11"/>
  <c r="Q96" i="11" s="1"/>
  <c r="O36" i="11"/>
  <c r="Q36" i="11" s="1"/>
  <c r="O20" i="11"/>
  <c r="Q20" i="11" s="1"/>
  <c r="O104" i="11"/>
  <c r="Q104" i="11" s="1"/>
  <c r="O106" i="11"/>
  <c r="Q106" i="11" s="1"/>
  <c r="O54" i="11"/>
  <c r="Q54" i="11" s="1"/>
  <c r="O68" i="11"/>
  <c r="Q68" i="11" s="1"/>
  <c r="O47" i="11"/>
  <c r="Q47" i="11" s="1"/>
  <c r="O8" i="11"/>
  <c r="Q8" i="11" s="1"/>
  <c r="O38" i="11"/>
  <c r="Q38" i="11" s="1"/>
  <c r="O110" i="11"/>
  <c r="Q110" i="11" s="1"/>
  <c r="O45" i="11"/>
  <c r="Q45" i="11" s="1"/>
  <c r="O73" i="11"/>
  <c r="Q73" i="11" s="1"/>
  <c r="O66" i="11"/>
  <c r="Q66" i="11" s="1"/>
  <c r="O13" i="11"/>
  <c r="Q13" i="11" s="1"/>
  <c r="O79" i="11"/>
  <c r="Q79" i="11" s="1"/>
  <c r="O100" i="11"/>
  <c r="Q100" i="11" s="1"/>
  <c r="O82" i="11"/>
  <c r="Q82" i="11" s="1"/>
  <c r="O102" i="11"/>
  <c r="Q102" i="11" s="1"/>
  <c r="O72" i="11"/>
  <c r="Q72" i="11" s="1"/>
  <c r="O50" i="11"/>
  <c r="Q50" i="11" s="1"/>
  <c r="O84" i="11"/>
  <c r="Q84" i="11" s="1"/>
  <c r="O113" i="11"/>
  <c r="O64" i="11"/>
  <c r="Q64" i="11" s="1"/>
  <c r="O28" i="11"/>
  <c r="Q28" i="11" s="1"/>
  <c r="O15" i="11"/>
  <c r="Q15" i="11" s="1"/>
  <c r="O37" i="11"/>
  <c r="Q37" i="11" s="1"/>
  <c r="O21" i="11"/>
  <c r="Q21" i="11" s="1"/>
  <c r="O43" i="11"/>
  <c r="Q43" i="11" s="1"/>
  <c r="O17" i="11"/>
  <c r="Q17" i="11" s="1"/>
  <c r="O63" i="11"/>
  <c r="Q63" i="11" s="1"/>
  <c r="O111" i="11"/>
  <c r="Q111" i="11" s="1"/>
  <c r="O18" i="11"/>
  <c r="Q18" i="11" s="1"/>
  <c r="O65" i="11"/>
  <c r="Q65" i="11" s="1"/>
  <c r="O70" i="11"/>
  <c r="Q70" i="11" s="1"/>
  <c r="O87" i="11"/>
  <c r="Q87" i="11" s="1"/>
  <c r="O101" i="11"/>
  <c r="Q101" i="11" s="1"/>
  <c r="O35" i="11"/>
  <c r="Q35" i="11" s="1"/>
  <c r="O61" i="11"/>
  <c r="Q61" i="11" s="1"/>
  <c r="O91" i="11"/>
  <c r="Q91" i="11" s="1"/>
  <c r="O77" i="11"/>
  <c r="Q77" i="11" s="1"/>
  <c r="O48" i="11"/>
  <c r="Q48" i="11" s="1"/>
  <c r="O83" i="11"/>
  <c r="Q83" i="11" s="1"/>
  <c r="S113" i="9"/>
  <c r="AD54" i="13" s="1"/>
  <c r="T6" i="9" a="1"/>
  <c r="Y113" i="11"/>
  <c r="AB64" i="10"/>
  <c r="AC64" i="10" s="1"/>
  <c r="Y67" i="10"/>
  <c r="AB14" i="10"/>
  <c r="AC14" i="10" s="1"/>
  <c r="Y14" i="10"/>
  <c r="Y29" i="10"/>
  <c r="AB59" i="10"/>
  <c r="AC59" i="10" s="1"/>
  <c r="AE14" i="10" l="1"/>
  <c r="AG37" i="10"/>
  <c r="Y51" i="10"/>
  <c r="AB27" i="10"/>
  <c r="AC27" i="10" s="1"/>
  <c r="Y44" i="10"/>
  <c r="AG61" i="10"/>
  <c r="U63" i="10"/>
  <c r="X63" i="10" s="1"/>
  <c r="AB63" i="10" s="1"/>
  <c r="AC63" i="10" s="1"/>
  <c r="AB58" i="10"/>
  <c r="AC58" i="10" s="1"/>
  <c r="Y81" i="10"/>
  <c r="AE46" i="10"/>
  <c r="U37" i="10"/>
  <c r="X37" i="10" s="1"/>
  <c r="Y37" i="10" s="1"/>
  <c r="AE63" i="10"/>
  <c r="AB34" i="10"/>
  <c r="AC34" i="10" s="1"/>
  <c r="Y82" i="10"/>
  <c r="AB46" i="10"/>
  <c r="AC46" i="10" s="1"/>
  <c r="AG81" i="10"/>
  <c r="AG67" i="10"/>
  <c r="AE61" i="10"/>
  <c r="AG41" i="10"/>
  <c r="Y105" i="10"/>
  <c r="AG82" i="10"/>
  <c r="AE60" i="10"/>
  <c r="U62" i="10"/>
  <c r="X62" i="10" s="1"/>
  <c r="AB62" i="10" s="1"/>
  <c r="AC62" i="10" s="1"/>
  <c r="U102" i="10"/>
  <c r="X102" i="10" s="1"/>
  <c r="AB102" i="10" s="1"/>
  <c r="AC102" i="10" s="1"/>
  <c r="AG29" i="10"/>
  <c r="AE105" i="10"/>
  <c r="AE81" i="10"/>
  <c r="U60" i="10"/>
  <c r="X60" i="10" s="1"/>
  <c r="AB60" i="10" s="1"/>
  <c r="AC60" i="10" s="1"/>
  <c r="AE29" i="10"/>
  <c r="AG46" i="10"/>
  <c r="AG64" i="10"/>
  <c r="AG102" i="10"/>
  <c r="AG84" i="10"/>
  <c r="AE54" i="10"/>
  <c r="AE18" i="10"/>
  <c r="U18" i="10"/>
  <c r="X18" i="10" s="1"/>
  <c r="Y18" i="10" s="1"/>
  <c r="AB36" i="10"/>
  <c r="AC36" i="10" s="1"/>
  <c r="Y31" i="10"/>
  <c r="Y40" i="10"/>
  <c r="Y111" i="10"/>
  <c r="Y101" i="10"/>
  <c r="AB91" i="10"/>
  <c r="AC91" i="10" s="1"/>
  <c r="Y50" i="10"/>
  <c r="AB71" i="10"/>
  <c r="AC71" i="10" s="1"/>
  <c r="U97" i="10"/>
  <c r="X97" i="10" s="1"/>
  <c r="AB97" i="10" s="1"/>
  <c r="AC97" i="10" s="1"/>
  <c r="AG27" i="10"/>
  <c r="AE71" i="10"/>
  <c r="AE51" i="10"/>
  <c r="AG31" i="10"/>
  <c r="AG59" i="10"/>
  <c r="AG53" i="10"/>
  <c r="U54" i="10"/>
  <c r="X54" i="10" s="1"/>
  <c r="AB54" i="10" s="1"/>
  <c r="AC54" i="10" s="1"/>
  <c r="AB12" i="10"/>
  <c r="AC12" i="10" s="1"/>
  <c r="AG56" i="10"/>
  <c r="U90" i="10"/>
  <c r="X90" i="10" s="1"/>
  <c r="Y90" i="10" s="1"/>
  <c r="Y106" i="10"/>
  <c r="AB93" i="10"/>
  <c r="AC93" i="10" s="1"/>
  <c r="Y30" i="10"/>
  <c r="AE30" i="10"/>
  <c r="AE33" i="10"/>
  <c r="AG15" i="10"/>
  <c r="AG21" i="10"/>
  <c r="AE48" i="10"/>
  <c r="U39" i="10"/>
  <c r="X39" i="10" s="1"/>
  <c r="Y39" i="10" s="1"/>
  <c r="AE106" i="10"/>
  <c r="U21" i="10"/>
  <c r="X21" i="10" s="1"/>
  <c r="AB21" i="10" s="1"/>
  <c r="AC21" i="10" s="1"/>
  <c r="AG33" i="10"/>
  <c r="AE89" i="10"/>
  <c r="U17" i="10"/>
  <c r="X17" i="10" s="1"/>
  <c r="AB17" i="10" s="1"/>
  <c r="AC17" i="10" s="1"/>
  <c r="Y15" i="10"/>
  <c r="U19" i="10"/>
  <c r="X19" i="10" s="1"/>
  <c r="AE19" i="10"/>
  <c r="U43" i="10"/>
  <c r="X43" i="10" s="1"/>
  <c r="AG30" i="10"/>
  <c r="Y56" i="10"/>
  <c r="Y33" i="10"/>
  <c r="AG87" i="10"/>
  <c r="AG26" i="10"/>
  <c r="AG12" i="10"/>
  <c r="AG106" i="10"/>
  <c r="U84" i="10"/>
  <c r="X84" i="10" s="1"/>
  <c r="U89" i="10"/>
  <c r="X89" i="10" s="1"/>
  <c r="U100" i="10"/>
  <c r="X100" i="10" s="1"/>
  <c r="AG93" i="10"/>
  <c r="U26" i="10"/>
  <c r="X26" i="10" s="1"/>
  <c r="Y26" i="10" s="1"/>
  <c r="AG43" i="10"/>
  <c r="U48" i="10"/>
  <c r="X48" i="10" s="1"/>
  <c r="AG28" i="10"/>
  <c r="AE15" i="10"/>
  <c r="AG17" i="10"/>
  <c r="U47" i="10"/>
  <c r="X47" i="10" s="1"/>
  <c r="Y47" i="10" s="1"/>
  <c r="AE56" i="10"/>
  <c r="AE90" i="10"/>
  <c r="AG100" i="10"/>
  <c r="AG23" i="10"/>
  <c r="U53" i="10"/>
  <c r="X53" i="10" s="1"/>
  <c r="U87" i="10"/>
  <c r="X87" i="10" s="1"/>
  <c r="Y87" i="10" s="1"/>
  <c r="AE12" i="10"/>
  <c r="AE93" i="10"/>
  <c r="U104" i="10"/>
  <c r="X104" i="10" s="1"/>
  <c r="AE38" i="10"/>
  <c r="AG50" i="10"/>
  <c r="Y110" i="10"/>
  <c r="AB110" i="10"/>
  <c r="AC110" i="10" s="1"/>
  <c r="U86" i="10"/>
  <c r="X86" i="10" s="1"/>
  <c r="AB86" i="10" s="1"/>
  <c r="AC86" i="10" s="1"/>
  <c r="AG52" i="10"/>
  <c r="U107" i="10"/>
  <c r="X107" i="10" s="1"/>
  <c r="Y107" i="10" s="1"/>
  <c r="AG58" i="10"/>
  <c r="AG16" i="10"/>
  <c r="AG104" i="10"/>
  <c r="AE91" i="10"/>
  <c r="U23" i="10"/>
  <c r="X23" i="10" s="1"/>
  <c r="AB23" i="10" s="1"/>
  <c r="AC23" i="10" s="1"/>
  <c r="AG86" i="10"/>
  <c r="AG91" i="10"/>
  <c r="AG34" i="10"/>
  <c r="AE44" i="10"/>
  <c r="U42" i="10"/>
  <c r="X42" i="10" s="1"/>
  <c r="AB42" i="10" s="1"/>
  <c r="AC42" i="10" s="1"/>
  <c r="AE111" i="10"/>
  <c r="U16" i="10"/>
  <c r="X16" i="10" s="1"/>
  <c r="AB16" i="10" s="1"/>
  <c r="AC16" i="10" s="1"/>
  <c r="AG77" i="10"/>
  <c r="AE98" i="10"/>
  <c r="AE39" i="10"/>
  <c r="AE88" i="10"/>
  <c r="AE40" i="10"/>
  <c r="U28" i="10"/>
  <c r="X28" i="10" s="1"/>
  <c r="AB28" i="10" s="1"/>
  <c r="AC28" i="10" s="1"/>
  <c r="U88" i="10"/>
  <c r="X88" i="10" s="1"/>
  <c r="Y88" i="10" s="1"/>
  <c r="U77" i="10"/>
  <c r="X77" i="10" s="1"/>
  <c r="AG111" i="10"/>
  <c r="U52" i="10"/>
  <c r="X52" i="10" s="1"/>
  <c r="AB52" i="10" s="1"/>
  <c r="AC52" i="10" s="1"/>
  <c r="AE107" i="10"/>
  <c r="AG71" i="10"/>
  <c r="U83" i="10"/>
  <c r="X83" i="10" s="1"/>
  <c r="AG40" i="10"/>
  <c r="AE36" i="10"/>
  <c r="AG83" i="10"/>
  <c r="AG44" i="10"/>
  <c r="AE31" i="10"/>
  <c r="U57" i="10"/>
  <c r="X57" i="10" s="1"/>
  <c r="AB57" i="10" s="1"/>
  <c r="AC57" i="10" s="1"/>
  <c r="AE50" i="10"/>
  <c r="AG57" i="10"/>
  <c r="AE58" i="10"/>
  <c r="AE47" i="10"/>
  <c r="AG13" i="10"/>
  <c r="AG51" i="10"/>
  <c r="AE27" i="10"/>
  <c r="AG36" i="10"/>
  <c r="AE42" i="10"/>
  <c r="U13" i="10"/>
  <c r="X13" i="10" s="1"/>
  <c r="AE59" i="10"/>
  <c r="T113" i="10"/>
  <c r="AY59" i="13" s="1"/>
  <c r="AG22" i="10"/>
  <c r="U22" i="10"/>
  <c r="X22" i="10" s="1"/>
  <c r="U20" i="10"/>
  <c r="X20" i="10" s="1"/>
  <c r="AG20" i="10"/>
  <c r="AG70" i="10"/>
  <c r="AE70" i="10"/>
  <c r="U70" i="10"/>
  <c r="X70" i="10" s="1"/>
  <c r="AE45" i="10"/>
  <c r="U45" i="10"/>
  <c r="X45" i="10" s="1"/>
  <c r="AG45" i="10"/>
  <c r="AG80" i="10"/>
  <c r="AE80" i="10"/>
  <c r="U80" i="10"/>
  <c r="X80" i="10" s="1"/>
  <c r="U79" i="10"/>
  <c r="X79" i="10" s="1"/>
  <c r="AG79" i="10"/>
  <c r="AE79" i="10"/>
  <c r="AG25" i="10"/>
  <c r="U25" i="10"/>
  <c r="X25" i="10" s="1"/>
  <c r="AE25" i="10"/>
  <c r="U7" i="10"/>
  <c r="X7" i="10" s="1"/>
  <c r="AE7" i="10"/>
  <c r="AG7" i="10"/>
  <c r="U94" i="10"/>
  <c r="X94" i="10" s="1"/>
  <c r="AE94" i="10"/>
  <c r="AG110" i="10"/>
  <c r="AE110" i="10"/>
  <c r="U65" i="10"/>
  <c r="X65" i="10" s="1"/>
  <c r="AG65" i="10"/>
  <c r="AE72" i="10"/>
  <c r="U72" i="10"/>
  <c r="X72" i="10" s="1"/>
  <c r="AG72" i="10"/>
  <c r="U103" i="10"/>
  <c r="X103" i="10" s="1"/>
  <c r="AG103" i="10"/>
  <c r="AE103" i="10"/>
  <c r="AG76" i="10"/>
  <c r="AE76" i="10"/>
  <c r="U76" i="10"/>
  <c r="X76" i="10" s="1"/>
  <c r="U11" i="10"/>
  <c r="X11" i="10" s="1"/>
  <c r="AE11" i="10"/>
  <c r="AG11" i="10"/>
  <c r="U6" i="10"/>
  <c r="X6" i="10" s="1"/>
  <c r="AB6" i="10" s="1"/>
  <c r="AG6" i="10"/>
  <c r="AE6" i="10"/>
  <c r="AE69" i="10"/>
  <c r="AG69" i="10"/>
  <c r="U69" i="10"/>
  <c r="X69" i="10" s="1"/>
  <c r="AG112" i="10"/>
  <c r="U112" i="10"/>
  <c r="X112" i="10" s="1"/>
  <c r="AG95" i="10"/>
  <c r="AE95" i="10"/>
  <c r="U24" i="10"/>
  <c r="X24" i="10" s="1"/>
  <c r="AE24" i="10"/>
  <c r="Y85" i="10"/>
  <c r="AB38" i="10"/>
  <c r="AC38" i="10" s="1"/>
  <c r="Y41" i="10"/>
  <c r="Y61" i="10"/>
  <c r="AE34" i="10"/>
  <c r="AE96" i="10"/>
  <c r="AG96" i="10"/>
  <c r="U96" i="10"/>
  <c r="X96" i="10" s="1"/>
  <c r="U66" i="10"/>
  <c r="X66" i="10" s="1"/>
  <c r="AE66" i="10"/>
  <c r="AG66" i="10"/>
  <c r="U109" i="10"/>
  <c r="X109" i="10" s="1"/>
  <c r="AG109" i="10"/>
  <c r="AE109" i="10"/>
  <c r="AE78" i="10"/>
  <c r="AG78" i="10"/>
  <c r="U78" i="10"/>
  <c r="X78" i="10" s="1"/>
  <c r="U49" i="10"/>
  <c r="X49" i="10" s="1"/>
  <c r="AE49" i="10"/>
  <c r="AG49" i="10"/>
  <c r="AE9" i="10"/>
  <c r="AG9" i="10"/>
  <c r="U9" i="10"/>
  <c r="X9" i="10" s="1"/>
  <c r="U35" i="10"/>
  <c r="X35" i="10" s="1"/>
  <c r="AG35" i="10"/>
  <c r="AE35" i="10"/>
  <c r="AE75" i="10"/>
  <c r="U75" i="10"/>
  <c r="X75" i="10" s="1"/>
  <c r="AG75" i="10"/>
  <c r="AE41" i="10"/>
  <c r="AG38" i="10"/>
  <c r="U95" i="10"/>
  <c r="X95" i="10" s="1"/>
  <c r="U98" i="10"/>
  <c r="X98" i="10" s="1"/>
  <c r="AE55" i="10"/>
  <c r="U55" i="10"/>
  <c r="X55" i="10" s="1"/>
  <c r="AG55" i="10"/>
  <c r="AG68" i="10"/>
  <c r="AE68" i="10"/>
  <c r="U68" i="10"/>
  <c r="X68" i="10" s="1"/>
  <c r="AE10" i="10"/>
  <c r="U10" i="10"/>
  <c r="X10" i="10" s="1"/>
  <c r="AG10" i="10"/>
  <c r="U74" i="10"/>
  <c r="X74" i="10" s="1"/>
  <c r="AE74" i="10"/>
  <c r="AG74" i="10"/>
  <c r="AE32" i="10"/>
  <c r="U32" i="10"/>
  <c r="X32" i="10" s="1"/>
  <c r="AG32" i="10"/>
  <c r="AG8" i="10"/>
  <c r="U8" i="10"/>
  <c r="X8" i="10" s="1"/>
  <c r="AE8" i="10"/>
  <c r="AE99" i="10"/>
  <c r="U99" i="10"/>
  <c r="X99" i="10" s="1"/>
  <c r="AG99" i="10"/>
  <c r="AG73" i="10"/>
  <c r="U73" i="10"/>
  <c r="X73" i="10" s="1"/>
  <c r="AE108" i="10"/>
  <c r="U108" i="10"/>
  <c r="X108" i="10" s="1"/>
  <c r="AG92" i="10"/>
  <c r="U92" i="10"/>
  <c r="X92" i="10" s="1"/>
  <c r="AG85" i="10"/>
  <c r="AE85" i="10"/>
  <c r="T104" i="9"/>
  <c r="T110" i="9"/>
  <c r="T90" i="9"/>
  <c r="T74" i="9"/>
  <c r="T58" i="9"/>
  <c r="T42" i="9"/>
  <c r="T26" i="9"/>
  <c r="T10" i="9"/>
  <c r="T91" i="9"/>
  <c r="T67" i="9"/>
  <c r="T23" i="9"/>
  <c r="T101" i="9"/>
  <c r="T85" i="9"/>
  <c r="T69" i="9"/>
  <c r="T53" i="9"/>
  <c r="T37" i="9"/>
  <c r="T21" i="9"/>
  <c r="T106" i="9"/>
  <c r="T88" i="9"/>
  <c r="T72" i="9"/>
  <c r="T56" i="9"/>
  <c r="T40" i="9"/>
  <c r="T24" i="9"/>
  <c r="T8" i="9"/>
  <c r="T63" i="9"/>
  <c r="T39" i="9"/>
  <c r="T11" i="9"/>
  <c r="T112" i="9"/>
  <c r="T82" i="9"/>
  <c r="T50" i="9"/>
  <c r="T18" i="9"/>
  <c r="T79" i="9"/>
  <c r="T7" i="9"/>
  <c r="T77" i="9"/>
  <c r="T61" i="9"/>
  <c r="T29" i="9"/>
  <c r="T96" i="9"/>
  <c r="T64" i="9"/>
  <c r="T32" i="9"/>
  <c r="T83" i="9"/>
  <c r="T108" i="9"/>
  <c r="T103" i="9"/>
  <c r="T78" i="9"/>
  <c r="T62" i="9"/>
  <c r="T30" i="9"/>
  <c r="T14" i="9"/>
  <c r="T75" i="9"/>
  <c r="T109" i="9"/>
  <c r="T89" i="9"/>
  <c r="T57" i="9"/>
  <c r="T25" i="9"/>
  <c r="T92" i="9"/>
  <c r="T60" i="9"/>
  <c r="T28" i="9"/>
  <c r="T47" i="9"/>
  <c r="T111" i="9"/>
  <c r="T102" i="9"/>
  <c r="T86" i="9"/>
  <c r="T70" i="9"/>
  <c r="T54" i="9"/>
  <c r="T38" i="9"/>
  <c r="T22" i="9"/>
  <c r="T6" i="9"/>
  <c r="T87" i="9"/>
  <c r="T55" i="9"/>
  <c r="T15" i="9"/>
  <c r="T97" i="9"/>
  <c r="T81" i="9"/>
  <c r="T65" i="9"/>
  <c r="T49" i="9"/>
  <c r="T33" i="9"/>
  <c r="T17" i="9"/>
  <c r="T100" i="9"/>
  <c r="T84" i="9"/>
  <c r="T68" i="9"/>
  <c r="T52" i="9"/>
  <c r="T36" i="9"/>
  <c r="T20" i="9"/>
  <c r="T95" i="9"/>
  <c r="T59" i="9"/>
  <c r="T31" i="9"/>
  <c r="T98" i="9"/>
  <c r="T66" i="9"/>
  <c r="T34" i="9"/>
  <c r="T105" i="9"/>
  <c r="T43" i="9"/>
  <c r="T93" i="9"/>
  <c r="T45" i="9"/>
  <c r="T13" i="9"/>
  <c r="T80" i="9"/>
  <c r="T48" i="9"/>
  <c r="T16" i="9"/>
  <c r="T51" i="9"/>
  <c r="T107" i="9"/>
  <c r="T27" i="9"/>
  <c r="T94" i="9"/>
  <c r="T46" i="9"/>
  <c r="T99" i="9"/>
  <c r="T35" i="9"/>
  <c r="T73" i="9"/>
  <c r="T41" i="9"/>
  <c r="T9" i="9"/>
  <c r="T76" i="9"/>
  <c r="T44" i="9"/>
  <c r="T12" i="9"/>
  <c r="T71" i="9"/>
  <c r="T19" i="9"/>
  <c r="R6" i="11" a="1"/>
  <c r="Q113" i="11"/>
  <c r="BT54" i="13" s="1"/>
  <c r="T6" i="8"/>
  <c r="T17" i="8"/>
  <c r="T24" i="8"/>
  <c r="T63" i="8"/>
  <c r="T97" i="8"/>
  <c r="T56" i="8"/>
  <c r="T58" i="8"/>
  <c r="T53" i="8"/>
  <c r="T33" i="8"/>
  <c r="T36" i="8"/>
  <c r="T75" i="8"/>
  <c r="T11" i="8"/>
  <c r="T84" i="8"/>
  <c r="T70" i="8"/>
  <c r="T85" i="8"/>
  <c r="T109" i="8"/>
  <c r="T67" i="8"/>
  <c r="T68" i="8"/>
  <c r="T77" i="8"/>
  <c r="T55" i="8"/>
  <c r="T12" i="8"/>
  <c r="T45" i="8"/>
  <c r="T51" i="8"/>
  <c r="T110" i="8"/>
  <c r="T21" i="8"/>
  <c r="T39" i="8"/>
  <c r="T98" i="8"/>
  <c r="T101" i="8"/>
  <c r="T96" i="8"/>
  <c r="T111" i="8"/>
  <c r="T47" i="8"/>
  <c r="T65" i="8"/>
  <c r="T106" i="8"/>
  <c r="T42" i="8"/>
  <c r="T112" i="8"/>
  <c r="T9" i="8"/>
  <c r="T20" i="8"/>
  <c r="T59" i="8"/>
  <c r="T89" i="8"/>
  <c r="T44" i="8"/>
  <c r="T54" i="8"/>
  <c r="T25" i="8"/>
  <c r="T104" i="8"/>
  <c r="T35" i="8"/>
  <c r="T94" i="8"/>
  <c r="T72" i="8"/>
  <c r="T23" i="8"/>
  <c r="T82" i="8"/>
  <c r="T48" i="8"/>
  <c r="T19" i="8"/>
  <c r="T78" i="8"/>
  <c r="T32" i="8"/>
  <c r="T7" i="8"/>
  <c r="T66" i="8"/>
  <c r="T69" i="8"/>
  <c r="T64" i="8"/>
  <c r="T95" i="8"/>
  <c r="T31" i="8"/>
  <c r="T29" i="8"/>
  <c r="T90" i="8"/>
  <c r="T26" i="8"/>
  <c r="T93" i="8"/>
  <c r="T88" i="8"/>
  <c r="T107" i="8"/>
  <c r="T43" i="8"/>
  <c r="T57" i="8"/>
  <c r="T102" i="8"/>
  <c r="T38" i="8"/>
  <c r="T80" i="8"/>
  <c r="T28" i="8"/>
  <c r="T105" i="8"/>
  <c r="T62" i="8"/>
  <c r="T16" i="8"/>
  <c r="T81" i="8"/>
  <c r="T50" i="8"/>
  <c r="T8" i="8"/>
  <c r="T73" i="8"/>
  <c r="T46" i="8"/>
  <c r="T103" i="8"/>
  <c r="T49" i="8"/>
  <c r="T34" i="8"/>
  <c r="T37" i="8"/>
  <c r="T40" i="8"/>
  <c r="T79" i="8"/>
  <c r="T15" i="8"/>
  <c r="T92" i="8"/>
  <c r="T74" i="8"/>
  <c r="T10" i="8"/>
  <c r="T61" i="8"/>
  <c r="T60" i="8"/>
  <c r="T91" i="8"/>
  <c r="T27" i="8"/>
  <c r="T13" i="8"/>
  <c r="T86" i="8"/>
  <c r="T22" i="8"/>
  <c r="T52" i="8"/>
  <c r="T99" i="8"/>
  <c r="T41" i="8"/>
  <c r="T30" i="8"/>
  <c r="T87" i="8"/>
  <c r="T108" i="8"/>
  <c r="T18" i="8"/>
  <c r="T83" i="8"/>
  <c r="T100" i="8"/>
  <c r="T14" i="8"/>
  <c r="T71" i="8"/>
  <c r="T76" i="8"/>
  <c r="AB37" i="10" l="1"/>
  <c r="AC37" i="10" s="1"/>
  <c r="Y102" i="10"/>
  <c r="Y23" i="10"/>
  <c r="Y63" i="10"/>
  <c r="Y62" i="10"/>
  <c r="Y60" i="10"/>
  <c r="Y97" i="10"/>
  <c r="Y21" i="10"/>
  <c r="AB26" i="10"/>
  <c r="AC26" i="10" s="1"/>
  <c r="Y57" i="10"/>
  <c r="AB18" i="10"/>
  <c r="AC18" i="10" s="1"/>
  <c r="AB39" i="10"/>
  <c r="AC39" i="10" s="1"/>
  <c r="AB90" i="10"/>
  <c r="AC90" i="10" s="1"/>
  <c r="Y54" i="10"/>
  <c r="Y52" i="10"/>
  <c r="Y86" i="10"/>
  <c r="AB87" i="10"/>
  <c r="AC87" i="10" s="1"/>
  <c r="Y17" i="10"/>
  <c r="AB88" i="10"/>
  <c r="AC88" i="10" s="1"/>
  <c r="AB47" i="10"/>
  <c r="AC47" i="10" s="1"/>
  <c r="AE113" i="10"/>
  <c r="AZ73" i="13" s="1"/>
  <c r="Y16" i="10"/>
  <c r="AB107" i="10"/>
  <c r="AC107" i="10" s="1"/>
  <c r="AB89" i="10"/>
  <c r="AC89" i="10" s="1"/>
  <c r="Y89" i="10"/>
  <c r="AB19" i="10"/>
  <c r="AC19" i="10" s="1"/>
  <c r="Y19" i="10"/>
  <c r="Y84" i="10"/>
  <c r="AB84" i="10"/>
  <c r="AC84" i="10" s="1"/>
  <c r="Y53" i="10"/>
  <c r="AB53" i="10"/>
  <c r="AC53" i="10" s="1"/>
  <c r="Y43" i="10"/>
  <c r="AB43" i="10"/>
  <c r="AC43" i="10" s="1"/>
  <c r="Y6" i="10"/>
  <c r="Y28" i="10"/>
  <c r="X113" i="10"/>
  <c r="H18" i="14" s="1"/>
  <c r="Y42" i="10"/>
  <c r="AB48" i="10"/>
  <c r="AC48" i="10" s="1"/>
  <c r="Y48" i="10"/>
  <c r="Y100" i="10"/>
  <c r="AB100" i="10"/>
  <c r="AC100" i="10" s="1"/>
  <c r="Y104" i="10"/>
  <c r="AB104" i="10"/>
  <c r="AC104" i="10" s="1"/>
  <c r="AG113" i="10"/>
  <c r="AV73" i="13" s="1"/>
  <c r="AB83" i="10"/>
  <c r="AC83" i="10" s="1"/>
  <c r="Y83" i="10"/>
  <c r="AB20" i="10"/>
  <c r="AC20" i="10" s="1"/>
  <c r="Y20" i="10"/>
  <c r="Y77" i="10"/>
  <c r="AB77" i="10"/>
  <c r="AC77" i="10" s="1"/>
  <c r="U113" i="10"/>
  <c r="BD64" i="13" s="1"/>
  <c r="AB22" i="10"/>
  <c r="AC22" i="10" s="1"/>
  <c r="Y22" i="10"/>
  <c r="AB13" i="10"/>
  <c r="AC13" i="10" s="1"/>
  <c r="Y13" i="10"/>
  <c r="Y35" i="10"/>
  <c r="AB35" i="10"/>
  <c r="AC35" i="10" s="1"/>
  <c r="Y96" i="10"/>
  <c r="AB96" i="10"/>
  <c r="AC96" i="10" s="1"/>
  <c r="Y99" i="10"/>
  <c r="AB99" i="10"/>
  <c r="AC99" i="10" s="1"/>
  <c r="Y10" i="10"/>
  <c r="AB10" i="10"/>
  <c r="AC10" i="10" s="1"/>
  <c r="Y98" i="10"/>
  <c r="AB98" i="10"/>
  <c r="AC98" i="10" s="1"/>
  <c r="Y9" i="10"/>
  <c r="AB9" i="10"/>
  <c r="AC9" i="10" s="1"/>
  <c r="Y24" i="10"/>
  <c r="AB24" i="10"/>
  <c r="AC24" i="10" s="1"/>
  <c r="Y65" i="10"/>
  <c r="AB65" i="10"/>
  <c r="AC65" i="10" s="1"/>
  <c r="Y94" i="10"/>
  <c r="AB94" i="10"/>
  <c r="AC94" i="10" s="1"/>
  <c r="Y70" i="10"/>
  <c r="AB70" i="10"/>
  <c r="AC70" i="10" s="1"/>
  <c r="AB108" i="10"/>
  <c r="AC108" i="10" s="1"/>
  <c r="Y108" i="10"/>
  <c r="AB8" i="10"/>
  <c r="AC8" i="10" s="1"/>
  <c r="Y8" i="10"/>
  <c r="Y75" i="10"/>
  <c r="AB75" i="10"/>
  <c r="AC75" i="10" s="1"/>
  <c r="Y109" i="10"/>
  <c r="AB109" i="10"/>
  <c r="AC109" i="10" s="1"/>
  <c r="Y112" i="10"/>
  <c r="AB112" i="10"/>
  <c r="AC112" i="10" s="1"/>
  <c r="AB103" i="10"/>
  <c r="AC103" i="10" s="1"/>
  <c r="Y103" i="10"/>
  <c r="AB7" i="10"/>
  <c r="AC7" i="10" s="1"/>
  <c r="Y7" i="10"/>
  <c r="Y92" i="10"/>
  <c r="AB92" i="10"/>
  <c r="AC92" i="10" s="1"/>
  <c r="Y73" i="10"/>
  <c r="AB73" i="10"/>
  <c r="AC73" i="10" s="1"/>
  <c r="AB95" i="10"/>
  <c r="AC95" i="10" s="1"/>
  <c r="Y95" i="10"/>
  <c r="AB49" i="10"/>
  <c r="AC49" i="10" s="1"/>
  <c r="Y49" i="10"/>
  <c r="Y69" i="10"/>
  <c r="AB69" i="10"/>
  <c r="AC69" i="10" s="1"/>
  <c r="Y11" i="10"/>
  <c r="AB11" i="10"/>
  <c r="AC11" i="10" s="1"/>
  <c r="AB72" i="10"/>
  <c r="AC72" i="10" s="1"/>
  <c r="Y72" i="10"/>
  <c r="AB25" i="10"/>
  <c r="AC25" i="10" s="1"/>
  <c r="Y25" i="10"/>
  <c r="AB79" i="10"/>
  <c r="AC79" i="10" s="1"/>
  <c r="Y79" i="10"/>
  <c r="Y32" i="10"/>
  <c r="AB32" i="10"/>
  <c r="AC32" i="10" s="1"/>
  <c r="Y74" i="10"/>
  <c r="AB74" i="10"/>
  <c r="AC74" i="10" s="1"/>
  <c r="Y68" i="10"/>
  <c r="AB68" i="10"/>
  <c r="AC68" i="10" s="1"/>
  <c r="AB55" i="10"/>
  <c r="AC55" i="10" s="1"/>
  <c r="Y55" i="10"/>
  <c r="AB78" i="10"/>
  <c r="AC78" i="10" s="1"/>
  <c r="Y78" i="10"/>
  <c r="Y66" i="10"/>
  <c r="AB66" i="10"/>
  <c r="AC66" i="10" s="1"/>
  <c r="AB76" i="10"/>
  <c r="AC76" i="10" s="1"/>
  <c r="Y76" i="10"/>
  <c r="AB80" i="10"/>
  <c r="AC80" i="10" s="1"/>
  <c r="Y80" i="10"/>
  <c r="AB45" i="10"/>
  <c r="AC45" i="10" s="1"/>
  <c r="Y45" i="10"/>
  <c r="AE76" i="8"/>
  <c r="AG76" i="8"/>
  <c r="U76" i="8"/>
  <c r="X76" i="8" s="1"/>
  <c r="AG83" i="8"/>
  <c r="AE83" i="8"/>
  <c r="U83" i="8"/>
  <c r="X83" i="8" s="1"/>
  <c r="AE30" i="8"/>
  <c r="AG30" i="8"/>
  <c r="U30" i="8"/>
  <c r="X30" i="8" s="1"/>
  <c r="AG22" i="8"/>
  <c r="AE22" i="8"/>
  <c r="U22" i="8"/>
  <c r="X22" i="8" s="1"/>
  <c r="AE91" i="8"/>
  <c r="AG91" i="8"/>
  <c r="U91" i="8"/>
  <c r="X91" i="8" s="1"/>
  <c r="AE74" i="8"/>
  <c r="AG74" i="8"/>
  <c r="U74" i="8"/>
  <c r="X74" i="8" s="1"/>
  <c r="AE40" i="8"/>
  <c r="AG40" i="8"/>
  <c r="U40" i="8"/>
  <c r="X40" i="8" s="1"/>
  <c r="AE103" i="8"/>
  <c r="AG103" i="8"/>
  <c r="U103" i="8"/>
  <c r="X103" i="8" s="1"/>
  <c r="AG50" i="8"/>
  <c r="AE50" i="8"/>
  <c r="U50" i="8"/>
  <c r="X50" i="8" s="1"/>
  <c r="AG105" i="8"/>
  <c r="AE105" i="8"/>
  <c r="U105" i="8"/>
  <c r="X105" i="8" s="1"/>
  <c r="AG102" i="8"/>
  <c r="AE102" i="8"/>
  <c r="U102" i="8"/>
  <c r="X102" i="8" s="1"/>
  <c r="AG88" i="8"/>
  <c r="AE88" i="8"/>
  <c r="U88" i="8"/>
  <c r="X88" i="8" s="1"/>
  <c r="AE29" i="8"/>
  <c r="AG29" i="8"/>
  <c r="U29" i="8"/>
  <c r="X29" i="8" s="1"/>
  <c r="AG69" i="8"/>
  <c r="AE69" i="8"/>
  <c r="U69" i="8"/>
  <c r="X69" i="8" s="1"/>
  <c r="AE78" i="8"/>
  <c r="AG78" i="8"/>
  <c r="U78" i="8"/>
  <c r="X78" i="8" s="1"/>
  <c r="AE23" i="8"/>
  <c r="AG23" i="8"/>
  <c r="U23" i="8"/>
  <c r="X23" i="8" s="1"/>
  <c r="AG104" i="8"/>
  <c r="AE104" i="8"/>
  <c r="U104" i="8"/>
  <c r="X104" i="8" s="1"/>
  <c r="AE89" i="8"/>
  <c r="AG89" i="8"/>
  <c r="U89" i="8"/>
  <c r="X89" i="8" s="1"/>
  <c r="AG112" i="8"/>
  <c r="AE112" i="8"/>
  <c r="U112" i="8"/>
  <c r="X112" i="8" s="1"/>
  <c r="AG47" i="8"/>
  <c r="AE47" i="8"/>
  <c r="U47" i="8"/>
  <c r="X47" i="8" s="1"/>
  <c r="AG98" i="8"/>
  <c r="AE98" i="8"/>
  <c r="U98" i="8"/>
  <c r="X98" i="8" s="1"/>
  <c r="AG51" i="8"/>
  <c r="AE51" i="8"/>
  <c r="U51" i="8"/>
  <c r="X51" i="8" s="1"/>
  <c r="AE77" i="8"/>
  <c r="AG77" i="8"/>
  <c r="U77" i="8"/>
  <c r="X77" i="8" s="1"/>
  <c r="AE85" i="8"/>
  <c r="AG85" i="8"/>
  <c r="U85" i="8"/>
  <c r="X85" i="8" s="1"/>
  <c r="AE75" i="8"/>
  <c r="AG75" i="8"/>
  <c r="U75" i="8"/>
  <c r="X75" i="8" s="1"/>
  <c r="AE58" i="8"/>
  <c r="AG58" i="8"/>
  <c r="U58" i="8"/>
  <c r="X58" i="8" s="1"/>
  <c r="AE24" i="8"/>
  <c r="AG24" i="8"/>
  <c r="U24" i="8"/>
  <c r="X24" i="8" s="1"/>
  <c r="AE14" i="8"/>
  <c r="AG14" i="8"/>
  <c r="U14" i="8"/>
  <c r="X14" i="8" s="1"/>
  <c r="AE108" i="8"/>
  <c r="AG108" i="8"/>
  <c r="U108" i="8"/>
  <c r="X108" i="8" s="1"/>
  <c r="AE99" i="8"/>
  <c r="AG99" i="8"/>
  <c r="U99" i="8"/>
  <c r="X99" i="8" s="1"/>
  <c r="AG13" i="8"/>
  <c r="AE13" i="8"/>
  <c r="U13" i="8"/>
  <c r="X13" i="8" s="1"/>
  <c r="AG61" i="8"/>
  <c r="AE61" i="8"/>
  <c r="U61" i="8"/>
  <c r="X61" i="8" s="1"/>
  <c r="AE15" i="8"/>
  <c r="AG15" i="8"/>
  <c r="U15" i="8"/>
  <c r="X15" i="8" s="1"/>
  <c r="AG34" i="8"/>
  <c r="AE34" i="8"/>
  <c r="U34" i="8"/>
  <c r="X34" i="8" s="1"/>
  <c r="AG73" i="8"/>
  <c r="AE73" i="8"/>
  <c r="U73" i="8"/>
  <c r="X73" i="8" s="1"/>
  <c r="AG16" i="8"/>
  <c r="AE16" i="8"/>
  <c r="U16" i="8"/>
  <c r="X16" i="8" s="1"/>
  <c r="AE80" i="8"/>
  <c r="AG80" i="8"/>
  <c r="U80" i="8"/>
  <c r="X80" i="8" s="1"/>
  <c r="AE43" i="8"/>
  <c r="AG43" i="8"/>
  <c r="U43" i="8"/>
  <c r="X43" i="8" s="1"/>
  <c r="AG26" i="8"/>
  <c r="AE26" i="8"/>
  <c r="U26" i="8"/>
  <c r="X26" i="8" s="1"/>
  <c r="AG95" i="8"/>
  <c r="AE95" i="8"/>
  <c r="U95" i="8"/>
  <c r="X95" i="8" s="1"/>
  <c r="AG7" i="8"/>
  <c r="AE7" i="8"/>
  <c r="U7" i="8"/>
  <c r="X7" i="8" s="1"/>
  <c r="AG48" i="8"/>
  <c r="AE48" i="8"/>
  <c r="U48" i="8"/>
  <c r="X48" i="8" s="1"/>
  <c r="AG94" i="8"/>
  <c r="AE94" i="8"/>
  <c r="U94" i="8"/>
  <c r="X94" i="8" s="1"/>
  <c r="AE54" i="8"/>
  <c r="AG54" i="8"/>
  <c r="U54" i="8"/>
  <c r="X54" i="8" s="1"/>
  <c r="AE20" i="8"/>
  <c r="AG20" i="8"/>
  <c r="U20" i="8"/>
  <c r="X20" i="8" s="1"/>
  <c r="AG106" i="8"/>
  <c r="AE106" i="8"/>
  <c r="U106" i="8"/>
  <c r="X106" i="8" s="1"/>
  <c r="AE96" i="8"/>
  <c r="AG96" i="8"/>
  <c r="U96" i="8"/>
  <c r="X96" i="8" s="1"/>
  <c r="AG21" i="8"/>
  <c r="AE21" i="8"/>
  <c r="U21" i="8"/>
  <c r="X21" i="8" s="1"/>
  <c r="AE12" i="8"/>
  <c r="AG12" i="8"/>
  <c r="U12" i="8"/>
  <c r="X12" i="8" s="1"/>
  <c r="AE67" i="8"/>
  <c r="AG67" i="8"/>
  <c r="U67" i="8"/>
  <c r="X67" i="8" s="1"/>
  <c r="AG84" i="8"/>
  <c r="AE84" i="8"/>
  <c r="U84" i="8"/>
  <c r="X84" i="8" s="1"/>
  <c r="AE33" i="8"/>
  <c r="AG33" i="8"/>
  <c r="U33" i="8"/>
  <c r="X33" i="8" s="1"/>
  <c r="AE97" i="8"/>
  <c r="AG97" i="8"/>
  <c r="U97" i="8"/>
  <c r="X97" i="8" s="1"/>
  <c r="AG6" i="8"/>
  <c r="AE6" i="8"/>
  <c r="T113" i="8"/>
  <c r="I59" i="13" s="1"/>
  <c r="U6" i="8"/>
  <c r="AG44" i="9"/>
  <c r="AE44" i="9"/>
  <c r="U44" i="9"/>
  <c r="X44" i="9" s="1"/>
  <c r="AG73" i="9"/>
  <c r="AE73" i="9"/>
  <c r="U73" i="9"/>
  <c r="X73" i="9" s="1"/>
  <c r="AG94" i="9"/>
  <c r="U94" i="9"/>
  <c r="X94" i="9" s="1"/>
  <c r="AE94" i="9"/>
  <c r="AG16" i="9"/>
  <c r="U16" i="9"/>
  <c r="X16" i="9" s="1"/>
  <c r="AE16" i="9"/>
  <c r="AG45" i="9"/>
  <c r="U45" i="9"/>
  <c r="X45" i="9" s="1"/>
  <c r="AE45" i="9"/>
  <c r="AG34" i="9"/>
  <c r="U34" i="9"/>
  <c r="X34" i="9" s="1"/>
  <c r="AE34" i="9"/>
  <c r="AG59" i="9"/>
  <c r="AE59" i="9"/>
  <c r="U59" i="9"/>
  <c r="X59" i="9" s="1"/>
  <c r="AG52" i="9"/>
  <c r="U52" i="9"/>
  <c r="X52" i="9" s="1"/>
  <c r="AE52" i="9"/>
  <c r="AG17" i="9"/>
  <c r="AE17" i="9"/>
  <c r="U17" i="9"/>
  <c r="X17" i="9" s="1"/>
  <c r="AG81" i="9"/>
  <c r="U81" i="9"/>
  <c r="X81" i="9" s="1"/>
  <c r="AE81" i="9"/>
  <c r="AG87" i="9"/>
  <c r="AE87" i="9"/>
  <c r="U87" i="9"/>
  <c r="X87" i="9" s="1"/>
  <c r="AG54" i="9"/>
  <c r="AE54" i="9"/>
  <c r="U54" i="9"/>
  <c r="X54" i="9" s="1"/>
  <c r="AG111" i="9"/>
  <c r="U111" i="9"/>
  <c r="X111" i="9" s="1"/>
  <c r="AE111" i="9"/>
  <c r="AG92" i="9"/>
  <c r="U92" i="9"/>
  <c r="X92" i="9" s="1"/>
  <c r="AE92" i="9"/>
  <c r="AG109" i="9"/>
  <c r="AE109" i="9"/>
  <c r="U109" i="9"/>
  <c r="X109" i="9" s="1"/>
  <c r="AG62" i="9"/>
  <c r="AE62" i="9"/>
  <c r="U62" i="9"/>
  <c r="X62" i="9" s="1"/>
  <c r="AG83" i="9"/>
  <c r="U83" i="9"/>
  <c r="X83" i="9" s="1"/>
  <c r="AE83" i="9"/>
  <c r="AG29" i="9"/>
  <c r="U29" i="9"/>
  <c r="X29" i="9" s="1"/>
  <c r="AE29" i="9"/>
  <c r="AG79" i="9"/>
  <c r="U79" i="9"/>
  <c r="X79" i="9" s="1"/>
  <c r="AE79" i="9"/>
  <c r="AG112" i="9"/>
  <c r="U112" i="9"/>
  <c r="X112" i="9" s="1"/>
  <c r="AE112" i="9"/>
  <c r="AG8" i="9"/>
  <c r="U8" i="9"/>
  <c r="X8" i="9" s="1"/>
  <c r="AE8" i="9"/>
  <c r="AG72" i="9"/>
  <c r="U72" i="9"/>
  <c r="X72" i="9" s="1"/>
  <c r="AE72" i="9"/>
  <c r="AG37" i="9"/>
  <c r="U37" i="9"/>
  <c r="X37" i="9" s="1"/>
  <c r="AE37" i="9"/>
  <c r="AG101" i="9"/>
  <c r="U101" i="9"/>
  <c r="X101" i="9" s="1"/>
  <c r="AE101" i="9"/>
  <c r="AG10" i="9"/>
  <c r="AE10" i="9"/>
  <c r="U10" i="9"/>
  <c r="X10" i="9" s="1"/>
  <c r="AG74" i="9"/>
  <c r="AE74" i="9"/>
  <c r="U74" i="9"/>
  <c r="X74" i="9" s="1"/>
  <c r="AG100" i="8"/>
  <c r="AE100" i="8"/>
  <c r="U100" i="8"/>
  <c r="X100" i="8" s="1"/>
  <c r="AG87" i="8"/>
  <c r="AE87" i="8"/>
  <c r="U87" i="8"/>
  <c r="X87" i="8" s="1"/>
  <c r="AG52" i="8"/>
  <c r="AE52" i="8"/>
  <c r="U52" i="8"/>
  <c r="X52" i="8" s="1"/>
  <c r="AE27" i="8"/>
  <c r="AG27" i="8"/>
  <c r="U27" i="8"/>
  <c r="X27" i="8" s="1"/>
  <c r="AG10" i="8"/>
  <c r="AE10" i="8"/>
  <c r="U10" i="8"/>
  <c r="X10" i="8" s="1"/>
  <c r="AG79" i="8"/>
  <c r="AE79" i="8"/>
  <c r="U79" i="8"/>
  <c r="X79" i="8" s="1"/>
  <c r="AG49" i="8"/>
  <c r="AE49" i="8"/>
  <c r="U49" i="8"/>
  <c r="X49" i="8" s="1"/>
  <c r="AE8" i="8"/>
  <c r="AG8" i="8"/>
  <c r="U8" i="8"/>
  <c r="X8" i="8" s="1"/>
  <c r="AE62" i="8"/>
  <c r="AG62" i="8"/>
  <c r="U62" i="8"/>
  <c r="X62" i="8" s="1"/>
  <c r="AE38" i="8"/>
  <c r="AG38" i="8"/>
  <c r="U38" i="8"/>
  <c r="X38" i="8" s="1"/>
  <c r="AE107" i="8"/>
  <c r="AG107" i="8"/>
  <c r="U107" i="8"/>
  <c r="X107" i="8" s="1"/>
  <c r="AE90" i="8"/>
  <c r="AG90" i="8"/>
  <c r="U90" i="8"/>
  <c r="X90" i="8" s="1"/>
  <c r="AG64" i="8"/>
  <c r="AE64" i="8"/>
  <c r="U64" i="8"/>
  <c r="X64" i="8" s="1"/>
  <c r="AE32" i="8"/>
  <c r="AG32" i="8"/>
  <c r="U32" i="8"/>
  <c r="X32" i="8" s="1"/>
  <c r="AE82" i="8"/>
  <c r="AG82" i="8"/>
  <c r="U82" i="8"/>
  <c r="X82" i="8" s="1"/>
  <c r="AG35" i="8"/>
  <c r="AE35" i="8"/>
  <c r="U35" i="8"/>
  <c r="X35" i="8" s="1"/>
  <c r="AE44" i="8"/>
  <c r="AG44" i="8"/>
  <c r="U44" i="8"/>
  <c r="X44" i="8" s="1"/>
  <c r="AG9" i="8"/>
  <c r="AE9" i="8"/>
  <c r="U9" i="8"/>
  <c r="X9" i="8" s="1"/>
  <c r="AG65" i="8"/>
  <c r="AE65" i="8"/>
  <c r="U65" i="8"/>
  <c r="X65" i="8" s="1"/>
  <c r="AG101" i="8"/>
  <c r="AE101" i="8"/>
  <c r="U101" i="8"/>
  <c r="X101" i="8" s="1"/>
  <c r="AG110" i="8"/>
  <c r="AE110" i="8"/>
  <c r="U110" i="8"/>
  <c r="X110" i="8" s="1"/>
  <c r="AG55" i="8"/>
  <c r="AE55" i="8"/>
  <c r="U55" i="8"/>
  <c r="X55" i="8" s="1"/>
  <c r="AG109" i="8"/>
  <c r="AE109" i="8"/>
  <c r="U109" i="8"/>
  <c r="X109" i="8" s="1"/>
  <c r="AE11" i="8"/>
  <c r="AG11" i="8"/>
  <c r="U11" i="8"/>
  <c r="X11" i="8" s="1"/>
  <c r="AE53" i="8"/>
  <c r="AG53" i="8"/>
  <c r="U53" i="8"/>
  <c r="X53" i="8" s="1"/>
  <c r="AE63" i="8"/>
  <c r="AG63" i="8"/>
  <c r="U63" i="8"/>
  <c r="X63" i="8" s="1"/>
  <c r="AG19" i="9"/>
  <c r="U19" i="9"/>
  <c r="X19" i="9" s="1"/>
  <c r="AE19" i="9"/>
  <c r="AG76" i="9"/>
  <c r="AE76" i="9"/>
  <c r="U76" i="9"/>
  <c r="X76" i="9" s="1"/>
  <c r="AG35" i="9"/>
  <c r="AE35" i="9"/>
  <c r="U35" i="9"/>
  <c r="X35" i="9" s="1"/>
  <c r="AG27" i="9"/>
  <c r="U27" i="9"/>
  <c r="X27" i="9" s="1"/>
  <c r="AE27" i="9"/>
  <c r="AG48" i="9"/>
  <c r="U48" i="9"/>
  <c r="X48" i="9" s="1"/>
  <c r="AE48" i="9"/>
  <c r="AG93" i="9"/>
  <c r="U93" i="9"/>
  <c r="X93" i="9" s="1"/>
  <c r="AE93" i="9"/>
  <c r="AG66" i="9"/>
  <c r="U66" i="9"/>
  <c r="X66" i="9" s="1"/>
  <c r="AE66" i="9"/>
  <c r="AG95" i="9"/>
  <c r="U95" i="9"/>
  <c r="X95" i="9" s="1"/>
  <c r="AE95" i="9"/>
  <c r="AG68" i="9"/>
  <c r="U68" i="9"/>
  <c r="X68" i="9" s="1"/>
  <c r="AE68" i="9"/>
  <c r="AG33" i="9"/>
  <c r="AE33" i="9"/>
  <c r="U33" i="9"/>
  <c r="X33" i="9" s="1"/>
  <c r="AG97" i="9"/>
  <c r="AE97" i="9"/>
  <c r="U97" i="9"/>
  <c r="X97" i="9" s="1"/>
  <c r="AG6" i="9"/>
  <c r="U6" i="9"/>
  <c r="AE6" i="9"/>
  <c r="T113" i="9"/>
  <c r="AD59" i="13" s="1"/>
  <c r="AG70" i="9"/>
  <c r="U70" i="9"/>
  <c r="X70" i="9" s="1"/>
  <c r="AE70" i="9"/>
  <c r="AG47" i="9"/>
  <c r="AE47" i="9"/>
  <c r="U47" i="9"/>
  <c r="X47" i="9" s="1"/>
  <c r="AG25" i="9"/>
  <c r="AE25" i="9"/>
  <c r="U25" i="9"/>
  <c r="X25" i="9" s="1"/>
  <c r="AG75" i="9"/>
  <c r="AE75" i="9"/>
  <c r="U75" i="9"/>
  <c r="X75" i="9" s="1"/>
  <c r="AG78" i="9"/>
  <c r="AE78" i="9"/>
  <c r="U78" i="9"/>
  <c r="X78" i="9" s="1"/>
  <c r="AG32" i="9"/>
  <c r="U32" i="9"/>
  <c r="X32" i="9" s="1"/>
  <c r="AE32" i="9"/>
  <c r="AG61" i="9"/>
  <c r="U61" i="9"/>
  <c r="X61" i="9" s="1"/>
  <c r="AE61" i="9"/>
  <c r="AG18" i="9"/>
  <c r="U18" i="9"/>
  <c r="X18" i="9" s="1"/>
  <c r="AE18" i="9"/>
  <c r="AG11" i="9"/>
  <c r="U11" i="9"/>
  <c r="X11" i="9" s="1"/>
  <c r="AE11" i="9"/>
  <c r="AG24" i="9"/>
  <c r="U24" i="9"/>
  <c r="X24" i="9" s="1"/>
  <c r="AE24" i="9"/>
  <c r="AG88" i="9"/>
  <c r="U88" i="9"/>
  <c r="X88" i="9" s="1"/>
  <c r="AE88" i="9"/>
  <c r="AG53" i="9"/>
  <c r="U53" i="9"/>
  <c r="X53" i="9" s="1"/>
  <c r="AE53" i="9"/>
  <c r="AG23" i="9"/>
  <c r="U23" i="9"/>
  <c r="X23" i="9" s="1"/>
  <c r="AE23" i="9"/>
  <c r="AG26" i="9"/>
  <c r="AE26" i="9"/>
  <c r="U26" i="9"/>
  <c r="X26" i="9" s="1"/>
  <c r="AG90" i="9"/>
  <c r="U90" i="9"/>
  <c r="X90" i="9" s="1"/>
  <c r="AE90" i="9"/>
  <c r="R108" i="11"/>
  <c r="R92" i="11"/>
  <c r="R76" i="11"/>
  <c r="R60" i="11"/>
  <c r="R44" i="11"/>
  <c r="R28" i="11"/>
  <c r="R12" i="11"/>
  <c r="R101" i="11"/>
  <c r="R85" i="11"/>
  <c r="R69" i="11"/>
  <c r="R53" i="11"/>
  <c r="R37" i="11"/>
  <c r="R21" i="11"/>
  <c r="R111" i="11"/>
  <c r="R95" i="11"/>
  <c r="R79" i="11"/>
  <c r="R63" i="11"/>
  <c r="R47" i="11"/>
  <c r="R31" i="11"/>
  <c r="R15" i="11"/>
  <c r="R106" i="11"/>
  <c r="R90" i="11"/>
  <c r="R74" i="11"/>
  <c r="R58" i="11"/>
  <c r="R42" i="11"/>
  <c r="R26" i="11"/>
  <c r="R10" i="11"/>
  <c r="R104" i="11"/>
  <c r="R88" i="11"/>
  <c r="R72" i="11"/>
  <c r="R56" i="11"/>
  <c r="R40" i="11"/>
  <c r="R24" i="11"/>
  <c r="R8" i="11"/>
  <c r="R97" i="11"/>
  <c r="R81" i="11"/>
  <c r="R65" i="11"/>
  <c r="R49" i="11"/>
  <c r="R33" i="11"/>
  <c r="R17" i="11"/>
  <c r="R107" i="11"/>
  <c r="R91" i="11"/>
  <c r="R75" i="11"/>
  <c r="R59" i="11"/>
  <c r="R43" i="11"/>
  <c r="R27" i="11"/>
  <c r="R11" i="11"/>
  <c r="R102" i="11"/>
  <c r="R86" i="11"/>
  <c r="R70" i="11"/>
  <c r="R54" i="11"/>
  <c r="R38" i="11"/>
  <c r="R22" i="11"/>
  <c r="R6" i="11"/>
  <c r="R100" i="11"/>
  <c r="R84" i="11"/>
  <c r="R68" i="11"/>
  <c r="R52" i="11"/>
  <c r="R36" i="11"/>
  <c r="R20" i="11"/>
  <c r="R109" i="11"/>
  <c r="R93" i="11"/>
  <c r="R77" i="11"/>
  <c r="R61" i="11"/>
  <c r="R45" i="11"/>
  <c r="R29" i="11"/>
  <c r="R13" i="11"/>
  <c r="R103" i="11"/>
  <c r="R87" i="11"/>
  <c r="R71" i="11"/>
  <c r="R55" i="11"/>
  <c r="R39" i="11"/>
  <c r="R23" i="11"/>
  <c r="R7" i="11"/>
  <c r="R98" i="11"/>
  <c r="R82" i="11"/>
  <c r="R66" i="11"/>
  <c r="R50" i="11"/>
  <c r="R34" i="11"/>
  <c r="R18" i="11"/>
  <c r="R112" i="11"/>
  <c r="R96" i="11"/>
  <c r="R80" i="11"/>
  <c r="R64" i="11"/>
  <c r="R48" i="11"/>
  <c r="R32" i="11"/>
  <c r="R16" i="11"/>
  <c r="R105" i="11"/>
  <c r="R89" i="11"/>
  <c r="R73" i="11"/>
  <c r="R57" i="11"/>
  <c r="R41" i="11"/>
  <c r="R25" i="11"/>
  <c r="R9" i="11"/>
  <c r="R99" i="11"/>
  <c r="R83" i="11"/>
  <c r="R67" i="11"/>
  <c r="R51" i="11"/>
  <c r="R35" i="11"/>
  <c r="R19" i="11"/>
  <c r="R110" i="11"/>
  <c r="R94" i="11"/>
  <c r="R78" i="11"/>
  <c r="R62" i="11"/>
  <c r="R46" i="11"/>
  <c r="R30" i="11"/>
  <c r="R14" i="11"/>
  <c r="AG71" i="9"/>
  <c r="AE71" i="9"/>
  <c r="U71" i="9"/>
  <c r="X71" i="9" s="1"/>
  <c r="AG9" i="9"/>
  <c r="AE9" i="9"/>
  <c r="U9" i="9"/>
  <c r="X9" i="9" s="1"/>
  <c r="AG99" i="9"/>
  <c r="U99" i="9"/>
  <c r="X99" i="9" s="1"/>
  <c r="AE99" i="9"/>
  <c r="AG107" i="9"/>
  <c r="U107" i="9"/>
  <c r="X107" i="9" s="1"/>
  <c r="AE107" i="9"/>
  <c r="AG80" i="9"/>
  <c r="U80" i="9"/>
  <c r="X80" i="9" s="1"/>
  <c r="AE80" i="9"/>
  <c r="AG43" i="9"/>
  <c r="U43" i="9"/>
  <c r="X43" i="9" s="1"/>
  <c r="AE43" i="9"/>
  <c r="AG98" i="9"/>
  <c r="U98" i="9"/>
  <c r="X98" i="9" s="1"/>
  <c r="AE98" i="9"/>
  <c r="AG20" i="9"/>
  <c r="U20" i="9"/>
  <c r="X20" i="9" s="1"/>
  <c r="AE20" i="9"/>
  <c r="AG84" i="9"/>
  <c r="AE84" i="9"/>
  <c r="U84" i="9"/>
  <c r="X84" i="9" s="1"/>
  <c r="AG49" i="9"/>
  <c r="AE49" i="9"/>
  <c r="U49" i="9"/>
  <c r="X49" i="9" s="1"/>
  <c r="AG15" i="9"/>
  <c r="AE15" i="9"/>
  <c r="U15" i="9"/>
  <c r="X15" i="9" s="1"/>
  <c r="AG22" i="9"/>
  <c r="U22" i="9"/>
  <c r="X22" i="9" s="1"/>
  <c r="AE22" i="9"/>
  <c r="AG86" i="9"/>
  <c r="U86" i="9"/>
  <c r="X86" i="9" s="1"/>
  <c r="AE86" i="9"/>
  <c r="AG28" i="9"/>
  <c r="U28" i="9"/>
  <c r="X28" i="9" s="1"/>
  <c r="AE28" i="9"/>
  <c r="AG57" i="9"/>
  <c r="U57" i="9"/>
  <c r="X57" i="9" s="1"/>
  <c r="AE57" i="9"/>
  <c r="AG14" i="9"/>
  <c r="AE14" i="9"/>
  <c r="U14" i="9"/>
  <c r="X14" i="9" s="1"/>
  <c r="AG103" i="9"/>
  <c r="AE103" i="9"/>
  <c r="U103" i="9"/>
  <c r="X103" i="9" s="1"/>
  <c r="AG64" i="9"/>
  <c r="U64" i="9"/>
  <c r="X64" i="9" s="1"/>
  <c r="AE64" i="9"/>
  <c r="AG77" i="9"/>
  <c r="U77" i="9"/>
  <c r="X77" i="9" s="1"/>
  <c r="AE77" i="9"/>
  <c r="AG50" i="9"/>
  <c r="U50" i="9"/>
  <c r="X50" i="9" s="1"/>
  <c r="AE50" i="9"/>
  <c r="AG39" i="9"/>
  <c r="U39" i="9"/>
  <c r="X39" i="9" s="1"/>
  <c r="AE39" i="9"/>
  <c r="AG40" i="9"/>
  <c r="U40" i="9"/>
  <c r="X40" i="9" s="1"/>
  <c r="AE40" i="9"/>
  <c r="AG106" i="9"/>
  <c r="U106" i="9"/>
  <c r="X106" i="9" s="1"/>
  <c r="AE106" i="9"/>
  <c r="AG69" i="9"/>
  <c r="U69" i="9"/>
  <c r="X69" i="9" s="1"/>
  <c r="AE69" i="9"/>
  <c r="U67" i="9"/>
  <c r="X67" i="9" s="1"/>
  <c r="AE67" i="9"/>
  <c r="AG67" i="9"/>
  <c r="AG42" i="9"/>
  <c r="AE42" i="9"/>
  <c r="U42" i="9"/>
  <c r="X42" i="9" s="1"/>
  <c r="AG110" i="9"/>
  <c r="AE110" i="9"/>
  <c r="U110" i="9"/>
  <c r="X110" i="9" s="1"/>
  <c r="AE71" i="8"/>
  <c r="AG71" i="8"/>
  <c r="U71" i="8"/>
  <c r="X71" i="8" s="1"/>
  <c r="AG18" i="8"/>
  <c r="AE18" i="8"/>
  <c r="U18" i="8"/>
  <c r="X18" i="8" s="1"/>
  <c r="AE41" i="8"/>
  <c r="AG41" i="8"/>
  <c r="U41" i="8"/>
  <c r="X41" i="8" s="1"/>
  <c r="AG86" i="8"/>
  <c r="AE86" i="8"/>
  <c r="U86" i="8"/>
  <c r="X86" i="8" s="1"/>
  <c r="AG60" i="8"/>
  <c r="AE60" i="8"/>
  <c r="U60" i="8"/>
  <c r="X60" i="8" s="1"/>
  <c r="AE92" i="8"/>
  <c r="AG92" i="8"/>
  <c r="U92" i="8"/>
  <c r="X92" i="8" s="1"/>
  <c r="AE37" i="8"/>
  <c r="AG37" i="8"/>
  <c r="U37" i="8"/>
  <c r="X37" i="8" s="1"/>
  <c r="AG46" i="8"/>
  <c r="AE46" i="8"/>
  <c r="U46" i="8"/>
  <c r="X46" i="8" s="1"/>
  <c r="AG81" i="8"/>
  <c r="AE81" i="8"/>
  <c r="U81" i="8"/>
  <c r="X81" i="8" s="1"/>
  <c r="AE28" i="8"/>
  <c r="AG28" i="8"/>
  <c r="U28" i="8"/>
  <c r="X28" i="8" s="1"/>
  <c r="AG57" i="8"/>
  <c r="AE57" i="8"/>
  <c r="U57" i="8"/>
  <c r="X57" i="8" s="1"/>
  <c r="AG93" i="8"/>
  <c r="AE93" i="8"/>
  <c r="U93" i="8"/>
  <c r="X93" i="8" s="1"/>
  <c r="AE31" i="8"/>
  <c r="AG31" i="8"/>
  <c r="U31" i="8"/>
  <c r="X31" i="8" s="1"/>
  <c r="AE66" i="8"/>
  <c r="AG66" i="8"/>
  <c r="U66" i="8"/>
  <c r="X66" i="8" s="1"/>
  <c r="AG19" i="8"/>
  <c r="AE19" i="8"/>
  <c r="U19" i="8"/>
  <c r="X19" i="8" s="1"/>
  <c r="AE72" i="8"/>
  <c r="AG72" i="8"/>
  <c r="U72" i="8"/>
  <c r="X72" i="8" s="1"/>
  <c r="AG25" i="8"/>
  <c r="AE25" i="8"/>
  <c r="U25" i="8"/>
  <c r="X25" i="8" s="1"/>
  <c r="AE59" i="8"/>
  <c r="AG59" i="8"/>
  <c r="U59" i="8"/>
  <c r="X59" i="8" s="1"/>
  <c r="AE42" i="8"/>
  <c r="AG42" i="8"/>
  <c r="U42" i="8"/>
  <c r="X42" i="8" s="1"/>
  <c r="AG111" i="8"/>
  <c r="AE111" i="8"/>
  <c r="U111" i="8"/>
  <c r="X111" i="8" s="1"/>
  <c r="AE39" i="8"/>
  <c r="AG39" i="8"/>
  <c r="U39" i="8"/>
  <c r="X39" i="8" s="1"/>
  <c r="AG45" i="8"/>
  <c r="AE45" i="8"/>
  <c r="U45" i="8"/>
  <c r="X45" i="8" s="1"/>
  <c r="AG68" i="8"/>
  <c r="AE68" i="8"/>
  <c r="U68" i="8"/>
  <c r="X68" i="8" s="1"/>
  <c r="AG70" i="8"/>
  <c r="AE70" i="8"/>
  <c r="U70" i="8"/>
  <c r="X70" i="8" s="1"/>
  <c r="AE36" i="8"/>
  <c r="AG36" i="8"/>
  <c r="U36" i="8"/>
  <c r="X36" i="8" s="1"/>
  <c r="AG56" i="8"/>
  <c r="AE56" i="8"/>
  <c r="U56" i="8"/>
  <c r="X56" i="8" s="1"/>
  <c r="AG17" i="8"/>
  <c r="AE17" i="8"/>
  <c r="U17" i="8"/>
  <c r="X17" i="8" s="1"/>
  <c r="AG12" i="9"/>
  <c r="AE12" i="9"/>
  <c r="U12" i="9"/>
  <c r="X12" i="9" s="1"/>
  <c r="AG41" i="9"/>
  <c r="AE41" i="9"/>
  <c r="U41" i="9"/>
  <c r="X41" i="9" s="1"/>
  <c r="AG46" i="9"/>
  <c r="AE46" i="9"/>
  <c r="U46" i="9"/>
  <c r="X46" i="9" s="1"/>
  <c r="AG51" i="9"/>
  <c r="U51" i="9"/>
  <c r="X51" i="9" s="1"/>
  <c r="AE51" i="9"/>
  <c r="AG13" i="9"/>
  <c r="U13" i="9"/>
  <c r="X13" i="9" s="1"/>
  <c r="AE13" i="9"/>
  <c r="AG105" i="9"/>
  <c r="U105" i="9"/>
  <c r="X105" i="9" s="1"/>
  <c r="AE105" i="9"/>
  <c r="AG31" i="9"/>
  <c r="AE31" i="9"/>
  <c r="U31" i="9"/>
  <c r="X31" i="9" s="1"/>
  <c r="AG36" i="9"/>
  <c r="AE36" i="9"/>
  <c r="U36" i="9"/>
  <c r="X36" i="9" s="1"/>
  <c r="AG100" i="9"/>
  <c r="U100" i="9"/>
  <c r="X100" i="9" s="1"/>
  <c r="AE100" i="9"/>
  <c r="AG65" i="9"/>
  <c r="U65" i="9"/>
  <c r="X65" i="9" s="1"/>
  <c r="AE65" i="9"/>
  <c r="AG55" i="9"/>
  <c r="U55" i="9"/>
  <c r="X55" i="9" s="1"/>
  <c r="AE55" i="9"/>
  <c r="AG38" i="9"/>
  <c r="U38" i="9"/>
  <c r="X38" i="9" s="1"/>
  <c r="AE38" i="9"/>
  <c r="AG102" i="9"/>
  <c r="U102" i="9"/>
  <c r="X102" i="9" s="1"/>
  <c r="AE102" i="9"/>
  <c r="AG60" i="9"/>
  <c r="U60" i="9"/>
  <c r="X60" i="9" s="1"/>
  <c r="AE60" i="9"/>
  <c r="AG89" i="9"/>
  <c r="AE89" i="9"/>
  <c r="U89" i="9"/>
  <c r="X89" i="9" s="1"/>
  <c r="AG30" i="9"/>
  <c r="AE30" i="9"/>
  <c r="U30" i="9"/>
  <c r="X30" i="9" s="1"/>
  <c r="AG108" i="9"/>
  <c r="AE108" i="9"/>
  <c r="U108" i="9"/>
  <c r="X108" i="9" s="1"/>
  <c r="AG96" i="9"/>
  <c r="U96" i="9"/>
  <c r="X96" i="9" s="1"/>
  <c r="AE96" i="9"/>
  <c r="AG7" i="9"/>
  <c r="U7" i="9"/>
  <c r="X7" i="9" s="1"/>
  <c r="AE7" i="9"/>
  <c r="AG82" i="9"/>
  <c r="U82" i="9"/>
  <c r="X82" i="9" s="1"/>
  <c r="AE82" i="9"/>
  <c r="AG63" i="9"/>
  <c r="U63" i="9"/>
  <c r="X63" i="9" s="1"/>
  <c r="AE63" i="9"/>
  <c r="AG56" i="9"/>
  <c r="U56" i="9"/>
  <c r="X56" i="9" s="1"/>
  <c r="AE56" i="9"/>
  <c r="AG21" i="9"/>
  <c r="U21" i="9"/>
  <c r="X21" i="9" s="1"/>
  <c r="AE21" i="9"/>
  <c r="AG85" i="9"/>
  <c r="U85" i="9"/>
  <c r="X85" i="9" s="1"/>
  <c r="AE85" i="9"/>
  <c r="AG91" i="9"/>
  <c r="U91" i="9"/>
  <c r="X91" i="9" s="1"/>
  <c r="AE91" i="9"/>
  <c r="AG58" i="9"/>
  <c r="AE58" i="9"/>
  <c r="U58" i="9"/>
  <c r="X58" i="9" s="1"/>
  <c r="AG104" i="9"/>
  <c r="AE104" i="9"/>
  <c r="U104" i="9"/>
  <c r="X104" i="9" s="1"/>
  <c r="AC6" i="10"/>
  <c r="M18" i="14" l="1"/>
  <c r="AC113" i="10"/>
  <c r="L18" i="14" s="1"/>
  <c r="BI74" i="13" s="1"/>
  <c r="Y113" i="10"/>
  <c r="I18" i="14" s="1"/>
  <c r="BI69" i="13" s="1"/>
  <c r="AB113" i="10"/>
  <c r="Y85" i="9"/>
  <c r="AB85" i="9"/>
  <c r="AC85" i="9" s="1"/>
  <c r="Y82" i="9"/>
  <c r="AB82" i="9"/>
  <c r="AC82" i="9" s="1"/>
  <c r="Y108" i="9"/>
  <c r="AB108" i="9"/>
  <c r="AC108" i="9" s="1"/>
  <c r="Y38" i="9"/>
  <c r="AB38" i="9"/>
  <c r="AC38" i="9" s="1"/>
  <c r="AB51" i="9"/>
  <c r="AC51" i="9" s="1"/>
  <c r="Y51" i="9"/>
  <c r="AB12" i="9"/>
  <c r="AC12" i="9" s="1"/>
  <c r="Y12" i="9"/>
  <c r="AB70" i="8"/>
  <c r="AC70" i="8" s="1"/>
  <c r="Y70" i="12"/>
  <c r="Y70" i="8"/>
  <c r="AB111" i="8"/>
  <c r="AC111" i="8" s="1"/>
  <c r="Y109" i="12"/>
  <c r="AH109" i="12" s="1"/>
  <c r="H41" i="12"/>
  <c r="Y111" i="8"/>
  <c r="AB72" i="8"/>
  <c r="AC72" i="8" s="1"/>
  <c r="Y72" i="12"/>
  <c r="Y72" i="8"/>
  <c r="AB93" i="8"/>
  <c r="AC93" i="8" s="1"/>
  <c r="Y91" i="12"/>
  <c r="Y93" i="8"/>
  <c r="AB46" i="8"/>
  <c r="AC46" i="8" s="1"/>
  <c r="Y46" i="12"/>
  <c r="Y46" i="8"/>
  <c r="AB86" i="8"/>
  <c r="AC86" i="8" s="1"/>
  <c r="Y84" i="12"/>
  <c r="Y86" i="8"/>
  <c r="Y110" i="9"/>
  <c r="AB110" i="9"/>
  <c r="AC110" i="9" s="1"/>
  <c r="Y67" i="9"/>
  <c r="AB67" i="9"/>
  <c r="AC67" i="9" s="1"/>
  <c r="Y40" i="9"/>
  <c r="AB40" i="9"/>
  <c r="AC40" i="9" s="1"/>
  <c r="AB64" i="9"/>
  <c r="AC64" i="9" s="1"/>
  <c r="Y64" i="9"/>
  <c r="AB28" i="9"/>
  <c r="AC28" i="9" s="1"/>
  <c r="Y28" i="9"/>
  <c r="AB15" i="9"/>
  <c r="AC15" i="9" s="1"/>
  <c r="Y15" i="9"/>
  <c r="AB43" i="9"/>
  <c r="AC43" i="9" s="1"/>
  <c r="Y43" i="9"/>
  <c r="S62" i="11"/>
  <c r="V62" i="11" s="1"/>
  <c r="AC62" i="11"/>
  <c r="AE62" i="11"/>
  <c r="S19" i="11"/>
  <c r="V19" i="11" s="1"/>
  <c r="AC19" i="11"/>
  <c r="AE19" i="11"/>
  <c r="S83" i="11"/>
  <c r="V83" i="11" s="1"/>
  <c r="AE83" i="11"/>
  <c r="AC83" i="11"/>
  <c r="S41" i="11"/>
  <c r="V41" i="11" s="1"/>
  <c r="AE41" i="11"/>
  <c r="AC41" i="11"/>
  <c r="S105" i="11"/>
  <c r="V105" i="11" s="1"/>
  <c r="AC105" i="11"/>
  <c r="AE105" i="11"/>
  <c r="S64" i="11"/>
  <c r="V64" i="11" s="1"/>
  <c r="AE64" i="11"/>
  <c r="AC64" i="11"/>
  <c r="AC18" i="11"/>
  <c r="S18" i="11"/>
  <c r="V18" i="11" s="1"/>
  <c r="AE18" i="11"/>
  <c r="AC82" i="11"/>
  <c r="S82" i="11"/>
  <c r="V82" i="11" s="1"/>
  <c r="AE82" i="11"/>
  <c r="AC39" i="11"/>
  <c r="S39" i="11"/>
  <c r="V39" i="11" s="1"/>
  <c r="AE39" i="11"/>
  <c r="AE103" i="11"/>
  <c r="S103" i="11"/>
  <c r="V103" i="11" s="1"/>
  <c r="AC103" i="11"/>
  <c r="AE61" i="11"/>
  <c r="S61" i="11"/>
  <c r="V61" i="11" s="1"/>
  <c r="AC61" i="11"/>
  <c r="AE20" i="11"/>
  <c r="S20" i="11"/>
  <c r="V20" i="11" s="1"/>
  <c r="AC20" i="11"/>
  <c r="AE84" i="11"/>
  <c r="S84" i="11"/>
  <c r="V84" i="11" s="1"/>
  <c r="AC84" i="11"/>
  <c r="AE38" i="11"/>
  <c r="AC38" i="11"/>
  <c r="S38" i="11"/>
  <c r="V38" i="11" s="1"/>
  <c r="AE102" i="11"/>
  <c r="AC102" i="11"/>
  <c r="S102" i="11"/>
  <c r="V102" i="11" s="1"/>
  <c r="AE59" i="11"/>
  <c r="S59" i="11"/>
  <c r="V59" i="11" s="1"/>
  <c r="AC59" i="11"/>
  <c r="AC17" i="11"/>
  <c r="S17" i="11"/>
  <c r="V17" i="11" s="1"/>
  <c r="AE17" i="11"/>
  <c r="AE81" i="11"/>
  <c r="S81" i="11"/>
  <c r="V81" i="11" s="1"/>
  <c r="AC81" i="11"/>
  <c r="AC40" i="11"/>
  <c r="S40" i="11"/>
  <c r="V40" i="11" s="1"/>
  <c r="AE40" i="11"/>
  <c r="AC104" i="11"/>
  <c r="S104" i="11"/>
  <c r="V104" i="11" s="1"/>
  <c r="AE104" i="11"/>
  <c r="AC58" i="11"/>
  <c r="AE58" i="11"/>
  <c r="S58" i="11"/>
  <c r="V58" i="11" s="1"/>
  <c r="AC15" i="11"/>
  <c r="S15" i="11"/>
  <c r="V15" i="11" s="1"/>
  <c r="AE15" i="11"/>
  <c r="AE79" i="11"/>
  <c r="S79" i="11"/>
  <c r="V79" i="11" s="1"/>
  <c r="AC79" i="11"/>
  <c r="AC37" i="11"/>
  <c r="AE37" i="11"/>
  <c r="S37" i="11"/>
  <c r="V37" i="11" s="1"/>
  <c r="AC101" i="11"/>
  <c r="S101" i="11"/>
  <c r="V101" i="11" s="1"/>
  <c r="AE101" i="11"/>
  <c r="S60" i="11"/>
  <c r="V60" i="11" s="1"/>
  <c r="AE60" i="11"/>
  <c r="AC60" i="11"/>
  <c r="AB24" i="9"/>
  <c r="AC24" i="9" s="1"/>
  <c r="Y24" i="9"/>
  <c r="AB32" i="9"/>
  <c r="AC32" i="9" s="1"/>
  <c r="Y32" i="9"/>
  <c r="Y25" i="9"/>
  <c r="AB25" i="9"/>
  <c r="AC25" i="9" s="1"/>
  <c r="AB33" i="9"/>
  <c r="AC33" i="9" s="1"/>
  <c r="Y33" i="9"/>
  <c r="Y68" i="9"/>
  <c r="AB68" i="9"/>
  <c r="AC68" i="9" s="1"/>
  <c r="AB48" i="9"/>
  <c r="AC48" i="9" s="1"/>
  <c r="Y48" i="9"/>
  <c r="AB76" i="9"/>
  <c r="AC76" i="9" s="1"/>
  <c r="Y76" i="9"/>
  <c r="AB19" i="9"/>
  <c r="AC19" i="9" s="1"/>
  <c r="Y19" i="9"/>
  <c r="AB11" i="8"/>
  <c r="AC11" i="8" s="1"/>
  <c r="Y11" i="12"/>
  <c r="H7" i="12"/>
  <c r="I7" i="12" s="1"/>
  <c r="J7" i="12" s="1"/>
  <c r="Y11" i="8"/>
  <c r="AB101" i="8"/>
  <c r="AC101" i="8" s="1"/>
  <c r="Y99" i="12"/>
  <c r="H38" i="12"/>
  <c r="I38" i="12" s="1"/>
  <c r="J38" i="12" s="1"/>
  <c r="Y101" i="8"/>
  <c r="AB35" i="8"/>
  <c r="AC35" i="8" s="1"/>
  <c r="Y35" i="12"/>
  <c r="Y35" i="8"/>
  <c r="AB90" i="8"/>
  <c r="AC90" i="8" s="1"/>
  <c r="Y88" i="12"/>
  <c r="Y90" i="8"/>
  <c r="AB8" i="8"/>
  <c r="AC8" i="8" s="1"/>
  <c r="Y8" i="12"/>
  <c r="Y8" i="8"/>
  <c r="AB27" i="8"/>
  <c r="AC27" i="8" s="1"/>
  <c r="Y27" i="12"/>
  <c r="Y27" i="8"/>
  <c r="AB74" i="9"/>
  <c r="AC74" i="9" s="1"/>
  <c r="Y74" i="9"/>
  <c r="AB8" i="9"/>
  <c r="AC8" i="9" s="1"/>
  <c r="Y8" i="9"/>
  <c r="AB83" i="9"/>
  <c r="AC83" i="9" s="1"/>
  <c r="Y83" i="9"/>
  <c r="AB111" i="9"/>
  <c r="AC111" i="9" s="1"/>
  <c r="Y111" i="9"/>
  <c r="Y45" i="9"/>
  <c r="AB45" i="9"/>
  <c r="AC45" i="9" s="1"/>
  <c r="Y73" i="9"/>
  <c r="AB73" i="9"/>
  <c r="AC73" i="9" s="1"/>
  <c r="AE113" i="8"/>
  <c r="J73" i="13" s="1"/>
  <c r="AB84" i="8"/>
  <c r="AC84" i="8" s="1"/>
  <c r="Y82" i="12"/>
  <c r="Y84" i="8"/>
  <c r="AB96" i="8"/>
  <c r="AC96" i="8" s="1"/>
  <c r="Y94" i="12"/>
  <c r="Y96" i="8"/>
  <c r="AB94" i="8"/>
  <c r="AC94" i="8" s="1"/>
  <c r="Y92" i="12"/>
  <c r="H35" i="12"/>
  <c r="I35" i="12" s="1"/>
  <c r="J35" i="12" s="1"/>
  <c r="Y94" i="8"/>
  <c r="AB26" i="8"/>
  <c r="AC26" i="8" s="1"/>
  <c r="Y26" i="12"/>
  <c r="Y26" i="8"/>
  <c r="AB73" i="8"/>
  <c r="AC73" i="8" s="1"/>
  <c r="Y73" i="12"/>
  <c r="H28" i="12"/>
  <c r="I28" i="12" s="1"/>
  <c r="J28" i="12" s="1"/>
  <c r="Y73" i="8"/>
  <c r="AB13" i="8"/>
  <c r="AC13" i="8" s="1"/>
  <c r="Y13" i="12"/>
  <c r="H8" i="12"/>
  <c r="I8" i="12" s="1"/>
  <c r="J8" i="12" s="1"/>
  <c r="Y13" i="8"/>
  <c r="AB24" i="8"/>
  <c r="AC24" i="8" s="1"/>
  <c r="Y24" i="12"/>
  <c r="H11" i="12"/>
  <c r="I11" i="12" s="1"/>
  <c r="J11" i="12" s="1"/>
  <c r="Y24" i="8"/>
  <c r="Z24" i="12" s="1"/>
  <c r="AA24" i="12" s="1"/>
  <c r="AB77" i="8"/>
  <c r="AC77" i="8" s="1"/>
  <c r="Y77" i="12"/>
  <c r="H32" i="12"/>
  <c r="I32" i="12" s="1"/>
  <c r="J32" i="12" s="1"/>
  <c r="Y77" i="8"/>
  <c r="AB112" i="8"/>
  <c r="AC112" i="8" s="1"/>
  <c r="Y110" i="12"/>
  <c r="AH110" i="12" s="1"/>
  <c r="H42" i="12"/>
  <c r="Y112" i="8"/>
  <c r="AB78" i="8"/>
  <c r="AC78" i="8" s="1"/>
  <c r="Y78" i="12"/>
  <c r="Y78" i="8"/>
  <c r="AB102" i="8"/>
  <c r="AC102" i="8" s="1"/>
  <c r="Y100" i="12"/>
  <c r="H39" i="12"/>
  <c r="I39" i="12" s="1"/>
  <c r="J39" i="12" s="1"/>
  <c r="Y102" i="8"/>
  <c r="AB40" i="8"/>
  <c r="AC40" i="8" s="1"/>
  <c r="Y40" i="12"/>
  <c r="Y40" i="8"/>
  <c r="AB30" i="8"/>
  <c r="AC30" i="8" s="1"/>
  <c r="Y30" i="12"/>
  <c r="Y30" i="8"/>
  <c r="Y58" i="9"/>
  <c r="AB58" i="9"/>
  <c r="AC58" i="9" s="1"/>
  <c r="Y91" i="9"/>
  <c r="AB91" i="9"/>
  <c r="AC91" i="9" s="1"/>
  <c r="Y63" i="9"/>
  <c r="AB63" i="9"/>
  <c r="AC63" i="9" s="1"/>
  <c r="Y102" i="9"/>
  <c r="AB102" i="9"/>
  <c r="AC102" i="9" s="1"/>
  <c r="AB100" i="9"/>
  <c r="AC100" i="9" s="1"/>
  <c r="Y100" i="9"/>
  <c r="AB13" i="9"/>
  <c r="AC13" i="9" s="1"/>
  <c r="Y13" i="9"/>
  <c r="AB41" i="9"/>
  <c r="AC41" i="9" s="1"/>
  <c r="Y41" i="9"/>
  <c r="AB36" i="8"/>
  <c r="AC36" i="8" s="1"/>
  <c r="Y36" i="12"/>
  <c r="Y36" i="8"/>
  <c r="AB39" i="8"/>
  <c r="AC39" i="8" s="1"/>
  <c r="Y39" i="12"/>
  <c r="Y39" i="8"/>
  <c r="AB25" i="8"/>
  <c r="AC25" i="8" s="1"/>
  <c r="Y25" i="12"/>
  <c r="Y25" i="8"/>
  <c r="AB31" i="8"/>
  <c r="AC31" i="8" s="1"/>
  <c r="Y31" i="12"/>
  <c r="Y31" i="8"/>
  <c r="AB81" i="8"/>
  <c r="AC81" i="8" s="1"/>
  <c r="Y80" i="12"/>
  <c r="Y81" i="8"/>
  <c r="AB60" i="8"/>
  <c r="AC60" i="8" s="1"/>
  <c r="Y60" i="12"/>
  <c r="H24" i="12"/>
  <c r="I24" i="12" s="1"/>
  <c r="J24" i="12" s="1"/>
  <c r="Y60" i="8"/>
  <c r="AB71" i="8"/>
  <c r="AC71" i="8" s="1"/>
  <c r="Y71" i="12"/>
  <c r="H27" i="12"/>
  <c r="I27" i="12" s="1"/>
  <c r="J27" i="12" s="1"/>
  <c r="Y71" i="8"/>
  <c r="Y106" i="9"/>
  <c r="AB106" i="9"/>
  <c r="AC106" i="9" s="1"/>
  <c r="AB77" i="9"/>
  <c r="AC77" i="9" s="1"/>
  <c r="Y77" i="9"/>
  <c r="AB14" i="9"/>
  <c r="AC14" i="9" s="1"/>
  <c r="Y14" i="9"/>
  <c r="AB57" i="9"/>
  <c r="AC57" i="9" s="1"/>
  <c r="Y57" i="9"/>
  <c r="AB98" i="9"/>
  <c r="AC98" i="9" s="1"/>
  <c r="Y98" i="9"/>
  <c r="Y99" i="9"/>
  <c r="AB99" i="9"/>
  <c r="AC99" i="9" s="1"/>
  <c r="AC14" i="11"/>
  <c r="S14" i="11"/>
  <c r="V14" i="11" s="1"/>
  <c r="AE14" i="11"/>
  <c r="AE78" i="11"/>
  <c r="S78" i="11"/>
  <c r="V78" i="11" s="1"/>
  <c r="AC78" i="11"/>
  <c r="AE35" i="11"/>
  <c r="S35" i="11"/>
  <c r="V35" i="11" s="1"/>
  <c r="AC35" i="11"/>
  <c r="AC99" i="11"/>
  <c r="S99" i="11"/>
  <c r="V99" i="11" s="1"/>
  <c r="AE99" i="11"/>
  <c r="AE57" i="11"/>
  <c r="S57" i="11"/>
  <c r="V57" i="11" s="1"/>
  <c r="AC57" i="11"/>
  <c r="AE16" i="11"/>
  <c r="S16" i="11"/>
  <c r="V16" i="11" s="1"/>
  <c r="AC16" i="11"/>
  <c r="AE80" i="11"/>
  <c r="S80" i="11"/>
  <c r="V80" i="11" s="1"/>
  <c r="AC80" i="11"/>
  <c r="AC34" i="11"/>
  <c r="S34" i="11"/>
  <c r="V34" i="11" s="1"/>
  <c r="AE34" i="11"/>
  <c r="AE98" i="11"/>
  <c r="S98" i="11"/>
  <c r="V98" i="11" s="1"/>
  <c r="AC98" i="11"/>
  <c r="AC55" i="11"/>
  <c r="S55" i="11"/>
  <c r="V55" i="11" s="1"/>
  <c r="AE55" i="11"/>
  <c r="AE13" i="11"/>
  <c r="S13" i="11"/>
  <c r="V13" i="11" s="1"/>
  <c r="AC13" i="11"/>
  <c r="AE77" i="11"/>
  <c r="S77" i="11"/>
  <c r="V77" i="11" s="1"/>
  <c r="AC77" i="11"/>
  <c r="AC36" i="11"/>
  <c r="S36" i="11"/>
  <c r="V36" i="11" s="1"/>
  <c r="AE36" i="11"/>
  <c r="AE100" i="11"/>
  <c r="S100" i="11"/>
  <c r="V100" i="11" s="1"/>
  <c r="AC100" i="11"/>
  <c r="S54" i="11"/>
  <c r="V54" i="11" s="1"/>
  <c r="AC54" i="11"/>
  <c r="AE54" i="11"/>
  <c r="AC11" i="11"/>
  <c r="S11" i="11"/>
  <c r="V11" i="11" s="1"/>
  <c r="AE11" i="11"/>
  <c r="S75" i="11"/>
  <c r="V75" i="11" s="1"/>
  <c r="AC75" i="11"/>
  <c r="AE75" i="11"/>
  <c r="S33" i="11"/>
  <c r="V33" i="11" s="1"/>
  <c r="AE33" i="11"/>
  <c r="AC33" i="11"/>
  <c r="S97" i="11"/>
  <c r="V97" i="11" s="1"/>
  <c r="AC97" i="11"/>
  <c r="AE97" i="11"/>
  <c r="S56" i="11"/>
  <c r="V56" i="11" s="1"/>
  <c r="AE56" i="11"/>
  <c r="AC56" i="11"/>
  <c r="AE10" i="11"/>
  <c r="AC10" i="11"/>
  <c r="S10" i="11"/>
  <c r="V10" i="11" s="1"/>
  <c r="AE74" i="11"/>
  <c r="S74" i="11"/>
  <c r="V74" i="11" s="1"/>
  <c r="AC74" i="11"/>
  <c r="AE31" i="11"/>
  <c r="AC31" i="11"/>
  <c r="S31" i="11"/>
  <c r="V31" i="11" s="1"/>
  <c r="AE95" i="11"/>
  <c r="AC95" i="11"/>
  <c r="S95" i="11"/>
  <c r="V95" i="11" s="1"/>
  <c r="AC53" i="11"/>
  <c r="S53" i="11"/>
  <c r="V53" i="11" s="1"/>
  <c r="AE53" i="11"/>
  <c r="AC12" i="11"/>
  <c r="S12" i="11"/>
  <c r="V12" i="11" s="1"/>
  <c r="AE12" i="11"/>
  <c r="S76" i="11"/>
  <c r="V76" i="11" s="1"/>
  <c r="AE76" i="11"/>
  <c r="AC76" i="11"/>
  <c r="AB90" i="9"/>
  <c r="AC90" i="9" s="1"/>
  <c r="Y90" i="9"/>
  <c r="AB88" i="9"/>
  <c r="AC88" i="9" s="1"/>
  <c r="Y88" i="9"/>
  <c r="AB61" i="9"/>
  <c r="AC61" i="9" s="1"/>
  <c r="Y61" i="9"/>
  <c r="Y75" i="9"/>
  <c r="AB75" i="9"/>
  <c r="AC75" i="9" s="1"/>
  <c r="Y97" i="9"/>
  <c r="AB97" i="9"/>
  <c r="AC97" i="9" s="1"/>
  <c r="AB93" i="9"/>
  <c r="AC93" i="9" s="1"/>
  <c r="Y93" i="9"/>
  <c r="AB35" i="9"/>
  <c r="AC35" i="9" s="1"/>
  <c r="Y35" i="9"/>
  <c r="AB53" i="8"/>
  <c r="AC53" i="8" s="1"/>
  <c r="Y53" i="12"/>
  <c r="Y53" i="8"/>
  <c r="AB110" i="8"/>
  <c r="AC110" i="8" s="1"/>
  <c r="Y108" i="12"/>
  <c r="Y110" i="8"/>
  <c r="Z108" i="12" s="1"/>
  <c r="AA108" i="12" s="1"/>
  <c r="AB44" i="8"/>
  <c r="AC44" i="8" s="1"/>
  <c r="Y44" i="12"/>
  <c r="Y44" i="8"/>
  <c r="AB64" i="8"/>
  <c r="AC64" i="8" s="1"/>
  <c r="Y64" i="12"/>
  <c r="Y64" i="8"/>
  <c r="AB62" i="8"/>
  <c r="AC62" i="8" s="1"/>
  <c r="Y62" i="12"/>
  <c r="Y62" i="8"/>
  <c r="AB10" i="8"/>
  <c r="AC10" i="8" s="1"/>
  <c r="Y10" i="12"/>
  <c r="Y10" i="8"/>
  <c r="AB100" i="8"/>
  <c r="AC100" i="8" s="1"/>
  <c r="Y98" i="12"/>
  <c r="Y100" i="8"/>
  <c r="AB72" i="9"/>
  <c r="AC72" i="9" s="1"/>
  <c r="Y72" i="9"/>
  <c r="AB29" i="9"/>
  <c r="AC29" i="9" s="1"/>
  <c r="Y29" i="9"/>
  <c r="AB109" i="9"/>
  <c r="AC109" i="9" s="1"/>
  <c r="Y109" i="9"/>
  <c r="AB92" i="9"/>
  <c r="AC92" i="9" s="1"/>
  <c r="Y92" i="9"/>
  <c r="Y87" i="9"/>
  <c r="AB87" i="9"/>
  <c r="AC87" i="9" s="1"/>
  <c r="AB81" i="9"/>
  <c r="AC81" i="9" s="1"/>
  <c r="Y81" i="9"/>
  <c r="AB59" i="9"/>
  <c r="AC59" i="9" s="1"/>
  <c r="Y59" i="9"/>
  <c r="AB34" i="9"/>
  <c r="AC34" i="9" s="1"/>
  <c r="Y34" i="9"/>
  <c r="AG113" i="8"/>
  <c r="AB33" i="8"/>
  <c r="AC33" i="8" s="1"/>
  <c r="Y33" i="12"/>
  <c r="Y33" i="8"/>
  <c r="Z33" i="12" s="1"/>
  <c r="AA33" i="12" s="1"/>
  <c r="AB21" i="8"/>
  <c r="AC21" i="8" s="1"/>
  <c r="Y21" i="12"/>
  <c r="Y21" i="8"/>
  <c r="AB54" i="8"/>
  <c r="AC54" i="8" s="1"/>
  <c r="Y54" i="12"/>
  <c r="H22" i="12"/>
  <c r="I22" i="12" s="1"/>
  <c r="J22" i="12" s="1"/>
  <c r="Y54" i="8"/>
  <c r="AB95" i="8"/>
  <c r="AC95" i="8" s="1"/>
  <c r="Y93" i="12"/>
  <c r="H36" i="12"/>
  <c r="I36" i="12" s="1"/>
  <c r="J36" i="12" s="1"/>
  <c r="Y95" i="8"/>
  <c r="AB16" i="8"/>
  <c r="AC16" i="8" s="1"/>
  <c r="Y16" i="12"/>
  <c r="Y16" i="8"/>
  <c r="AB61" i="8"/>
  <c r="AC61" i="8" s="1"/>
  <c r="Y61" i="12"/>
  <c r="Y61" i="8"/>
  <c r="AB14" i="8"/>
  <c r="AC14" i="8" s="1"/>
  <c r="Y14" i="12"/>
  <c r="Y14" i="8"/>
  <c r="AB85" i="8"/>
  <c r="AC85" i="8" s="1"/>
  <c r="Y83" i="12"/>
  <c r="Y85" i="8"/>
  <c r="Z83" i="12" s="1"/>
  <c r="AA83" i="12" s="1"/>
  <c r="AB47" i="8"/>
  <c r="AC47" i="8" s="1"/>
  <c r="Y47" i="12"/>
  <c r="H17" i="12"/>
  <c r="I17" i="12" s="1"/>
  <c r="J17" i="12" s="1"/>
  <c r="Y47" i="8"/>
  <c r="AB23" i="8"/>
  <c r="AC23" i="8" s="1"/>
  <c r="Y23" i="12"/>
  <c r="H25" i="12"/>
  <c r="I25" i="12" s="1"/>
  <c r="J25" i="12" s="1"/>
  <c r="Y23" i="8"/>
  <c r="AB88" i="8"/>
  <c r="AC88" i="8" s="1"/>
  <c r="Y86" i="12"/>
  <c r="Y88" i="8"/>
  <c r="AB103" i="8"/>
  <c r="AC103" i="8" s="1"/>
  <c r="Y101" i="12"/>
  <c r="Y103" i="8"/>
  <c r="AB22" i="8"/>
  <c r="AC22" i="8" s="1"/>
  <c r="Y22" i="12"/>
  <c r="Y22" i="8"/>
  <c r="Y104" i="9"/>
  <c r="AB104" i="9"/>
  <c r="AC104" i="9" s="1"/>
  <c r="Y56" i="9"/>
  <c r="AB56" i="9"/>
  <c r="AC56" i="9" s="1"/>
  <c r="AB96" i="9"/>
  <c r="AC96" i="9" s="1"/>
  <c r="Y96" i="9"/>
  <c r="Y89" i="9"/>
  <c r="AB89" i="9"/>
  <c r="AC89" i="9" s="1"/>
  <c r="Y60" i="9"/>
  <c r="AB60" i="9"/>
  <c r="AC60" i="9" s="1"/>
  <c r="Y65" i="9"/>
  <c r="AB65" i="9"/>
  <c r="AC65" i="9" s="1"/>
  <c r="AB31" i="9"/>
  <c r="AC31" i="9" s="1"/>
  <c r="Y31" i="9"/>
  <c r="AB105" i="9"/>
  <c r="AC105" i="9" s="1"/>
  <c r="Y105" i="9"/>
  <c r="Y46" i="9"/>
  <c r="AB46" i="9"/>
  <c r="AC46" i="9" s="1"/>
  <c r="AB56" i="8"/>
  <c r="AC56" i="8" s="1"/>
  <c r="Y56" i="12"/>
  <c r="Y56" i="8"/>
  <c r="AB45" i="8"/>
  <c r="AC45" i="8" s="1"/>
  <c r="Y45" i="12"/>
  <c r="H16" i="12"/>
  <c r="I16" i="12" s="1"/>
  <c r="J16" i="12" s="1"/>
  <c r="Y45" i="8"/>
  <c r="Z45" i="12" s="1"/>
  <c r="AA45" i="12" s="1"/>
  <c r="AB59" i="8"/>
  <c r="AC59" i="8" s="1"/>
  <c r="Y59" i="12"/>
  <c r="Y59" i="8"/>
  <c r="AB66" i="8"/>
  <c r="AC66" i="8" s="1"/>
  <c r="Y66" i="12"/>
  <c r="Y66" i="8"/>
  <c r="AB28" i="8"/>
  <c r="AC28" i="8" s="1"/>
  <c r="Y28" i="12"/>
  <c r="Y28" i="8"/>
  <c r="Z28" i="12" s="1"/>
  <c r="AA28" i="12" s="1"/>
  <c r="AB92" i="8"/>
  <c r="AC92" i="8" s="1"/>
  <c r="Y90" i="12"/>
  <c r="Y92" i="8"/>
  <c r="AB18" i="8"/>
  <c r="AC18" i="8" s="1"/>
  <c r="Y18" i="12"/>
  <c r="Y18" i="8"/>
  <c r="AG113" i="9"/>
  <c r="Y69" i="9"/>
  <c r="AB69" i="9"/>
  <c r="AC69" i="9" s="1"/>
  <c r="AB50" i="9"/>
  <c r="AC50" i="9" s="1"/>
  <c r="Y50" i="9"/>
  <c r="Y103" i="9"/>
  <c r="AB103" i="9"/>
  <c r="AC103" i="9" s="1"/>
  <c r="AB22" i="9"/>
  <c r="AC22" i="9" s="1"/>
  <c r="Y22" i="9"/>
  <c r="Y84" i="9"/>
  <c r="AB84" i="9"/>
  <c r="AC84" i="9" s="1"/>
  <c r="AB20" i="9"/>
  <c r="AC20" i="9" s="1"/>
  <c r="Y20" i="9"/>
  <c r="AB107" i="9"/>
  <c r="AC107" i="9" s="1"/>
  <c r="Y107" i="9"/>
  <c r="Y71" i="9"/>
  <c r="AB71" i="9"/>
  <c r="AC71" i="9" s="1"/>
  <c r="AC30" i="11"/>
  <c r="S30" i="11"/>
  <c r="V30" i="11" s="1"/>
  <c r="AE30" i="11"/>
  <c r="AE94" i="11"/>
  <c r="S94" i="11"/>
  <c r="V94" i="11" s="1"/>
  <c r="AC94" i="11"/>
  <c r="AE51" i="11"/>
  <c r="S51" i="11"/>
  <c r="V51" i="11" s="1"/>
  <c r="AC51" i="11"/>
  <c r="AE9" i="11"/>
  <c r="S9" i="11"/>
  <c r="V9" i="11" s="1"/>
  <c r="AC9" i="11"/>
  <c r="AC73" i="11"/>
  <c r="S73" i="11"/>
  <c r="V73" i="11" s="1"/>
  <c r="AE73" i="11"/>
  <c r="AC32" i="11"/>
  <c r="S32" i="11"/>
  <c r="V32" i="11" s="1"/>
  <c r="AE32" i="11"/>
  <c r="AE96" i="11"/>
  <c r="S96" i="11"/>
  <c r="V96" i="11" s="1"/>
  <c r="AC96" i="11"/>
  <c r="AC50" i="11"/>
  <c r="AE50" i="11"/>
  <c r="S50" i="11"/>
  <c r="V50" i="11" s="1"/>
  <c r="AC7" i="11"/>
  <c r="AE7" i="11"/>
  <c r="S7" i="11"/>
  <c r="V7" i="11" s="1"/>
  <c r="AC71" i="11"/>
  <c r="AE71" i="11"/>
  <c r="S71" i="11"/>
  <c r="V71" i="11" s="1"/>
  <c r="AC29" i="11"/>
  <c r="AE29" i="11"/>
  <c r="S29" i="11"/>
  <c r="V29" i="11" s="1"/>
  <c r="AC93" i="11"/>
  <c r="AE93" i="11"/>
  <c r="S93" i="11"/>
  <c r="V93" i="11" s="1"/>
  <c r="AE52" i="11"/>
  <c r="AC52" i="11"/>
  <c r="S52" i="11"/>
  <c r="V52" i="11" s="1"/>
  <c r="AE6" i="11"/>
  <c r="R113" i="11"/>
  <c r="BT59" i="13" s="1"/>
  <c r="S6" i="11"/>
  <c r="AC6" i="11"/>
  <c r="AC70" i="11"/>
  <c r="S70" i="11"/>
  <c r="V70" i="11" s="1"/>
  <c r="AE70" i="11"/>
  <c r="S27" i="11"/>
  <c r="V27" i="11" s="1"/>
  <c r="AE27" i="11"/>
  <c r="AC27" i="11"/>
  <c r="S91" i="11"/>
  <c r="V91" i="11" s="1"/>
  <c r="AE91" i="11"/>
  <c r="AC91" i="11"/>
  <c r="S49" i="11"/>
  <c r="V49" i="11" s="1"/>
  <c r="AE49" i="11"/>
  <c r="AC49" i="11"/>
  <c r="S8" i="11"/>
  <c r="V8" i="11" s="1"/>
  <c r="AE8" i="11"/>
  <c r="AC8" i="11"/>
  <c r="S72" i="11"/>
  <c r="V72" i="11" s="1"/>
  <c r="AC72" i="11"/>
  <c r="AE72" i="11"/>
  <c r="AE26" i="11"/>
  <c r="S26" i="11"/>
  <c r="V26" i="11" s="1"/>
  <c r="AC26" i="11"/>
  <c r="S90" i="11"/>
  <c r="V90" i="11" s="1"/>
  <c r="AC90" i="11"/>
  <c r="AE90" i="11"/>
  <c r="S47" i="11"/>
  <c r="V47" i="11" s="1"/>
  <c r="AE47" i="11"/>
  <c r="AC47" i="11"/>
  <c r="AE111" i="11"/>
  <c r="S111" i="11"/>
  <c r="V111" i="11" s="1"/>
  <c r="AC111" i="11"/>
  <c r="S69" i="11"/>
  <c r="V69" i="11" s="1"/>
  <c r="AE69" i="11"/>
  <c r="AC69" i="11"/>
  <c r="AC28" i="11"/>
  <c r="AE28" i="11"/>
  <c r="S28" i="11"/>
  <c r="V28" i="11" s="1"/>
  <c r="AE92" i="11"/>
  <c r="S92" i="11"/>
  <c r="V92" i="11" s="1"/>
  <c r="AC92" i="11"/>
  <c r="AB53" i="9"/>
  <c r="AC53" i="9" s="1"/>
  <c r="Y53" i="9"/>
  <c r="Y18" i="9"/>
  <c r="AB18" i="9"/>
  <c r="AC18" i="9" s="1"/>
  <c r="AB78" i="9"/>
  <c r="AC78" i="9" s="1"/>
  <c r="Y78" i="9"/>
  <c r="AE113" i="9"/>
  <c r="AE73" i="13" s="1"/>
  <c r="AB66" i="9"/>
  <c r="AC66" i="9" s="1"/>
  <c r="Y66" i="9"/>
  <c r="AB63" i="8"/>
  <c r="AC63" i="8" s="1"/>
  <c r="Y63" i="12"/>
  <c r="Y63" i="8"/>
  <c r="AB55" i="8"/>
  <c r="AC55" i="8" s="1"/>
  <c r="Y55" i="12"/>
  <c r="Y55" i="8"/>
  <c r="AB9" i="8"/>
  <c r="AC9" i="8" s="1"/>
  <c r="Y9" i="12"/>
  <c r="Y9" i="8"/>
  <c r="AB32" i="8"/>
  <c r="AC32" i="8" s="1"/>
  <c r="Y32" i="12"/>
  <c r="H12" i="12"/>
  <c r="I12" i="12" s="1"/>
  <c r="J12" i="12" s="1"/>
  <c r="Y32" i="8"/>
  <c r="Z32" i="12" s="1"/>
  <c r="AA32" i="12" s="1"/>
  <c r="AB38" i="8"/>
  <c r="AC38" i="8" s="1"/>
  <c r="Y38" i="12"/>
  <c r="Y38" i="8"/>
  <c r="Z38" i="12" s="1"/>
  <c r="AA38" i="12" s="1"/>
  <c r="AB79" i="8"/>
  <c r="AC79" i="8" s="1"/>
  <c r="Y111" i="12"/>
  <c r="AH111" i="12" s="1"/>
  <c r="H43" i="12"/>
  <c r="Y79" i="8"/>
  <c r="AB87" i="8"/>
  <c r="AC87" i="8" s="1"/>
  <c r="Y85" i="12"/>
  <c r="Y87" i="8"/>
  <c r="AB37" i="9"/>
  <c r="AC37" i="9" s="1"/>
  <c r="Y37" i="9"/>
  <c r="AB79" i="9"/>
  <c r="AC79" i="9" s="1"/>
  <c r="Y79" i="9"/>
  <c r="Y62" i="9"/>
  <c r="AB62" i="9"/>
  <c r="AC62" i="9" s="1"/>
  <c r="AB54" i="9"/>
  <c r="AC54" i="9" s="1"/>
  <c r="Y54" i="9"/>
  <c r="AB94" i="9"/>
  <c r="AC94" i="9" s="1"/>
  <c r="Y94" i="9"/>
  <c r="U113" i="8"/>
  <c r="N64" i="13" s="1"/>
  <c r="X6" i="8"/>
  <c r="AB97" i="8"/>
  <c r="AC97" i="8" s="1"/>
  <c r="Y95" i="12"/>
  <c r="H37" i="12"/>
  <c r="I37" i="12" s="1"/>
  <c r="J37" i="12" s="1"/>
  <c r="Y97" i="8"/>
  <c r="AB12" i="8"/>
  <c r="AC12" i="8" s="1"/>
  <c r="Y12" i="12"/>
  <c r="Y12" i="8"/>
  <c r="AB20" i="8"/>
  <c r="AC20" i="8" s="1"/>
  <c r="Y20" i="12"/>
  <c r="Y20" i="8"/>
  <c r="Z20" i="12" s="1"/>
  <c r="AA20" i="12" s="1"/>
  <c r="AB7" i="8"/>
  <c r="AC7" i="8" s="1"/>
  <c r="Y7" i="12"/>
  <c r="Y7" i="8"/>
  <c r="AB80" i="8"/>
  <c r="AC80" i="8" s="1"/>
  <c r="Y79" i="12"/>
  <c r="H33" i="12"/>
  <c r="I33" i="12" s="1"/>
  <c r="J33" i="12" s="1"/>
  <c r="Y80" i="8"/>
  <c r="AB15" i="8"/>
  <c r="AC15" i="8" s="1"/>
  <c r="Y15" i="12"/>
  <c r="Y15" i="8"/>
  <c r="AB108" i="8"/>
  <c r="AC108" i="8" s="1"/>
  <c r="Y106" i="12"/>
  <c r="Y108" i="8"/>
  <c r="Z106" i="12" s="1"/>
  <c r="AA106" i="12" s="1"/>
  <c r="AB75" i="8"/>
  <c r="AC75" i="8" s="1"/>
  <c r="Y75" i="12"/>
  <c r="H30" i="12"/>
  <c r="I30" i="12" s="1"/>
  <c r="J30" i="12" s="1"/>
  <c r="Y75" i="8"/>
  <c r="AB98" i="8"/>
  <c r="AC98" i="8" s="1"/>
  <c r="Y96" i="12"/>
  <c r="Y98" i="8"/>
  <c r="AB104" i="8"/>
  <c r="AC104" i="8" s="1"/>
  <c r="Y102" i="12"/>
  <c r="Y104" i="8"/>
  <c r="AB29" i="8"/>
  <c r="AC29" i="8" s="1"/>
  <c r="Y29" i="12"/>
  <c r="Y29" i="8"/>
  <c r="AB50" i="8"/>
  <c r="AC50" i="8" s="1"/>
  <c r="Y50" i="12"/>
  <c r="H19" i="12"/>
  <c r="I19" i="12" s="1"/>
  <c r="J19" i="12" s="1"/>
  <c r="Y50" i="8"/>
  <c r="AB91" i="8"/>
  <c r="AC91" i="8" s="1"/>
  <c r="Y89" i="12"/>
  <c r="Y91" i="8"/>
  <c r="Z89" i="12" s="1"/>
  <c r="AA89" i="12" s="1"/>
  <c r="AB76" i="8"/>
  <c r="AC76" i="8" s="1"/>
  <c r="Y76" i="12"/>
  <c r="H31" i="12"/>
  <c r="I31" i="12" s="1"/>
  <c r="J31" i="12" s="1"/>
  <c r="Y76" i="8"/>
  <c r="Z76" i="12" s="1"/>
  <c r="AA76" i="12" s="1"/>
  <c r="Y21" i="9"/>
  <c r="AB21" i="9"/>
  <c r="AC21" i="9" s="1"/>
  <c r="Y7" i="9"/>
  <c r="AB7" i="9"/>
  <c r="AC7" i="9" s="1"/>
  <c r="AB30" i="9"/>
  <c r="AC30" i="9" s="1"/>
  <c r="Y30" i="9"/>
  <c r="Y55" i="9"/>
  <c r="AB55" i="9"/>
  <c r="AC55" i="9" s="1"/>
  <c r="Y36" i="9"/>
  <c r="AB36" i="9"/>
  <c r="AC36" i="9" s="1"/>
  <c r="AB17" i="8"/>
  <c r="AC17" i="8" s="1"/>
  <c r="Y17" i="12"/>
  <c r="H9" i="12"/>
  <c r="I9" i="12" s="1"/>
  <c r="J9" i="12" s="1"/>
  <c r="Y17" i="8"/>
  <c r="AB68" i="8"/>
  <c r="AC68" i="8" s="1"/>
  <c r="Y68" i="12"/>
  <c r="Y68" i="8"/>
  <c r="AB42" i="8"/>
  <c r="AC42" i="8" s="1"/>
  <c r="Y42" i="12"/>
  <c r="Y42" i="8"/>
  <c r="AB19" i="8"/>
  <c r="AC19" i="8" s="1"/>
  <c r="Y19" i="12"/>
  <c r="H10" i="12"/>
  <c r="I10" i="12" s="1"/>
  <c r="J10" i="12" s="1"/>
  <c r="Y19" i="8"/>
  <c r="Z19" i="12" s="1"/>
  <c r="AA19" i="12" s="1"/>
  <c r="AB57" i="8"/>
  <c r="AC57" i="8" s="1"/>
  <c r="Y57" i="12"/>
  <c r="Y57" i="8"/>
  <c r="Z57" i="12" s="1"/>
  <c r="AA57" i="12" s="1"/>
  <c r="AB37" i="8"/>
  <c r="AC37" i="8" s="1"/>
  <c r="Y37" i="12"/>
  <c r="H14" i="12"/>
  <c r="I14" i="12" s="1"/>
  <c r="J14" i="12" s="1"/>
  <c r="Y37" i="8"/>
  <c r="Z37" i="12" s="1"/>
  <c r="AA37" i="12" s="1"/>
  <c r="AB41" i="8"/>
  <c r="AC41" i="8" s="1"/>
  <c r="Y41" i="12"/>
  <c r="H15" i="12"/>
  <c r="I15" i="12" s="1"/>
  <c r="J15" i="12" s="1"/>
  <c r="Y41" i="8"/>
  <c r="Z41" i="12" s="1"/>
  <c r="AA41" i="12" s="1"/>
  <c r="Y42" i="9"/>
  <c r="AB42" i="9"/>
  <c r="AC42" i="9" s="1"/>
  <c r="Y39" i="9"/>
  <c r="AB39" i="9"/>
  <c r="AC39" i="9" s="1"/>
  <c r="Y86" i="9"/>
  <c r="AB86" i="9"/>
  <c r="AC86" i="9" s="1"/>
  <c r="AB49" i="9"/>
  <c r="AC49" i="9" s="1"/>
  <c r="Y49" i="9"/>
  <c r="Y80" i="9"/>
  <c r="AB80" i="9"/>
  <c r="AC80" i="9" s="1"/>
  <c r="Y9" i="9"/>
  <c r="AB9" i="9"/>
  <c r="AC9" i="9" s="1"/>
  <c r="AC46" i="11"/>
  <c r="AE46" i="11"/>
  <c r="S46" i="11"/>
  <c r="V46" i="11" s="1"/>
  <c r="AC110" i="11"/>
  <c r="AE110" i="11"/>
  <c r="S110" i="11"/>
  <c r="V110" i="11" s="1"/>
  <c r="AC67" i="11"/>
  <c r="AE67" i="11"/>
  <c r="S67" i="11"/>
  <c r="V67" i="11" s="1"/>
  <c r="AE25" i="11"/>
  <c r="AC25" i="11"/>
  <c r="S25" i="11"/>
  <c r="V25" i="11" s="1"/>
  <c r="AC89" i="11"/>
  <c r="AE89" i="11"/>
  <c r="S89" i="11"/>
  <c r="V89" i="11" s="1"/>
  <c r="AC48" i="11"/>
  <c r="AE48" i="11"/>
  <c r="S48" i="11"/>
  <c r="V48" i="11" s="1"/>
  <c r="AC112" i="11"/>
  <c r="AE112" i="11"/>
  <c r="S112" i="11"/>
  <c r="V112" i="11" s="1"/>
  <c r="S66" i="11"/>
  <c r="V66" i="11" s="1"/>
  <c r="AC66" i="11"/>
  <c r="AE66" i="11"/>
  <c r="S23" i="11"/>
  <c r="V23" i="11" s="1"/>
  <c r="AC23" i="11"/>
  <c r="AE23" i="11"/>
  <c r="S87" i="11"/>
  <c r="V87" i="11" s="1"/>
  <c r="AE87" i="11"/>
  <c r="AC87" i="11"/>
  <c r="S45" i="11"/>
  <c r="V45" i="11" s="1"/>
  <c r="AC45" i="11"/>
  <c r="AE45" i="11"/>
  <c r="S109" i="11"/>
  <c r="V109" i="11" s="1"/>
  <c r="AE109" i="11"/>
  <c r="AC109" i="11"/>
  <c r="S68" i="11"/>
  <c r="V68" i="11" s="1"/>
  <c r="AC68" i="11"/>
  <c r="AE68" i="11"/>
  <c r="AC22" i="11"/>
  <c r="S22" i="11"/>
  <c r="V22" i="11" s="1"/>
  <c r="AE22" i="11"/>
  <c r="S86" i="11"/>
  <c r="V86" i="11" s="1"/>
  <c r="AE86" i="11"/>
  <c r="AC86" i="11"/>
  <c r="S43" i="11"/>
  <c r="V43" i="11" s="1"/>
  <c r="AC43" i="11"/>
  <c r="AE43" i="11"/>
  <c r="AE107" i="11"/>
  <c r="AC107" i="11"/>
  <c r="S107" i="11"/>
  <c r="V107" i="11" s="1"/>
  <c r="AE65" i="11"/>
  <c r="AC65" i="11"/>
  <c r="S65" i="11"/>
  <c r="V65" i="11" s="1"/>
  <c r="AE24" i="11"/>
  <c r="AC24" i="11"/>
  <c r="S24" i="11"/>
  <c r="V24" i="11" s="1"/>
  <c r="AC88" i="11"/>
  <c r="AE88" i="11"/>
  <c r="S88" i="11"/>
  <c r="V88" i="11" s="1"/>
  <c r="S42" i="11"/>
  <c r="V42" i="11" s="1"/>
  <c r="AC42" i="11"/>
  <c r="AE42" i="11"/>
  <c r="AE106" i="11"/>
  <c r="S106" i="11"/>
  <c r="V106" i="11" s="1"/>
  <c r="AC106" i="11"/>
  <c r="AE63" i="11"/>
  <c r="S63" i="11"/>
  <c r="V63" i="11" s="1"/>
  <c r="AC63" i="11"/>
  <c r="S21" i="11"/>
  <c r="V21" i="11" s="1"/>
  <c r="AE21" i="11"/>
  <c r="AC21" i="11"/>
  <c r="AC85" i="11"/>
  <c r="S85" i="11"/>
  <c r="V85" i="11" s="1"/>
  <c r="AE85" i="11"/>
  <c r="AC44" i="11"/>
  <c r="AE44" i="11"/>
  <c r="S44" i="11"/>
  <c r="V44" i="11" s="1"/>
  <c r="S108" i="11"/>
  <c r="V108" i="11" s="1"/>
  <c r="AE108" i="11"/>
  <c r="AC108" i="11"/>
  <c r="AB26" i="9"/>
  <c r="AC26" i="9" s="1"/>
  <c r="Y26" i="9"/>
  <c r="AB23" i="9"/>
  <c r="AC23" i="9" s="1"/>
  <c r="Y23" i="9"/>
  <c r="AB11" i="9"/>
  <c r="AC11" i="9" s="1"/>
  <c r="Y11" i="9"/>
  <c r="Y47" i="9"/>
  <c r="AB47" i="9"/>
  <c r="AC47" i="9" s="1"/>
  <c r="AB70" i="9"/>
  <c r="AC70" i="9" s="1"/>
  <c r="Y70" i="9"/>
  <c r="X6" i="9"/>
  <c r="U113" i="9"/>
  <c r="AI64" i="13" s="1"/>
  <c r="AB95" i="9"/>
  <c r="AC95" i="9" s="1"/>
  <c r="Y95" i="9"/>
  <c r="AB27" i="9"/>
  <c r="AC27" i="9" s="1"/>
  <c r="Y27" i="9"/>
  <c r="AB109" i="8"/>
  <c r="AC109" i="8" s="1"/>
  <c r="Y107" i="12"/>
  <c r="Y109" i="8"/>
  <c r="Z107" i="12" s="1"/>
  <c r="AA107" i="12" s="1"/>
  <c r="AB65" i="8"/>
  <c r="AC65" i="8" s="1"/>
  <c r="Y65" i="12"/>
  <c r="Y65" i="8"/>
  <c r="AB82" i="8"/>
  <c r="AC82" i="8" s="1"/>
  <c r="Y112" i="12"/>
  <c r="AH112" i="12" s="1"/>
  <c r="H44" i="12"/>
  <c r="Y82" i="8"/>
  <c r="Z112" i="12" s="1"/>
  <c r="AI112" i="12" s="1"/>
  <c r="AB107" i="8"/>
  <c r="AC107" i="8" s="1"/>
  <c r="Y105" i="12"/>
  <c r="Y107" i="8"/>
  <c r="AB49" i="8"/>
  <c r="AC49" i="8" s="1"/>
  <c r="Y49" i="12"/>
  <c r="H18" i="12"/>
  <c r="I18" i="12" s="1"/>
  <c r="J18" i="12" s="1"/>
  <c r="Y49" i="8"/>
  <c r="AB52" i="8"/>
  <c r="AC52" i="8" s="1"/>
  <c r="Y52" i="12"/>
  <c r="H21" i="12"/>
  <c r="I21" i="12" s="1"/>
  <c r="J21" i="12" s="1"/>
  <c r="Y52" i="8"/>
  <c r="AB10" i="9"/>
  <c r="AC10" i="9" s="1"/>
  <c r="Y10" i="9"/>
  <c r="AB101" i="9"/>
  <c r="AC101" i="9" s="1"/>
  <c r="Y101" i="9"/>
  <c r="AB112" i="9"/>
  <c r="AC112" i="9" s="1"/>
  <c r="Y112" i="9"/>
  <c r="Y17" i="9"/>
  <c r="AB17" i="9"/>
  <c r="AC17" i="9" s="1"/>
  <c r="AB52" i="9"/>
  <c r="AC52" i="9" s="1"/>
  <c r="Y52" i="9"/>
  <c r="Y16" i="9"/>
  <c r="AB16" i="9"/>
  <c r="AC16" i="9" s="1"/>
  <c r="Y44" i="9"/>
  <c r="AB44" i="9"/>
  <c r="AC44" i="9" s="1"/>
  <c r="AB67" i="8"/>
  <c r="AC67" i="8" s="1"/>
  <c r="Y67" i="12"/>
  <c r="H26" i="12"/>
  <c r="I26" i="12" s="1"/>
  <c r="J26" i="12" s="1"/>
  <c r="Y67" i="8"/>
  <c r="AB106" i="8"/>
  <c r="AC106" i="8" s="1"/>
  <c r="Y104" i="12"/>
  <c r="H40" i="12"/>
  <c r="I40" i="12" s="1"/>
  <c r="J40" i="12" s="1"/>
  <c r="Y106" i="8"/>
  <c r="Z104" i="12" s="1"/>
  <c r="AA104" i="12" s="1"/>
  <c r="AB48" i="8"/>
  <c r="AC48" i="8" s="1"/>
  <c r="Y48" i="12"/>
  <c r="Y48" i="8"/>
  <c r="Z48" i="12" s="1"/>
  <c r="AA48" i="12" s="1"/>
  <c r="AB43" i="8"/>
  <c r="AC43" i="8" s="1"/>
  <c r="Y43" i="12"/>
  <c r="Y43" i="8"/>
  <c r="Z43" i="12" s="1"/>
  <c r="AA43" i="12" s="1"/>
  <c r="AB34" i="8"/>
  <c r="AC34" i="8" s="1"/>
  <c r="Y34" i="12"/>
  <c r="H13" i="12"/>
  <c r="I13" i="12" s="1"/>
  <c r="J13" i="12" s="1"/>
  <c r="Y34" i="8"/>
  <c r="AB99" i="8"/>
  <c r="AC99" i="8" s="1"/>
  <c r="Y97" i="12"/>
  <c r="Y99" i="8"/>
  <c r="AB58" i="8"/>
  <c r="AC58" i="8" s="1"/>
  <c r="Y58" i="12"/>
  <c r="H23" i="12"/>
  <c r="I23" i="12" s="1"/>
  <c r="J23" i="12" s="1"/>
  <c r="Y58" i="8"/>
  <c r="Z58" i="12" s="1"/>
  <c r="AA58" i="12" s="1"/>
  <c r="AB51" i="8"/>
  <c r="AC51" i="8" s="1"/>
  <c r="Y51" i="12"/>
  <c r="H20" i="12"/>
  <c r="I20" i="12" s="1"/>
  <c r="J20" i="12" s="1"/>
  <c r="Y51" i="8"/>
  <c r="AB89" i="8"/>
  <c r="AC89" i="8" s="1"/>
  <c r="Y87" i="12"/>
  <c r="H34" i="12"/>
  <c r="I34" i="12" s="1"/>
  <c r="J34" i="12" s="1"/>
  <c r="Y89" i="8"/>
  <c r="AB69" i="8"/>
  <c r="AC69" i="8" s="1"/>
  <c r="Y69" i="12"/>
  <c r="Y69" i="8"/>
  <c r="AB105" i="8"/>
  <c r="AC105" i="8" s="1"/>
  <c r="Y103" i="12"/>
  <c r="Y105" i="8"/>
  <c r="Z103" i="12" s="1"/>
  <c r="AA103" i="12" s="1"/>
  <c r="AB74" i="8"/>
  <c r="AC74" i="8" s="1"/>
  <c r="Y74" i="12"/>
  <c r="H29" i="12"/>
  <c r="I29" i="12" s="1"/>
  <c r="J29" i="12" s="1"/>
  <c r="Y74" i="8"/>
  <c r="AB83" i="8"/>
  <c r="AC83" i="8" s="1"/>
  <c r="Y81" i="12"/>
  <c r="Y83" i="8"/>
  <c r="Z81" i="12" s="1"/>
  <c r="AA81" i="12" s="1"/>
  <c r="Z100" i="12" l="1"/>
  <c r="AA100" i="12" s="1"/>
  <c r="Z96" i="12"/>
  <c r="AA96" i="12" s="1"/>
  <c r="Z74" i="12"/>
  <c r="AA74" i="12" s="1"/>
  <c r="Z51" i="12"/>
  <c r="AA51" i="12" s="1"/>
  <c r="Z69" i="12"/>
  <c r="AA69" i="12" s="1"/>
  <c r="Z67" i="12"/>
  <c r="AA67" i="12" s="1"/>
  <c r="Z90" i="12"/>
  <c r="AA90" i="12" s="1"/>
  <c r="Z56" i="12"/>
  <c r="AA56" i="12" s="1"/>
  <c r="Z105" i="12"/>
  <c r="AA105" i="12" s="1"/>
  <c r="Z95" i="12"/>
  <c r="AA95" i="12" s="1"/>
  <c r="Z61" i="12"/>
  <c r="AA61" i="12" s="1"/>
  <c r="Z34" i="12"/>
  <c r="AA34" i="12" s="1"/>
  <c r="Z29" i="12"/>
  <c r="AA29" i="12" s="1"/>
  <c r="Z15" i="12"/>
  <c r="AA15" i="12" s="1"/>
  <c r="Z63" i="12"/>
  <c r="AA63" i="12" s="1"/>
  <c r="Z66" i="12"/>
  <c r="AA66" i="12" s="1"/>
  <c r="Z64" i="12"/>
  <c r="AA64" i="12" s="1"/>
  <c r="Z75" i="12"/>
  <c r="AA75" i="12" s="1"/>
  <c r="Z59" i="12"/>
  <c r="AA59" i="12" s="1"/>
  <c r="Z14" i="12"/>
  <c r="AA14" i="12" s="1"/>
  <c r="J18" i="14"/>
  <c r="K18" i="14"/>
  <c r="BE74" i="13" s="1"/>
  <c r="Z65" i="12"/>
  <c r="AA65" i="12" s="1"/>
  <c r="Z87" i="12"/>
  <c r="AA87" i="12" s="1"/>
  <c r="Z97" i="12"/>
  <c r="AA97" i="12" s="1"/>
  <c r="Z12" i="12"/>
  <c r="AA12" i="12" s="1"/>
  <c r="Z86" i="12"/>
  <c r="AA86" i="12" s="1"/>
  <c r="Z40" i="12"/>
  <c r="AA40" i="12" s="1"/>
  <c r="Z52" i="12"/>
  <c r="AA52" i="12" s="1"/>
  <c r="Z49" i="12"/>
  <c r="AA49" i="12" s="1"/>
  <c r="Z68" i="12"/>
  <c r="AA68" i="12" s="1"/>
  <c r="Z50" i="12"/>
  <c r="AA50" i="12" s="1"/>
  <c r="Z85" i="12"/>
  <c r="AA85" i="12" s="1"/>
  <c r="Z25" i="12"/>
  <c r="AA25" i="12" s="1"/>
  <c r="Z102" i="12"/>
  <c r="AA102" i="12" s="1"/>
  <c r="X113" i="9"/>
  <c r="H16" i="14" s="1"/>
  <c r="AB6" i="9"/>
  <c r="Y6" i="9"/>
  <c r="Y113" i="9" s="1"/>
  <c r="I16" i="14" s="1"/>
  <c r="BN63" i="12"/>
  <c r="Z63" i="11"/>
  <c r="AA63" i="11" s="1"/>
  <c r="W63" i="11"/>
  <c r="BO63" i="12" s="1"/>
  <c r="BP63" i="12" s="1"/>
  <c r="BN86" i="12"/>
  <c r="Z88" i="11"/>
  <c r="AA88" i="11" s="1"/>
  <c r="W88" i="11"/>
  <c r="BO86" i="12" s="1"/>
  <c r="BP86" i="12" s="1"/>
  <c r="BN85" i="12"/>
  <c r="Z87" i="11"/>
  <c r="AA87" i="11" s="1"/>
  <c r="W87" i="11"/>
  <c r="BO85" i="12" s="1"/>
  <c r="BP85" i="12" s="1"/>
  <c r="BN25" i="12"/>
  <c r="Z25" i="11"/>
  <c r="AA25" i="11" s="1"/>
  <c r="W25" i="11"/>
  <c r="BO25" i="12" s="1"/>
  <c r="BP25" i="12" s="1"/>
  <c r="Z9" i="12"/>
  <c r="AA9" i="12" s="1"/>
  <c r="BN109" i="12"/>
  <c r="BW109" i="12" s="1"/>
  <c r="AW41" i="12"/>
  <c r="BF41" i="12" s="1"/>
  <c r="Z111" i="11"/>
  <c r="AA111" i="11" s="1"/>
  <c r="W111" i="11"/>
  <c r="BN47" i="12"/>
  <c r="AW17" i="12"/>
  <c r="W47" i="11"/>
  <c r="Z47" i="11"/>
  <c r="AA47" i="11" s="1"/>
  <c r="BN8" i="12"/>
  <c r="Z8" i="11"/>
  <c r="AA8" i="11" s="1"/>
  <c r="W8" i="11"/>
  <c r="BO8" i="12" s="1"/>
  <c r="BP8" i="12" s="1"/>
  <c r="AE113" i="11"/>
  <c r="BN91" i="12"/>
  <c r="Z93" i="11"/>
  <c r="AA93" i="11" s="1"/>
  <c r="W93" i="11"/>
  <c r="BO91" i="12" s="1"/>
  <c r="BP91" i="12" s="1"/>
  <c r="BN50" i="12"/>
  <c r="AW19" i="12"/>
  <c r="Z50" i="11"/>
  <c r="AA50" i="11" s="1"/>
  <c r="W50" i="11"/>
  <c r="BN94" i="12"/>
  <c r="Z96" i="11"/>
  <c r="AA96" i="11" s="1"/>
  <c r="W96" i="11"/>
  <c r="BO94" i="12" s="1"/>
  <c r="BP94" i="12" s="1"/>
  <c r="BN51" i="12"/>
  <c r="AW20" i="12"/>
  <c r="Z51" i="11"/>
  <c r="AA51" i="11" s="1"/>
  <c r="W51" i="11"/>
  <c r="AA73" i="13"/>
  <c r="M16" i="14"/>
  <c r="Z101" i="12"/>
  <c r="AA101" i="12" s="1"/>
  <c r="F73" i="13"/>
  <c r="M14" i="14"/>
  <c r="Z10" i="12"/>
  <c r="AA10" i="12" s="1"/>
  <c r="BN12" i="12"/>
  <c r="Z12" i="11"/>
  <c r="AA12" i="11" s="1"/>
  <c r="W12" i="11"/>
  <c r="BO12" i="12" s="1"/>
  <c r="BP12" i="12" s="1"/>
  <c r="BN31" i="12"/>
  <c r="Z31" i="11"/>
  <c r="AA31" i="11" s="1"/>
  <c r="W31" i="11"/>
  <c r="BO31" i="12" s="1"/>
  <c r="BP31" i="12" s="1"/>
  <c r="BN74" i="12"/>
  <c r="AW29" i="12"/>
  <c r="Z74" i="11"/>
  <c r="AA74" i="11" s="1"/>
  <c r="W74" i="11"/>
  <c r="BN75" i="12"/>
  <c r="AW30" i="12"/>
  <c r="Z75" i="11"/>
  <c r="AA75" i="11" s="1"/>
  <c r="W75" i="11"/>
  <c r="BN98" i="12"/>
  <c r="Z100" i="11"/>
  <c r="AA100" i="11" s="1"/>
  <c r="W100" i="11"/>
  <c r="BO98" i="12" s="1"/>
  <c r="BP98" i="12" s="1"/>
  <c r="BN55" i="12"/>
  <c r="Z55" i="11"/>
  <c r="AA55" i="11" s="1"/>
  <c r="W55" i="11"/>
  <c r="BO55" i="12" s="1"/>
  <c r="BP55" i="12" s="1"/>
  <c r="BN16" i="12"/>
  <c r="Z16" i="11"/>
  <c r="AA16" i="11" s="1"/>
  <c r="W16" i="11"/>
  <c r="BO16" i="12" s="1"/>
  <c r="BP16" i="12" s="1"/>
  <c r="BN78" i="12"/>
  <c r="Z78" i="11"/>
  <c r="AA78" i="11" s="1"/>
  <c r="W78" i="11"/>
  <c r="BO78" i="12" s="1"/>
  <c r="BP78" i="12" s="1"/>
  <c r="Z31" i="12"/>
  <c r="AA31" i="12" s="1"/>
  <c r="Z78" i="12"/>
  <c r="AA78" i="12" s="1"/>
  <c r="Q42" i="12"/>
  <c r="I42" i="12"/>
  <c r="R42" i="12" s="1"/>
  <c r="Z8" i="12"/>
  <c r="AA8" i="12" s="1"/>
  <c r="BN58" i="12"/>
  <c r="AW23" i="12"/>
  <c r="Z58" i="11"/>
  <c r="AA58" i="11" s="1"/>
  <c r="W58" i="11"/>
  <c r="BN102" i="12"/>
  <c r="Z104" i="11"/>
  <c r="AA104" i="11" s="1"/>
  <c r="W104" i="11"/>
  <c r="BO102" i="12" s="1"/>
  <c r="BP102" i="12" s="1"/>
  <c r="BN59" i="12"/>
  <c r="Z59" i="11"/>
  <c r="AA59" i="11" s="1"/>
  <c r="W59" i="11"/>
  <c r="BO59" i="12" s="1"/>
  <c r="BP59" i="12" s="1"/>
  <c r="BN20" i="12"/>
  <c r="Z20" i="11"/>
  <c r="AA20" i="11" s="1"/>
  <c r="W20" i="11"/>
  <c r="BO20" i="12" s="1"/>
  <c r="BP20" i="12" s="1"/>
  <c r="BN112" i="12"/>
  <c r="BW112" i="12" s="1"/>
  <c r="AW44" i="12"/>
  <c r="BF44" i="12" s="1"/>
  <c r="Z82" i="11"/>
  <c r="AA82" i="11" s="1"/>
  <c r="W82" i="11"/>
  <c r="BN81" i="12"/>
  <c r="W83" i="11"/>
  <c r="BO81" i="12" s="1"/>
  <c r="BP81" i="12" s="1"/>
  <c r="Z83" i="11"/>
  <c r="AA83" i="11" s="1"/>
  <c r="Z46" i="12"/>
  <c r="AA46" i="12" s="1"/>
  <c r="BN106" i="12"/>
  <c r="Z108" i="11"/>
  <c r="AA108" i="11" s="1"/>
  <c r="W108" i="11"/>
  <c r="BO106" i="12" s="1"/>
  <c r="BP106" i="12" s="1"/>
  <c r="BN105" i="12"/>
  <c r="Z107" i="11"/>
  <c r="AA107" i="11" s="1"/>
  <c r="W107" i="11"/>
  <c r="BO105" i="12" s="1"/>
  <c r="BP105" i="12" s="1"/>
  <c r="BN84" i="12"/>
  <c r="Z86" i="11"/>
  <c r="AA86" i="11" s="1"/>
  <c r="W86" i="11"/>
  <c r="BO84" i="12" s="1"/>
  <c r="BP84" i="12" s="1"/>
  <c r="BN45" i="12"/>
  <c r="AW16" i="12"/>
  <c r="W45" i="11"/>
  <c r="Z45" i="11"/>
  <c r="AA45" i="11" s="1"/>
  <c r="BN87" i="12"/>
  <c r="AW34" i="12"/>
  <c r="Z89" i="11"/>
  <c r="AA89" i="11" s="1"/>
  <c r="W89" i="11"/>
  <c r="BN46" i="12"/>
  <c r="Z46" i="11"/>
  <c r="AA46" i="11" s="1"/>
  <c r="W46" i="11"/>
  <c r="BO46" i="12" s="1"/>
  <c r="BP46" i="12" s="1"/>
  <c r="Z17" i="12"/>
  <c r="AA17" i="12" s="1"/>
  <c r="Z79" i="12"/>
  <c r="AA79" i="12" s="1"/>
  <c r="Z7" i="12"/>
  <c r="AA7" i="12" s="1"/>
  <c r="Z111" i="12"/>
  <c r="AI111" i="12" s="1"/>
  <c r="BN28" i="12"/>
  <c r="Z28" i="11"/>
  <c r="AA28" i="11" s="1"/>
  <c r="W28" i="11"/>
  <c r="BO28" i="12" s="1"/>
  <c r="BP28" i="12" s="1"/>
  <c r="BN26" i="12"/>
  <c r="Z26" i="11"/>
  <c r="AA26" i="11" s="1"/>
  <c r="W26" i="11"/>
  <c r="BO26" i="12" s="1"/>
  <c r="BP26" i="12" s="1"/>
  <c r="BN72" i="12"/>
  <c r="Z72" i="11"/>
  <c r="AA72" i="11" s="1"/>
  <c r="W72" i="11"/>
  <c r="BO72" i="12" s="1"/>
  <c r="BP72" i="12" s="1"/>
  <c r="BN27" i="12"/>
  <c r="Z27" i="11"/>
  <c r="AA27" i="11" s="1"/>
  <c r="W27" i="11"/>
  <c r="BO27" i="12" s="1"/>
  <c r="BP27" i="12" s="1"/>
  <c r="AC113" i="11"/>
  <c r="BU73" i="13" s="1"/>
  <c r="BN52" i="12"/>
  <c r="AW21" i="12"/>
  <c r="Z52" i="11"/>
  <c r="AA52" i="11" s="1"/>
  <c r="W52" i="11"/>
  <c r="BN7" i="12"/>
  <c r="Z7" i="11"/>
  <c r="AA7" i="11" s="1"/>
  <c r="W7" i="11"/>
  <c r="BO7" i="12" s="1"/>
  <c r="BP7" i="12" s="1"/>
  <c r="BN9" i="12"/>
  <c r="Z9" i="11"/>
  <c r="AA9" i="11" s="1"/>
  <c r="W9" i="11"/>
  <c r="BO9" i="12" s="1"/>
  <c r="BP9" i="12" s="1"/>
  <c r="Z18" i="12"/>
  <c r="AA18" i="12" s="1"/>
  <c r="Z22" i="12"/>
  <c r="AA22" i="12" s="1"/>
  <c r="Z98" i="12"/>
  <c r="AA98" i="12" s="1"/>
  <c r="Z44" i="12"/>
  <c r="AA44" i="12" s="1"/>
  <c r="BN93" i="12"/>
  <c r="AW36" i="12"/>
  <c r="Z95" i="11"/>
  <c r="AA95" i="11" s="1"/>
  <c r="W95" i="11"/>
  <c r="BN33" i="12"/>
  <c r="Z33" i="11"/>
  <c r="AA33" i="11" s="1"/>
  <c r="W33" i="11"/>
  <c r="BO33" i="12" s="1"/>
  <c r="BP33" i="12" s="1"/>
  <c r="BN13" i="12"/>
  <c r="AW8" i="12"/>
  <c r="Z13" i="11"/>
  <c r="AA13" i="11" s="1"/>
  <c r="W13" i="11"/>
  <c r="BN79" i="12"/>
  <c r="AW33" i="12"/>
  <c r="Z80" i="11"/>
  <c r="AA80" i="11" s="1"/>
  <c r="W80" i="11"/>
  <c r="BN35" i="12"/>
  <c r="Z35" i="11"/>
  <c r="AA35" i="11" s="1"/>
  <c r="W35" i="11"/>
  <c r="BO35" i="12" s="1"/>
  <c r="BP35" i="12" s="1"/>
  <c r="Z71" i="12"/>
  <c r="AA71" i="12" s="1"/>
  <c r="Z60" i="12"/>
  <c r="AA60" i="12" s="1"/>
  <c r="Z80" i="12"/>
  <c r="AA80" i="12" s="1"/>
  <c r="Z36" i="12"/>
  <c r="AA36" i="12" s="1"/>
  <c r="Z82" i="12"/>
  <c r="AA82" i="12" s="1"/>
  <c r="Z27" i="12"/>
  <c r="AA27" i="12" s="1"/>
  <c r="Z99" i="12"/>
  <c r="AA99" i="12" s="1"/>
  <c r="Z11" i="12"/>
  <c r="AA11" i="12" s="1"/>
  <c r="BN99" i="12"/>
  <c r="AW38" i="12"/>
  <c r="Z101" i="11"/>
  <c r="AA101" i="11" s="1"/>
  <c r="W101" i="11"/>
  <c r="BN17" i="12"/>
  <c r="AW9" i="12"/>
  <c r="Z17" i="11"/>
  <c r="AA17" i="11" s="1"/>
  <c r="W17" i="11"/>
  <c r="BN38" i="12"/>
  <c r="Z38" i="11"/>
  <c r="AA38" i="11" s="1"/>
  <c r="W38" i="11"/>
  <c r="BO38" i="12" s="1"/>
  <c r="BP38" i="12" s="1"/>
  <c r="BN82" i="12"/>
  <c r="Z84" i="11"/>
  <c r="AA84" i="11" s="1"/>
  <c r="W84" i="11"/>
  <c r="BO82" i="12" s="1"/>
  <c r="BP82" i="12" s="1"/>
  <c r="BN39" i="12"/>
  <c r="Z39" i="11"/>
  <c r="AA39" i="11" s="1"/>
  <c r="W39" i="11"/>
  <c r="BO39" i="12" s="1"/>
  <c r="BP39" i="12" s="1"/>
  <c r="BN41" i="12"/>
  <c r="AW15" i="12"/>
  <c r="Z41" i="11"/>
  <c r="AA41" i="11" s="1"/>
  <c r="W41" i="11"/>
  <c r="Z84" i="12"/>
  <c r="AA84" i="12" s="1"/>
  <c r="Z109" i="12"/>
  <c r="AI109" i="12" s="1"/>
  <c r="Z70" i="12"/>
  <c r="AA70" i="12" s="1"/>
  <c r="Q44" i="12"/>
  <c r="I44" i="12"/>
  <c r="R44" i="12" s="1"/>
  <c r="BN44" i="12"/>
  <c r="Z44" i="11"/>
  <c r="AA44" i="11" s="1"/>
  <c r="W44" i="11"/>
  <c r="BO44" i="12" s="1"/>
  <c r="BP44" i="12" s="1"/>
  <c r="BN83" i="12"/>
  <c r="Z85" i="11"/>
  <c r="AA85" i="11" s="1"/>
  <c r="W85" i="11"/>
  <c r="BO83" i="12" s="1"/>
  <c r="BP83" i="12" s="1"/>
  <c r="BN21" i="12"/>
  <c r="W21" i="11"/>
  <c r="BO21" i="12" s="1"/>
  <c r="BP21" i="12" s="1"/>
  <c r="Z21" i="11"/>
  <c r="AA21" i="11" s="1"/>
  <c r="BN65" i="12"/>
  <c r="Z65" i="11"/>
  <c r="AA65" i="11" s="1"/>
  <c r="W65" i="11"/>
  <c r="BO65" i="12" s="1"/>
  <c r="BP65" i="12" s="1"/>
  <c r="BN43" i="12"/>
  <c r="Z43" i="11"/>
  <c r="AA43" i="11" s="1"/>
  <c r="W43" i="11"/>
  <c r="BO43" i="12" s="1"/>
  <c r="BP43" i="12" s="1"/>
  <c r="BN107" i="12"/>
  <c r="Z109" i="11"/>
  <c r="AA109" i="11" s="1"/>
  <c r="W109" i="11"/>
  <c r="BO107" i="12" s="1"/>
  <c r="BP107" i="12" s="1"/>
  <c r="BN66" i="12"/>
  <c r="Z66" i="11"/>
  <c r="AA66" i="11" s="1"/>
  <c r="W66" i="11"/>
  <c r="BO66" i="12" s="1"/>
  <c r="BP66" i="12" s="1"/>
  <c r="BN48" i="12"/>
  <c r="Z48" i="11"/>
  <c r="AA48" i="11" s="1"/>
  <c r="W48" i="11"/>
  <c r="BO48" i="12" s="1"/>
  <c r="BP48" i="12" s="1"/>
  <c r="BN108" i="12"/>
  <c r="Z110" i="11"/>
  <c r="AA110" i="11" s="1"/>
  <c r="W110" i="11"/>
  <c r="BO108" i="12" s="1"/>
  <c r="BP108" i="12" s="1"/>
  <c r="AB6" i="8"/>
  <c r="Y6" i="12"/>
  <c r="Y113" i="12" s="1"/>
  <c r="H6" i="12"/>
  <c r="Y6" i="8"/>
  <c r="X113" i="8"/>
  <c r="H14" i="14" s="1"/>
  <c r="Q43" i="12"/>
  <c r="I43" i="12"/>
  <c r="R43" i="12" s="1"/>
  <c r="BN69" i="12"/>
  <c r="Z69" i="11"/>
  <c r="AA69" i="11" s="1"/>
  <c r="W69" i="11"/>
  <c r="BO69" i="12" s="1"/>
  <c r="BP69" i="12" s="1"/>
  <c r="BN89" i="12"/>
  <c r="Z91" i="11"/>
  <c r="AA91" i="11" s="1"/>
  <c r="W91" i="11"/>
  <c r="BO89" i="12" s="1"/>
  <c r="BP89" i="12" s="1"/>
  <c r="S113" i="11"/>
  <c r="BY64" i="13" s="1"/>
  <c r="V6" i="11"/>
  <c r="BN71" i="12"/>
  <c r="AW27" i="12"/>
  <c r="Z71" i="11"/>
  <c r="AA71" i="11" s="1"/>
  <c r="W71" i="11"/>
  <c r="BN73" i="12"/>
  <c r="AW28" i="12"/>
  <c r="Z73" i="11"/>
  <c r="AA73" i="11" s="1"/>
  <c r="W73" i="11"/>
  <c r="BN30" i="12"/>
  <c r="Z30" i="11"/>
  <c r="AA30" i="11" s="1"/>
  <c r="W30" i="11"/>
  <c r="BO30" i="12" s="1"/>
  <c r="BP30" i="12" s="1"/>
  <c r="Z23" i="12"/>
  <c r="AA23" i="12" s="1"/>
  <c r="Z47" i="12"/>
  <c r="AA47" i="12" s="1"/>
  <c r="Z93" i="12"/>
  <c r="AA93" i="12" s="1"/>
  <c r="Z54" i="12"/>
  <c r="AA54" i="12" s="1"/>
  <c r="Z21" i="12"/>
  <c r="AA21" i="12" s="1"/>
  <c r="BN76" i="12"/>
  <c r="AW31" i="12"/>
  <c r="W76" i="11"/>
  <c r="Z76" i="11"/>
  <c r="AA76" i="11" s="1"/>
  <c r="BN10" i="12"/>
  <c r="Z10" i="11"/>
  <c r="AA10" i="11" s="1"/>
  <c r="W10" i="11"/>
  <c r="BO10" i="12" s="1"/>
  <c r="BP10" i="12" s="1"/>
  <c r="BN95" i="12"/>
  <c r="AW37" i="12"/>
  <c r="Z97" i="11"/>
  <c r="AA97" i="11" s="1"/>
  <c r="W97" i="11"/>
  <c r="BN11" i="12"/>
  <c r="AW7" i="12"/>
  <c r="Z11" i="11"/>
  <c r="AA11" i="11" s="1"/>
  <c r="W11" i="11"/>
  <c r="BN54" i="12"/>
  <c r="AW22" i="12"/>
  <c r="Z54" i="11"/>
  <c r="AA54" i="11" s="1"/>
  <c r="W54" i="11"/>
  <c r="BN77" i="12"/>
  <c r="AW32" i="12"/>
  <c r="Z77" i="11"/>
  <c r="AA77" i="11" s="1"/>
  <c r="W77" i="11"/>
  <c r="BN34" i="12"/>
  <c r="AW13" i="12"/>
  <c r="Z34" i="11"/>
  <c r="AA34" i="11" s="1"/>
  <c r="W34" i="11"/>
  <c r="BN97" i="12"/>
  <c r="Z99" i="11"/>
  <c r="AA99" i="11" s="1"/>
  <c r="W99" i="11"/>
  <c r="BO97" i="12" s="1"/>
  <c r="BP97" i="12" s="1"/>
  <c r="Z39" i="12"/>
  <c r="AA39" i="12" s="1"/>
  <c r="Z30" i="12"/>
  <c r="AA30" i="12" s="1"/>
  <c r="Z92" i="12"/>
  <c r="AA92" i="12" s="1"/>
  <c r="Z94" i="12"/>
  <c r="AA94" i="12" s="1"/>
  <c r="Z35" i="12"/>
  <c r="AA35" i="12" s="1"/>
  <c r="BN15" i="12"/>
  <c r="Z15" i="11"/>
  <c r="AA15" i="11" s="1"/>
  <c r="W15" i="11"/>
  <c r="BO15" i="12" s="1"/>
  <c r="BP15" i="12" s="1"/>
  <c r="BN80" i="12"/>
  <c r="Z81" i="11"/>
  <c r="AA81" i="11" s="1"/>
  <c r="W81" i="11"/>
  <c r="BO80" i="12" s="1"/>
  <c r="BP80" i="12" s="1"/>
  <c r="BN100" i="12"/>
  <c r="AW39" i="12"/>
  <c r="Z102" i="11"/>
  <c r="AA102" i="11" s="1"/>
  <c r="W102" i="11"/>
  <c r="BN101" i="12"/>
  <c r="Z103" i="11"/>
  <c r="AA103" i="11" s="1"/>
  <c r="W103" i="11"/>
  <c r="BO101" i="12" s="1"/>
  <c r="BP101" i="12" s="1"/>
  <c r="BN103" i="12"/>
  <c r="W105" i="11"/>
  <c r="BO103" i="12" s="1"/>
  <c r="BP103" i="12" s="1"/>
  <c r="Z105" i="11"/>
  <c r="AA105" i="11" s="1"/>
  <c r="BN62" i="12"/>
  <c r="W62" i="11"/>
  <c r="BO62" i="12" s="1"/>
  <c r="BP62" i="12" s="1"/>
  <c r="Z62" i="11"/>
  <c r="AA62" i="11" s="1"/>
  <c r="Z72" i="12"/>
  <c r="AA72" i="12" s="1"/>
  <c r="Q41" i="12"/>
  <c r="I41" i="12"/>
  <c r="R41" i="12" s="1"/>
  <c r="BN104" i="12"/>
  <c r="AW40" i="12"/>
  <c r="Z106" i="11"/>
  <c r="AA106" i="11" s="1"/>
  <c r="W106" i="11"/>
  <c r="BN42" i="12"/>
  <c r="Z42" i="11"/>
  <c r="AA42" i="11" s="1"/>
  <c r="W42" i="11"/>
  <c r="BO42" i="12" s="1"/>
  <c r="BP42" i="12" s="1"/>
  <c r="BN24" i="12"/>
  <c r="AW11" i="12"/>
  <c r="Z24" i="11"/>
  <c r="AA24" i="11" s="1"/>
  <c r="W24" i="11"/>
  <c r="BN22" i="12"/>
  <c r="Z22" i="11"/>
  <c r="AA22" i="11" s="1"/>
  <c r="W22" i="11"/>
  <c r="BO22" i="12" s="1"/>
  <c r="BP22" i="12" s="1"/>
  <c r="BN68" i="12"/>
  <c r="W68" i="11"/>
  <c r="BO68" i="12" s="1"/>
  <c r="BP68" i="12" s="1"/>
  <c r="Z68" i="11"/>
  <c r="AA68" i="11" s="1"/>
  <c r="BN23" i="12"/>
  <c r="AW25" i="12"/>
  <c r="W23" i="11"/>
  <c r="Z23" i="11"/>
  <c r="AA23" i="11" s="1"/>
  <c r="BN110" i="12"/>
  <c r="BW110" i="12" s="1"/>
  <c r="AW42" i="12"/>
  <c r="BF42" i="12" s="1"/>
  <c r="Z112" i="11"/>
  <c r="AA112" i="11" s="1"/>
  <c r="W112" i="11"/>
  <c r="BN67" i="12"/>
  <c r="AW26" i="12"/>
  <c r="Z67" i="11"/>
  <c r="AA67" i="11" s="1"/>
  <c r="W67" i="11"/>
  <c r="Z42" i="12"/>
  <c r="AA42" i="12" s="1"/>
  <c r="Z55" i="12"/>
  <c r="AA55" i="12" s="1"/>
  <c r="BN90" i="12"/>
  <c r="Z92" i="11"/>
  <c r="AA92" i="11" s="1"/>
  <c r="W92" i="11"/>
  <c r="BO90" i="12" s="1"/>
  <c r="BP90" i="12" s="1"/>
  <c r="BN88" i="12"/>
  <c r="Z90" i="11"/>
  <c r="AA90" i="11" s="1"/>
  <c r="W90" i="11"/>
  <c r="BO88" i="12" s="1"/>
  <c r="BP88" i="12" s="1"/>
  <c r="BN49" i="12"/>
  <c r="AW18" i="12"/>
  <c r="Z49" i="11"/>
  <c r="AA49" i="11" s="1"/>
  <c r="W49" i="11"/>
  <c r="BN70" i="12"/>
  <c r="Z70" i="11"/>
  <c r="AA70" i="11" s="1"/>
  <c r="W70" i="11"/>
  <c r="BO70" i="12" s="1"/>
  <c r="BP70" i="12" s="1"/>
  <c r="BN29" i="12"/>
  <c r="Z29" i="11"/>
  <c r="AA29" i="11" s="1"/>
  <c r="W29" i="11"/>
  <c r="BO29" i="12" s="1"/>
  <c r="BP29" i="12" s="1"/>
  <c r="BN32" i="12"/>
  <c r="AW12" i="12"/>
  <c r="Z32" i="11"/>
  <c r="AA32" i="11" s="1"/>
  <c r="W32" i="11"/>
  <c r="BN92" i="12"/>
  <c r="AW35" i="12"/>
  <c r="Z94" i="11"/>
  <c r="AA94" i="11" s="1"/>
  <c r="W94" i="11"/>
  <c r="Z16" i="12"/>
  <c r="AA16" i="12" s="1"/>
  <c r="Z62" i="12"/>
  <c r="AA62" i="12" s="1"/>
  <c r="Z53" i="12"/>
  <c r="AA53" i="12" s="1"/>
  <c r="BN53" i="12"/>
  <c r="Z53" i="11"/>
  <c r="AA53" i="11" s="1"/>
  <c r="W53" i="11"/>
  <c r="BO53" i="12" s="1"/>
  <c r="BP53" i="12" s="1"/>
  <c r="BN56" i="12"/>
  <c r="Z56" i="11"/>
  <c r="AA56" i="11" s="1"/>
  <c r="W56" i="11"/>
  <c r="BO56" i="12" s="1"/>
  <c r="BP56" i="12" s="1"/>
  <c r="BN36" i="12"/>
  <c r="Z36" i="11"/>
  <c r="AA36" i="11" s="1"/>
  <c r="W36" i="11"/>
  <c r="BO36" i="12" s="1"/>
  <c r="BP36" i="12" s="1"/>
  <c r="BN96" i="12"/>
  <c r="Z98" i="11"/>
  <c r="AA98" i="11" s="1"/>
  <c r="W98" i="11"/>
  <c r="BO96" i="12" s="1"/>
  <c r="BP96" i="12" s="1"/>
  <c r="BN57" i="12"/>
  <c r="Z57" i="11"/>
  <c r="AA57" i="11" s="1"/>
  <c r="W57" i="11"/>
  <c r="BO57" i="12" s="1"/>
  <c r="BP57" i="12" s="1"/>
  <c r="BN14" i="12"/>
  <c r="Z14" i="11"/>
  <c r="AA14" i="11" s="1"/>
  <c r="W14" i="11"/>
  <c r="BO14" i="12" s="1"/>
  <c r="BP14" i="12" s="1"/>
  <c r="Z110" i="12"/>
  <c r="AI110" i="12" s="1"/>
  <c r="Z77" i="12"/>
  <c r="AA77" i="12" s="1"/>
  <c r="Z13" i="12"/>
  <c r="AA13" i="12" s="1"/>
  <c r="Z73" i="12"/>
  <c r="AA73" i="12" s="1"/>
  <c r="Z26" i="12"/>
  <c r="AA26" i="12" s="1"/>
  <c r="Z88" i="12"/>
  <c r="AA88" i="12" s="1"/>
  <c r="BN60" i="12"/>
  <c r="AW24" i="12"/>
  <c r="W60" i="11"/>
  <c r="Z60" i="11"/>
  <c r="AA60" i="11" s="1"/>
  <c r="BN37" i="12"/>
  <c r="AW14" i="12"/>
  <c r="Z37" i="11"/>
  <c r="AA37" i="11" s="1"/>
  <c r="W37" i="11"/>
  <c r="BN111" i="12"/>
  <c r="BW111" i="12" s="1"/>
  <c r="AW43" i="12"/>
  <c r="BF43" i="12" s="1"/>
  <c r="Z79" i="11"/>
  <c r="AA79" i="11" s="1"/>
  <c r="W79" i="11"/>
  <c r="BN40" i="12"/>
  <c r="W40" i="11"/>
  <c r="BO40" i="12" s="1"/>
  <c r="BP40" i="12" s="1"/>
  <c r="Z40" i="11"/>
  <c r="AA40" i="11" s="1"/>
  <c r="BN61" i="12"/>
  <c r="Z61" i="11"/>
  <c r="AA61" i="11" s="1"/>
  <c r="W61" i="11"/>
  <c r="BO61" i="12" s="1"/>
  <c r="BP61" i="12" s="1"/>
  <c r="BN18" i="12"/>
  <c r="Z18" i="11"/>
  <c r="AA18" i="11" s="1"/>
  <c r="W18" i="11"/>
  <c r="BO18" i="12" s="1"/>
  <c r="BP18" i="12" s="1"/>
  <c r="BN64" i="12"/>
  <c r="Z64" i="11"/>
  <c r="AA64" i="11" s="1"/>
  <c r="W64" i="11"/>
  <c r="BO64" i="12" s="1"/>
  <c r="BP64" i="12" s="1"/>
  <c r="BN19" i="12"/>
  <c r="AW10" i="12"/>
  <c r="Z19" i="11"/>
  <c r="AA19" i="11" s="1"/>
  <c r="W19" i="11"/>
  <c r="Z91" i="12"/>
  <c r="AA91" i="12" s="1"/>
  <c r="H20" i="14" l="1"/>
  <c r="M20" i="14"/>
  <c r="BO32" i="12"/>
  <c r="BP32" i="12" s="1"/>
  <c r="AX12" i="12"/>
  <c r="AY12" i="12" s="1"/>
  <c r="BO49" i="12"/>
  <c r="BP49" i="12" s="1"/>
  <c r="AX18" i="12"/>
  <c r="AY18" i="12" s="1"/>
  <c r="BO67" i="12"/>
  <c r="BP67" i="12" s="1"/>
  <c r="AX26" i="12"/>
  <c r="AY26" i="12" s="1"/>
  <c r="BO110" i="12"/>
  <c r="BX110" i="12" s="1"/>
  <c r="AX42" i="12"/>
  <c r="BG42" i="12" s="1"/>
  <c r="Y113" i="8"/>
  <c r="I14" i="14" s="1"/>
  <c r="Z6" i="12"/>
  <c r="BO13" i="12"/>
  <c r="BP13" i="12" s="1"/>
  <c r="AX8" i="12"/>
  <c r="AY8" i="12" s="1"/>
  <c r="BO112" i="12"/>
  <c r="BX112" i="12" s="1"/>
  <c r="AX44" i="12"/>
  <c r="BG44" i="12" s="1"/>
  <c r="AN69" i="13"/>
  <c r="K16" i="14"/>
  <c r="AJ74" i="13" s="1"/>
  <c r="J16" i="14"/>
  <c r="BO111" i="12"/>
  <c r="BX111" i="12" s="1"/>
  <c r="AX43" i="12"/>
  <c r="BG43" i="12" s="1"/>
  <c r="BO37" i="12"/>
  <c r="BP37" i="12" s="1"/>
  <c r="AX14" i="12"/>
  <c r="AY14" i="12" s="1"/>
  <c r="BO92" i="12"/>
  <c r="BP92" i="12" s="1"/>
  <c r="AX35" i="12"/>
  <c r="AY35" i="12" s="1"/>
  <c r="BO24" i="12"/>
  <c r="BP24" i="12" s="1"/>
  <c r="AX11" i="12"/>
  <c r="AY11" i="12" s="1"/>
  <c r="BO79" i="12"/>
  <c r="BP79" i="12" s="1"/>
  <c r="AX33" i="12"/>
  <c r="AY33" i="12" s="1"/>
  <c r="BO51" i="12"/>
  <c r="BP51" i="12" s="1"/>
  <c r="AX20" i="12"/>
  <c r="AY20" i="12" s="1"/>
  <c r="BO23" i="12"/>
  <c r="BP23" i="12" s="1"/>
  <c r="AX25" i="12"/>
  <c r="AY25" i="12" s="1"/>
  <c r="BO104" i="12"/>
  <c r="BP104" i="12" s="1"/>
  <c r="AX40" i="12"/>
  <c r="AY40" i="12" s="1"/>
  <c r="BO34" i="12"/>
  <c r="BP34" i="12" s="1"/>
  <c r="AX13" i="12"/>
  <c r="AY13" i="12" s="1"/>
  <c r="BO77" i="12"/>
  <c r="BP77" i="12" s="1"/>
  <c r="AX32" i="12"/>
  <c r="AY32" i="12" s="1"/>
  <c r="BO54" i="12"/>
  <c r="BP54" i="12" s="1"/>
  <c r="AX22" i="12"/>
  <c r="AY22" i="12" s="1"/>
  <c r="BO11" i="12"/>
  <c r="BP11" i="12" s="1"/>
  <c r="AX7" i="12"/>
  <c r="AY7" i="12" s="1"/>
  <c r="BO95" i="12"/>
  <c r="BP95" i="12" s="1"/>
  <c r="AX37" i="12"/>
  <c r="AY37" i="12" s="1"/>
  <c r="BO76" i="12"/>
  <c r="BP76" i="12" s="1"/>
  <c r="AX31" i="12"/>
  <c r="AY31" i="12" s="1"/>
  <c r="H45" i="12"/>
  <c r="I6" i="12"/>
  <c r="BO52" i="12"/>
  <c r="BP52" i="12" s="1"/>
  <c r="AX21" i="12"/>
  <c r="AY21" i="12" s="1"/>
  <c r="BO58" i="12"/>
  <c r="BP58" i="12" s="1"/>
  <c r="AX23" i="12"/>
  <c r="AY23" i="12" s="1"/>
  <c r="AB113" i="9"/>
  <c r="AC6" i="9"/>
  <c r="AC113" i="9" s="1"/>
  <c r="L16" i="14" s="1"/>
  <c r="AN74" i="13" s="1"/>
  <c r="BQ73" i="13"/>
  <c r="M22" i="14"/>
  <c r="BO109" i="12"/>
  <c r="BX109" i="12" s="1"/>
  <c r="AX41" i="12"/>
  <c r="BG41" i="12" s="1"/>
  <c r="BO19" i="12"/>
  <c r="BP19" i="12" s="1"/>
  <c r="AX10" i="12"/>
  <c r="AY10" i="12" s="1"/>
  <c r="BO41" i="12"/>
  <c r="BP41" i="12" s="1"/>
  <c r="AX15" i="12"/>
  <c r="AY15" i="12" s="1"/>
  <c r="BO87" i="12"/>
  <c r="BP87" i="12" s="1"/>
  <c r="AX34" i="12"/>
  <c r="AY34" i="12" s="1"/>
  <c r="BO60" i="12"/>
  <c r="BP60" i="12" s="1"/>
  <c r="AX24" i="12"/>
  <c r="AY24" i="12" s="1"/>
  <c r="BO100" i="12"/>
  <c r="BP100" i="12" s="1"/>
  <c r="AX39" i="12"/>
  <c r="AY39" i="12" s="1"/>
  <c r="BO73" i="12"/>
  <c r="BP73" i="12" s="1"/>
  <c r="AX28" i="12"/>
  <c r="AY28" i="12" s="1"/>
  <c r="BO71" i="12"/>
  <c r="BP71" i="12" s="1"/>
  <c r="AX27" i="12"/>
  <c r="AY27" i="12" s="1"/>
  <c r="BN6" i="12"/>
  <c r="BN113" i="12" s="1"/>
  <c r="AW6" i="12"/>
  <c r="AW45" i="12" s="1"/>
  <c r="W6" i="11"/>
  <c r="V113" i="11"/>
  <c r="H22" i="14" s="1"/>
  <c r="Z6" i="11"/>
  <c r="AC6" i="8"/>
  <c r="AC113" i="8" s="1"/>
  <c r="L14" i="14" s="1"/>
  <c r="AB113" i="8"/>
  <c r="BO17" i="12"/>
  <c r="BP17" i="12" s="1"/>
  <c r="AX9" i="12"/>
  <c r="AY9" i="12" s="1"/>
  <c r="BO99" i="12"/>
  <c r="BP99" i="12" s="1"/>
  <c r="AX38" i="12"/>
  <c r="AY38" i="12" s="1"/>
  <c r="BO93" i="12"/>
  <c r="BP93" i="12" s="1"/>
  <c r="AX36" i="12"/>
  <c r="AY36" i="12" s="1"/>
  <c r="BO45" i="12"/>
  <c r="BP45" i="12" s="1"/>
  <c r="AX16" i="12"/>
  <c r="AY16" i="12" s="1"/>
  <c r="BO75" i="12"/>
  <c r="BP75" i="12" s="1"/>
  <c r="AX30" i="12"/>
  <c r="AY30" i="12" s="1"/>
  <c r="BO74" i="12"/>
  <c r="BP74" i="12" s="1"/>
  <c r="AX29" i="12"/>
  <c r="AY29" i="12" s="1"/>
  <c r="BO50" i="12"/>
  <c r="BP50" i="12" s="1"/>
  <c r="AX19" i="12"/>
  <c r="AY19" i="12" s="1"/>
  <c r="BO47" i="12"/>
  <c r="BP47" i="12" s="1"/>
  <c r="AX17" i="12"/>
  <c r="AY17" i="12" s="1"/>
  <c r="G131" i="6"/>
  <c r="F135" i="6" s="1"/>
  <c r="F131" i="6"/>
  <c r="F133" i="6" s="1"/>
  <c r="D86" i="5"/>
  <c r="D96" i="5"/>
  <c r="D87" i="5"/>
  <c r="D89" i="5"/>
  <c r="D9" i="5"/>
  <c r="J6" i="12" l="1"/>
  <c r="I45" i="12"/>
  <c r="Z113" i="12"/>
  <c r="AA6" i="12"/>
  <c r="W113" i="11"/>
  <c r="I22" i="14" s="1"/>
  <c r="BO6" i="12"/>
  <c r="AX6" i="12"/>
  <c r="S74" i="13"/>
  <c r="L20" i="14"/>
  <c r="S69" i="13"/>
  <c r="I20" i="14"/>
  <c r="K14" i="14"/>
  <c r="O74" i="13" s="1"/>
  <c r="J14" i="14"/>
  <c r="AA6" i="11"/>
  <c r="AA113" i="11" s="1"/>
  <c r="L22" i="14" s="1"/>
  <c r="CD74" i="13" s="1"/>
  <c r="Z113" i="11"/>
  <c r="J68" i="3"/>
  <c r="J67" i="3"/>
  <c r="J66" i="3"/>
  <c r="J65" i="3"/>
  <c r="J64" i="3"/>
  <c r="J63" i="3"/>
  <c r="J62" i="3"/>
  <c r="J61" i="3"/>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29" i="3"/>
  <c r="J28" i="3"/>
  <c r="J27" i="3"/>
  <c r="J26" i="3"/>
  <c r="J25" i="3"/>
  <c r="J24" i="3"/>
  <c r="J23" i="3"/>
  <c r="J22" i="3"/>
  <c r="J21" i="3"/>
  <c r="J20" i="3"/>
  <c r="J19" i="3"/>
  <c r="J18" i="3"/>
  <c r="J17" i="3"/>
  <c r="J16" i="3"/>
  <c r="J15" i="3"/>
  <c r="J14" i="3"/>
  <c r="J13" i="3"/>
  <c r="J12" i="3"/>
  <c r="J11" i="3"/>
  <c r="J10" i="3"/>
  <c r="J9" i="3"/>
  <c r="K20" i="14" l="1"/>
  <c r="J20" i="14"/>
  <c r="K22" i="14"/>
  <c r="BZ74" i="13" s="1"/>
  <c r="J22" i="14"/>
  <c r="CD69" i="13"/>
  <c r="T6" i="12"/>
  <c r="T107" i="12"/>
  <c r="T41" i="12"/>
  <c r="T32" i="12"/>
  <c r="T56" i="12"/>
  <c r="T103" i="12"/>
  <c r="T65" i="12"/>
  <c r="T102" i="12"/>
  <c r="T38" i="12"/>
  <c r="T97" i="12"/>
  <c r="T43" i="12"/>
  <c r="T29" i="12"/>
  <c r="T63" i="12"/>
  <c r="T66" i="12"/>
  <c r="T19" i="12"/>
  <c r="T24" i="12"/>
  <c r="T69" i="12"/>
  <c r="T48" i="12"/>
  <c r="T14" i="12"/>
  <c r="T87" i="12"/>
  <c r="T81" i="12"/>
  <c r="T52" i="12"/>
  <c r="T68" i="12"/>
  <c r="T15" i="12"/>
  <c r="T85" i="12"/>
  <c r="T37" i="12"/>
  <c r="T96" i="12"/>
  <c r="T104" i="12"/>
  <c r="T57" i="12"/>
  <c r="T90" i="12"/>
  <c r="T61" i="12"/>
  <c r="T108" i="12"/>
  <c r="T100" i="12"/>
  <c r="T59" i="12"/>
  <c r="T33" i="12"/>
  <c r="T51" i="12"/>
  <c r="T49" i="12"/>
  <c r="T76" i="12"/>
  <c r="T106" i="12"/>
  <c r="T28" i="12"/>
  <c r="T45" i="12"/>
  <c r="T74" i="12"/>
  <c r="T50" i="12"/>
  <c r="T95" i="12"/>
  <c r="T75" i="12"/>
  <c r="T25" i="12"/>
  <c r="T67" i="12"/>
  <c r="T20" i="12"/>
  <c r="T40" i="12"/>
  <c r="T58" i="12"/>
  <c r="T34" i="12"/>
  <c r="T105" i="12"/>
  <c r="T83" i="12"/>
  <c r="T64" i="12"/>
  <c r="T89" i="12"/>
  <c r="T12" i="12"/>
  <c r="T86" i="12"/>
  <c r="T88" i="12"/>
  <c r="T13" i="12"/>
  <c r="T26" i="12"/>
  <c r="T71" i="12"/>
  <c r="T78" i="12"/>
  <c r="T16" i="12"/>
  <c r="T92" i="12"/>
  <c r="T84" i="12"/>
  <c r="T7" i="12"/>
  <c r="T8" i="12"/>
  <c r="T60" i="12"/>
  <c r="T22" i="12"/>
  <c r="T80" i="12"/>
  <c r="T77" i="12"/>
  <c r="T91" i="12"/>
  <c r="T18" i="12"/>
  <c r="T93" i="12"/>
  <c r="T98" i="12"/>
  <c r="T62" i="12"/>
  <c r="T55" i="12"/>
  <c r="T17" i="12"/>
  <c r="T73" i="12"/>
  <c r="T10" i="12"/>
  <c r="T54" i="12"/>
  <c r="T82" i="12"/>
  <c r="T35" i="12"/>
  <c r="T70" i="12"/>
  <c r="T94" i="12"/>
  <c r="T9" i="12"/>
  <c r="T42" i="12"/>
  <c r="T30" i="12"/>
  <c r="T11" i="12"/>
  <c r="T99" i="12"/>
  <c r="T46" i="12"/>
  <c r="T21" i="12"/>
  <c r="T27" i="12"/>
  <c r="T31" i="12"/>
  <c r="T101" i="12"/>
  <c r="T23" i="12"/>
  <c r="T79" i="12"/>
  <c r="T39" i="12"/>
  <c r="T53" i="12"/>
  <c r="T72" i="12"/>
  <c r="T47" i="12"/>
  <c r="T36" i="12"/>
  <c r="T44" i="12"/>
  <c r="AY6" i="12"/>
  <c r="AX45" i="12"/>
  <c r="BO113" i="12"/>
  <c r="BP6" i="12"/>
  <c r="C6" i="12"/>
  <c r="C34" i="12"/>
  <c r="C31" i="12"/>
  <c r="C8" i="12"/>
  <c r="C13" i="12"/>
  <c r="C39" i="12"/>
  <c r="C19" i="12"/>
  <c r="C37" i="12"/>
  <c r="C25" i="12"/>
  <c r="C22" i="12"/>
  <c r="C35" i="12"/>
  <c r="C15" i="12"/>
  <c r="C12" i="12"/>
  <c r="C38" i="12"/>
  <c r="C21" i="12"/>
  <c r="C23" i="12"/>
  <c r="C28" i="12"/>
  <c r="C30" i="12"/>
  <c r="C32" i="12"/>
  <c r="C20" i="12"/>
  <c r="C40" i="12"/>
  <c r="C14" i="12"/>
  <c r="C29" i="12"/>
  <c r="C9" i="12"/>
  <c r="C33" i="12"/>
  <c r="C27" i="12"/>
  <c r="C7" i="12"/>
  <c r="C18" i="12"/>
  <c r="C26" i="12"/>
  <c r="C24" i="12"/>
  <c r="C10" i="12"/>
  <c r="C11" i="12"/>
  <c r="C16" i="12"/>
  <c r="C36" i="12"/>
  <c r="C17" i="12"/>
  <c r="J70" i="3"/>
  <c r="BI6" i="12" l="1"/>
  <c r="BI69" i="12"/>
  <c r="BI83" i="12"/>
  <c r="BI29" i="12"/>
  <c r="BI26" i="12"/>
  <c r="BI18" i="12"/>
  <c r="BI68" i="12"/>
  <c r="BI89" i="12"/>
  <c r="BI35" i="12"/>
  <c r="BI12" i="12"/>
  <c r="BI86" i="12"/>
  <c r="BI42" i="12"/>
  <c r="BI97" i="12"/>
  <c r="BI65" i="12"/>
  <c r="BI39" i="12"/>
  <c r="BI7" i="12"/>
  <c r="BI22" i="12"/>
  <c r="BI80" i="12"/>
  <c r="BI43" i="12"/>
  <c r="BI31" i="12"/>
  <c r="BI8" i="12"/>
  <c r="BI81" i="12"/>
  <c r="BI28" i="12"/>
  <c r="BI59" i="12"/>
  <c r="BI64" i="12"/>
  <c r="BI30" i="12"/>
  <c r="BI33" i="12"/>
  <c r="BI90" i="12"/>
  <c r="BI46" i="12"/>
  <c r="BI57" i="12"/>
  <c r="BI61" i="12"/>
  <c r="BI38" i="12"/>
  <c r="BI98" i="12"/>
  <c r="BI36" i="12"/>
  <c r="BI70" i="12"/>
  <c r="BI82" i="12"/>
  <c r="BI105" i="12"/>
  <c r="BI55" i="12"/>
  <c r="BI102" i="12"/>
  <c r="BI103" i="12"/>
  <c r="BI21" i="12"/>
  <c r="BI27" i="12"/>
  <c r="BI84" i="12"/>
  <c r="BI14" i="12"/>
  <c r="BI62" i="12"/>
  <c r="BI44" i="12"/>
  <c r="BI9" i="12"/>
  <c r="BI107" i="12"/>
  <c r="BI25" i="12"/>
  <c r="BI66" i="12"/>
  <c r="BI72" i="12"/>
  <c r="BI16" i="12"/>
  <c r="BI48" i="12"/>
  <c r="BI91" i="12"/>
  <c r="BI53" i="12"/>
  <c r="BI40" i="12"/>
  <c r="BI88" i="12"/>
  <c r="BI94" i="12"/>
  <c r="BI101" i="12"/>
  <c r="BI106" i="12"/>
  <c r="BI96" i="12"/>
  <c r="BI63" i="12"/>
  <c r="BI15" i="12"/>
  <c r="BI56" i="12"/>
  <c r="BI20" i="12"/>
  <c r="BI10" i="12"/>
  <c r="BI108" i="12"/>
  <c r="BI78" i="12"/>
  <c r="BI85" i="12"/>
  <c r="BI17" i="12"/>
  <c r="BI41" i="12"/>
  <c r="BI93" i="12"/>
  <c r="BI95" i="12"/>
  <c r="BI51" i="12"/>
  <c r="BI74" i="12"/>
  <c r="BI75" i="12"/>
  <c r="BI76" i="12"/>
  <c r="BI32" i="12"/>
  <c r="BI24" i="12"/>
  <c r="BI58" i="12"/>
  <c r="BI23" i="12"/>
  <c r="BI92" i="12"/>
  <c r="BI52" i="12"/>
  <c r="BI34" i="12"/>
  <c r="BI87" i="12"/>
  <c r="BI67" i="12"/>
  <c r="BI47" i="12"/>
  <c r="BI11" i="12"/>
  <c r="BI71" i="12"/>
  <c r="BI37" i="12"/>
  <c r="BI77" i="12"/>
  <c r="BI104" i="12"/>
  <c r="BI50" i="12"/>
  <c r="BI99" i="12"/>
  <c r="BI19" i="12"/>
  <c r="BI54" i="12"/>
  <c r="BI79" i="12"/>
  <c r="BI60" i="12"/>
  <c r="BI13" i="12"/>
  <c r="BI100" i="12"/>
  <c r="BI45" i="12"/>
  <c r="BI73" i="12"/>
  <c r="BI49" i="12"/>
  <c r="AG107" i="12"/>
  <c r="AI104" i="12"/>
  <c r="AE102" i="12"/>
  <c r="AG99" i="12"/>
  <c r="AI96" i="12"/>
  <c r="AE94" i="12"/>
  <c r="AG91" i="12"/>
  <c r="AI88" i="12"/>
  <c r="AE86" i="12"/>
  <c r="AG83" i="12"/>
  <c r="AI80" i="12"/>
  <c r="AE78" i="12"/>
  <c r="AG75" i="12"/>
  <c r="AI72" i="12"/>
  <c r="AE70" i="12"/>
  <c r="AG67" i="12"/>
  <c r="AI64" i="12"/>
  <c r="AE62" i="12"/>
  <c r="AG59" i="12"/>
  <c r="AI56" i="12"/>
  <c r="AE54" i="12"/>
  <c r="AG51" i="12"/>
  <c r="AI48" i="12"/>
  <c r="AE46" i="12"/>
  <c r="AG43" i="12"/>
  <c r="AI40" i="12"/>
  <c r="AE38" i="12"/>
  <c r="AG35" i="12"/>
  <c r="AI32" i="12"/>
  <c r="AE30" i="12"/>
  <c r="AG27" i="12"/>
  <c r="AI24" i="12"/>
  <c r="AE22" i="12"/>
  <c r="AG19" i="12"/>
  <c r="AI16" i="12"/>
  <c r="AE14" i="12"/>
  <c r="AG11" i="12"/>
  <c r="AI8" i="12"/>
  <c r="AE6" i="12"/>
  <c r="AH106" i="12"/>
  <c r="AD104" i="12"/>
  <c r="AF101" i="12"/>
  <c r="AH98" i="12"/>
  <c r="AD96" i="12"/>
  <c r="AF93" i="12"/>
  <c r="AH90" i="12"/>
  <c r="AD88" i="12"/>
  <c r="AF85" i="12"/>
  <c r="AH82" i="12"/>
  <c r="AD80" i="12"/>
  <c r="AF77" i="12"/>
  <c r="AH74" i="12"/>
  <c r="AD72" i="12"/>
  <c r="AF69" i="12"/>
  <c r="AH66" i="12"/>
  <c r="AD64" i="12"/>
  <c r="AF61" i="12"/>
  <c r="AH58" i="12"/>
  <c r="AD56" i="12"/>
  <c r="AF53" i="12"/>
  <c r="AH50" i="12"/>
  <c r="AD48" i="12"/>
  <c r="AF45" i="12"/>
  <c r="AH42" i="12"/>
  <c r="AD40" i="12"/>
  <c r="AF37" i="12"/>
  <c r="AH34" i="12"/>
  <c r="AD32" i="12"/>
  <c r="AF29" i="12"/>
  <c r="AH26" i="12"/>
  <c r="AD24" i="12"/>
  <c r="AG108" i="12"/>
  <c r="AI105" i="12"/>
  <c r="AE103" i="12"/>
  <c r="AG100" i="12"/>
  <c r="AI97" i="12"/>
  <c r="AE95" i="12"/>
  <c r="AG92" i="12"/>
  <c r="AI89" i="12"/>
  <c r="AE87" i="12"/>
  <c r="AG84" i="12"/>
  <c r="AI81" i="12"/>
  <c r="AE79" i="12"/>
  <c r="AG76" i="12"/>
  <c r="AI73" i="12"/>
  <c r="AE71" i="12"/>
  <c r="AG68" i="12"/>
  <c r="AI65" i="12"/>
  <c r="AE63" i="12"/>
  <c r="AG60" i="12"/>
  <c r="AI57" i="12"/>
  <c r="AE55" i="12"/>
  <c r="AG52" i="12"/>
  <c r="AI49" i="12"/>
  <c r="AE47" i="12"/>
  <c r="AG44" i="12"/>
  <c r="AI41" i="12"/>
  <c r="AE39" i="12"/>
  <c r="AG36" i="12"/>
  <c r="AI33" i="12"/>
  <c r="AE31" i="12"/>
  <c r="AG28" i="12"/>
  <c r="AI25" i="12"/>
  <c r="AE23" i="12"/>
  <c r="AG20" i="12"/>
  <c r="AI17" i="12"/>
  <c r="AE15" i="12"/>
  <c r="AG12" i="12"/>
  <c r="AI9" i="12"/>
  <c r="AE7" i="12"/>
  <c r="AD103" i="12"/>
  <c r="AF92" i="12"/>
  <c r="AH81" i="12"/>
  <c r="AD71" i="12"/>
  <c r="AF60" i="12"/>
  <c r="AH49" i="12"/>
  <c r="AD39" i="12"/>
  <c r="AF28" i="12"/>
  <c r="AH19" i="12"/>
  <c r="AF14" i="12"/>
  <c r="AD9" i="12"/>
  <c r="AD101" i="12"/>
  <c r="AD77" i="12"/>
  <c r="AH55" i="12"/>
  <c r="AF34" i="12"/>
  <c r="AF17" i="12"/>
  <c r="AH6" i="12"/>
  <c r="AH99" i="12"/>
  <c r="AD89" i="12"/>
  <c r="AF78" i="12"/>
  <c r="AH67" i="12"/>
  <c r="AD57" i="12"/>
  <c r="AF46" i="12"/>
  <c r="AH35" i="12"/>
  <c r="AD25" i="12"/>
  <c r="AD18" i="12"/>
  <c r="AH12" i="12"/>
  <c r="AF7" i="12"/>
  <c r="AH101" i="12"/>
  <c r="AD91" i="12"/>
  <c r="AF80" i="12"/>
  <c r="AH69" i="12"/>
  <c r="AD59" i="12"/>
  <c r="AF48" i="12"/>
  <c r="AH37" i="12"/>
  <c r="AD27" i="12"/>
  <c r="AD19" i="12"/>
  <c r="AH13" i="12"/>
  <c r="AF8" i="12"/>
  <c r="AD93" i="12"/>
  <c r="AF74" i="12"/>
  <c r="AD53" i="12"/>
  <c r="AH31" i="12"/>
  <c r="AD16" i="12"/>
  <c r="AE108" i="12"/>
  <c r="AI102" i="12"/>
  <c r="AG97" i="12"/>
  <c r="AE92" i="12"/>
  <c r="AG89" i="12"/>
  <c r="AE84" i="12"/>
  <c r="AI78" i="12"/>
  <c r="AG73" i="12"/>
  <c r="AI70" i="12"/>
  <c r="AG65" i="12"/>
  <c r="AE60" i="12"/>
  <c r="AI54" i="12"/>
  <c r="AE52" i="12"/>
  <c r="AI46" i="12"/>
  <c r="AG41" i="12"/>
  <c r="AE36" i="12"/>
  <c r="AG33" i="12"/>
  <c r="AE28" i="12"/>
  <c r="AI22" i="12"/>
  <c r="AG17" i="12"/>
  <c r="AI14" i="12"/>
  <c r="AG9" i="12"/>
  <c r="AI6" i="12"/>
  <c r="AH104" i="12"/>
  <c r="AF99" i="12"/>
  <c r="AD94" i="12"/>
  <c r="AH88" i="12"/>
  <c r="AD86" i="12"/>
  <c r="AH80" i="12"/>
  <c r="AF75" i="12"/>
  <c r="AH72" i="12"/>
  <c r="AF67" i="12"/>
  <c r="AD62" i="12"/>
  <c r="AH56" i="12"/>
  <c r="AD54" i="12"/>
  <c r="AH48" i="12"/>
  <c r="AF43" i="12"/>
  <c r="AH40" i="12"/>
  <c r="AF35" i="12"/>
  <c r="AD30" i="12"/>
  <c r="AH24" i="12"/>
  <c r="AG106" i="12"/>
  <c r="AI103" i="12"/>
  <c r="AG98" i="12"/>
  <c r="AE93" i="12"/>
  <c r="AI87" i="12"/>
  <c r="AE85" i="12"/>
  <c r="AI79" i="12"/>
  <c r="AG74" i="12"/>
  <c r="AE69" i="12"/>
  <c r="AG66" i="12"/>
  <c r="AE61" i="12"/>
  <c r="AI55" i="12"/>
  <c r="AG50" i="12"/>
  <c r="AE45" i="12"/>
  <c r="AG42" i="12"/>
  <c r="AE37" i="12"/>
  <c r="AI31" i="12"/>
  <c r="AG26" i="12"/>
  <c r="AE21" i="12"/>
  <c r="AG18" i="12"/>
  <c r="AE13" i="12"/>
  <c r="AI7" i="12"/>
  <c r="AD95" i="12"/>
  <c r="AH73" i="12"/>
  <c r="AF52" i="12"/>
  <c r="AH41" i="12"/>
  <c r="AD21" i="12"/>
  <c r="AF10" i="12"/>
  <c r="AF82" i="12"/>
  <c r="AD61" i="12"/>
  <c r="AF9" i="12"/>
  <c r="AH91" i="12"/>
  <c r="AD81" i="12"/>
  <c r="AH59" i="12"/>
  <c r="AF38" i="12"/>
  <c r="AF19" i="12"/>
  <c r="AD14" i="12"/>
  <c r="AF104" i="12"/>
  <c r="AD83" i="12"/>
  <c r="AH61" i="12"/>
  <c r="AD51" i="12"/>
  <c r="AH29" i="12"/>
  <c r="AD15" i="12"/>
  <c r="AF98" i="12"/>
  <c r="AF58" i="12"/>
  <c r="AD37" i="12"/>
  <c r="AD8" i="12"/>
  <c r="AI106" i="12"/>
  <c r="AE104" i="12"/>
  <c r="AG101" i="12"/>
  <c r="AI98" i="12"/>
  <c r="AE96" i="12"/>
  <c r="AG93" i="12"/>
  <c r="AI90" i="12"/>
  <c r="AE88" i="12"/>
  <c r="AG85" i="12"/>
  <c r="AI82" i="12"/>
  <c r="AE80" i="12"/>
  <c r="AG77" i="12"/>
  <c r="AI74" i="12"/>
  <c r="AE72" i="12"/>
  <c r="AG69" i="12"/>
  <c r="AI66" i="12"/>
  <c r="AE64" i="12"/>
  <c r="AG61" i="12"/>
  <c r="AI58" i="12"/>
  <c r="AE56" i="12"/>
  <c r="AG53" i="12"/>
  <c r="AI50" i="12"/>
  <c r="AE48" i="12"/>
  <c r="AG45" i="12"/>
  <c r="AI42" i="12"/>
  <c r="AE40" i="12"/>
  <c r="AG37" i="12"/>
  <c r="AI34" i="12"/>
  <c r="AE32" i="12"/>
  <c r="AG29" i="12"/>
  <c r="AI26" i="12"/>
  <c r="AE24" i="12"/>
  <c r="AG21" i="12"/>
  <c r="AI18" i="12"/>
  <c r="AE16" i="12"/>
  <c r="AG13" i="12"/>
  <c r="AI10" i="12"/>
  <c r="AE8" i="12"/>
  <c r="AH108" i="12"/>
  <c r="AD106" i="12"/>
  <c r="AF103" i="12"/>
  <c r="AH100" i="12"/>
  <c r="AD98" i="12"/>
  <c r="AF95" i="12"/>
  <c r="AH92" i="12"/>
  <c r="AD90" i="12"/>
  <c r="AF87" i="12"/>
  <c r="AH84" i="12"/>
  <c r="AD82" i="12"/>
  <c r="AF79" i="12"/>
  <c r="AH76" i="12"/>
  <c r="AD74" i="12"/>
  <c r="AF71" i="12"/>
  <c r="AH68" i="12"/>
  <c r="AD66" i="12"/>
  <c r="AF63" i="12"/>
  <c r="AH60" i="12"/>
  <c r="AD58" i="12"/>
  <c r="AF55" i="12"/>
  <c r="AH52" i="12"/>
  <c r="AD50" i="12"/>
  <c r="AF47" i="12"/>
  <c r="AH44" i="12"/>
  <c r="AD42" i="12"/>
  <c r="AF39" i="12"/>
  <c r="AH36" i="12"/>
  <c r="AD34" i="12"/>
  <c r="AF31" i="12"/>
  <c r="AH28" i="12"/>
  <c r="AD26" i="12"/>
  <c r="AF23" i="12"/>
  <c r="AI107" i="12"/>
  <c r="AE105" i="12"/>
  <c r="AG102" i="12"/>
  <c r="AI99" i="12"/>
  <c r="AE97" i="12"/>
  <c r="AG94" i="12"/>
  <c r="AI91" i="12"/>
  <c r="AE89" i="12"/>
  <c r="AG86" i="12"/>
  <c r="AI83" i="12"/>
  <c r="AE81" i="12"/>
  <c r="AG78" i="12"/>
  <c r="AI75" i="12"/>
  <c r="AE73" i="12"/>
  <c r="AG70" i="12"/>
  <c r="AI67" i="12"/>
  <c r="AE65" i="12"/>
  <c r="AG62" i="12"/>
  <c r="AI59" i="12"/>
  <c r="AE57" i="12"/>
  <c r="AG54" i="12"/>
  <c r="AI51" i="12"/>
  <c r="AE49" i="12"/>
  <c r="AG46" i="12"/>
  <c r="AI43" i="12"/>
  <c r="AE41" i="12"/>
  <c r="AG38" i="12"/>
  <c r="AI35" i="12"/>
  <c r="AE33" i="12"/>
  <c r="AG30" i="12"/>
  <c r="AI27" i="12"/>
  <c r="AE25" i="12"/>
  <c r="AG22" i="12"/>
  <c r="AI19" i="12"/>
  <c r="AE17" i="12"/>
  <c r="AG14" i="12"/>
  <c r="AI11" i="12"/>
  <c r="AE9" i="12"/>
  <c r="AG6" i="12"/>
  <c r="AF100" i="12"/>
  <c r="AH89" i="12"/>
  <c r="AD79" i="12"/>
  <c r="AF68" i="12"/>
  <c r="AH57" i="12"/>
  <c r="AD47" i="12"/>
  <c r="AF36" i="12"/>
  <c r="AH25" i="12"/>
  <c r="AF18" i="12"/>
  <c r="AD13" i="12"/>
  <c r="AH7" i="12"/>
  <c r="AH95" i="12"/>
  <c r="AH71" i="12"/>
  <c r="AF50" i="12"/>
  <c r="AD29" i="12"/>
  <c r="AH14" i="12"/>
  <c r="AH107" i="12"/>
  <c r="AD97" i="12"/>
  <c r="AF86" i="12"/>
  <c r="AH75" i="12"/>
  <c r="AD65" i="12"/>
  <c r="AF54" i="12"/>
  <c r="AH43" i="12"/>
  <c r="AD33" i="12"/>
  <c r="AF22" i="12"/>
  <c r="AH16" i="12"/>
  <c r="AF11" i="12"/>
  <c r="AD6" i="12"/>
  <c r="AD99" i="12"/>
  <c r="AF88" i="12"/>
  <c r="AH77" i="12"/>
  <c r="AD67" i="12"/>
  <c r="AF56" i="12"/>
  <c r="AH45" i="12"/>
  <c r="AD35" i="12"/>
  <c r="AF24" i="12"/>
  <c r="AH17" i="12"/>
  <c r="AF12" i="12"/>
  <c r="AD7" i="12"/>
  <c r="AH87" i="12"/>
  <c r="AD69" i="12"/>
  <c r="AH47" i="12"/>
  <c r="AF26" i="12"/>
  <c r="AF13" i="12"/>
  <c r="AG105" i="12"/>
  <c r="AE100" i="12"/>
  <c r="AI94" i="12"/>
  <c r="AI86" i="12"/>
  <c r="AG81" i="12"/>
  <c r="AE76" i="12"/>
  <c r="AE68" i="12"/>
  <c r="AI62" i="12"/>
  <c r="AG57" i="12"/>
  <c r="AG49" i="12"/>
  <c r="AE44" i="12"/>
  <c r="AI38" i="12"/>
  <c r="AI30" i="12"/>
  <c r="AG25" i="12"/>
  <c r="AE20" i="12"/>
  <c r="AE12" i="12"/>
  <c r="AF107" i="12"/>
  <c r="AD102" i="12"/>
  <c r="AH96" i="12"/>
  <c r="AF91" i="12"/>
  <c r="AF83" i="12"/>
  <c r="AD78" i="12"/>
  <c r="AD70" i="12"/>
  <c r="AH64" i="12"/>
  <c r="AF59" i="12"/>
  <c r="AF51" i="12"/>
  <c r="AD46" i="12"/>
  <c r="AD38" i="12"/>
  <c r="AH32" i="12"/>
  <c r="AF27" i="12"/>
  <c r="AD22" i="12"/>
  <c r="AE101" i="12"/>
  <c r="AI95" i="12"/>
  <c r="AG90" i="12"/>
  <c r="AG82" i="12"/>
  <c r="AE77" i="12"/>
  <c r="AI71" i="12"/>
  <c r="AI63" i="12"/>
  <c r="AG58" i="12"/>
  <c r="AE53" i="12"/>
  <c r="AI47" i="12"/>
  <c r="AI39" i="12"/>
  <c r="AG34" i="12"/>
  <c r="AE29" i="12"/>
  <c r="AI23" i="12"/>
  <c r="AI15" i="12"/>
  <c r="AG10" i="12"/>
  <c r="AH105" i="12"/>
  <c r="AF84" i="12"/>
  <c r="AD63" i="12"/>
  <c r="AD31" i="12"/>
  <c r="AH15" i="12"/>
  <c r="AF106" i="12"/>
  <c r="AH39" i="12"/>
  <c r="AD20" i="12"/>
  <c r="AF102" i="12"/>
  <c r="AF70" i="12"/>
  <c r="AD49" i="12"/>
  <c r="AH27" i="12"/>
  <c r="AH8" i="12"/>
  <c r="AH93" i="12"/>
  <c r="AF72" i="12"/>
  <c r="AF40" i="12"/>
  <c r="AF20" i="12"/>
  <c r="AH9" i="12"/>
  <c r="AH79" i="12"/>
  <c r="AH18" i="12"/>
  <c r="AI108" i="12"/>
  <c r="AE106" i="12"/>
  <c r="AG103" i="12"/>
  <c r="AI100" i="12"/>
  <c r="AE98" i="12"/>
  <c r="AG95" i="12"/>
  <c r="AI92" i="12"/>
  <c r="AE90" i="12"/>
  <c r="AG87" i="12"/>
  <c r="AI84" i="12"/>
  <c r="AE82" i="12"/>
  <c r="AG79" i="12"/>
  <c r="AI76" i="12"/>
  <c r="AE74" i="12"/>
  <c r="AG71" i="12"/>
  <c r="AI68" i="12"/>
  <c r="AE66" i="12"/>
  <c r="AG63" i="12"/>
  <c r="AI60" i="12"/>
  <c r="AE58" i="12"/>
  <c r="AG55" i="12"/>
  <c r="AI52" i="12"/>
  <c r="AE50" i="12"/>
  <c r="AG47" i="12"/>
  <c r="AI44" i="12"/>
  <c r="AE42" i="12"/>
  <c r="AG39" i="12"/>
  <c r="AI36" i="12"/>
  <c r="AE34" i="12"/>
  <c r="AG31" i="12"/>
  <c r="AI28" i="12"/>
  <c r="AE26" i="12"/>
  <c r="AG23" i="12"/>
  <c r="AI20" i="12"/>
  <c r="AE18" i="12"/>
  <c r="AG15" i="12"/>
  <c r="AI12" i="12"/>
  <c r="AE10" i="12"/>
  <c r="AG7" i="12"/>
  <c r="AD108" i="12"/>
  <c r="AF105" i="12"/>
  <c r="AH102" i="12"/>
  <c r="AD100" i="12"/>
  <c r="AF97" i="12"/>
  <c r="AH94" i="12"/>
  <c r="AD92" i="12"/>
  <c r="AF89" i="12"/>
  <c r="AH86" i="12"/>
  <c r="AD84" i="12"/>
  <c r="AF81" i="12"/>
  <c r="AH78" i="12"/>
  <c r="AD76" i="12"/>
  <c r="AF73" i="12"/>
  <c r="AH70" i="12"/>
  <c r="AD68" i="12"/>
  <c r="AF65" i="12"/>
  <c r="AH62" i="12"/>
  <c r="AD60" i="12"/>
  <c r="AF57" i="12"/>
  <c r="AH54" i="12"/>
  <c r="AD52" i="12"/>
  <c r="AF49" i="12"/>
  <c r="AH46" i="12"/>
  <c r="AD44" i="12"/>
  <c r="AF41" i="12"/>
  <c r="AH38" i="12"/>
  <c r="AD36" i="12"/>
  <c r="AF33" i="12"/>
  <c r="AH30" i="12"/>
  <c r="AD28" i="12"/>
  <c r="AF25" i="12"/>
  <c r="AH22" i="12"/>
  <c r="AE107" i="12"/>
  <c r="AG104" i="12"/>
  <c r="AI101" i="12"/>
  <c r="AE99" i="12"/>
  <c r="AG96" i="12"/>
  <c r="AI93" i="12"/>
  <c r="AE91" i="12"/>
  <c r="AG88" i="12"/>
  <c r="AI85" i="12"/>
  <c r="AE83" i="12"/>
  <c r="AG80" i="12"/>
  <c r="AI77" i="12"/>
  <c r="AE75" i="12"/>
  <c r="AG72" i="12"/>
  <c r="AI69" i="12"/>
  <c r="AE67" i="12"/>
  <c r="AG64" i="12"/>
  <c r="AI61" i="12"/>
  <c r="AE59" i="12"/>
  <c r="AG56" i="12"/>
  <c r="AI53" i="12"/>
  <c r="AE51" i="12"/>
  <c r="AG48" i="12"/>
  <c r="AI45" i="12"/>
  <c r="AE43" i="12"/>
  <c r="AG40" i="12"/>
  <c r="AI37" i="12"/>
  <c r="AE35" i="12"/>
  <c r="AG32" i="12"/>
  <c r="AI29" i="12"/>
  <c r="AE27" i="12"/>
  <c r="AG24" i="12"/>
  <c r="AI21" i="12"/>
  <c r="AE19" i="12"/>
  <c r="AG16" i="12"/>
  <c r="AI13" i="12"/>
  <c r="AE11" i="12"/>
  <c r="AG8" i="12"/>
  <c r="AF108" i="12"/>
  <c r="AH97" i="12"/>
  <c r="AD87" i="12"/>
  <c r="AF76" i="12"/>
  <c r="AH65" i="12"/>
  <c r="AD55" i="12"/>
  <c r="AF44" i="12"/>
  <c r="AH33" i="12"/>
  <c r="AD23" i="12"/>
  <c r="AD17" i="12"/>
  <c r="AH11" i="12"/>
  <c r="AF6" i="12"/>
  <c r="AF90" i="12"/>
  <c r="AF66" i="12"/>
  <c r="AD45" i="12"/>
  <c r="AH23" i="12"/>
  <c r="AD12" i="12"/>
  <c r="AD105" i="12"/>
  <c r="AF94" i="12"/>
  <c r="AH83" i="12"/>
  <c r="AD73" i="12"/>
  <c r="AF62" i="12"/>
  <c r="AH51" i="12"/>
  <c r="AD41" i="12"/>
  <c r="AF30" i="12"/>
  <c r="AH20" i="12"/>
  <c r="AF15" i="12"/>
  <c r="AD10" i="12"/>
  <c r="AD107" i="12"/>
  <c r="AF96" i="12"/>
  <c r="AH85" i="12"/>
  <c r="AD75" i="12"/>
  <c r="AF64" i="12"/>
  <c r="AH53" i="12"/>
  <c r="AD43" i="12"/>
  <c r="AF32" i="12"/>
  <c r="AH21" i="12"/>
  <c r="AF16" i="12"/>
  <c r="AD11" i="12"/>
  <c r="AH103" i="12"/>
  <c r="AD85" i="12"/>
  <c r="AH63" i="12"/>
  <c r="AF42" i="12"/>
  <c r="AF21" i="12"/>
  <c r="AH10" i="12"/>
  <c r="O40" i="12"/>
  <c r="Q37" i="12"/>
  <c r="M35" i="12"/>
  <c r="O32" i="12"/>
  <c r="Q29" i="12"/>
  <c r="M27" i="12"/>
  <c r="O24" i="12"/>
  <c r="Q21" i="12"/>
  <c r="M19" i="12"/>
  <c r="O16" i="12"/>
  <c r="Q13" i="12"/>
  <c r="M40" i="12"/>
  <c r="O37" i="12"/>
  <c r="Q34" i="12"/>
  <c r="M32" i="12"/>
  <c r="O29" i="12"/>
  <c r="Q26" i="12"/>
  <c r="M24" i="12"/>
  <c r="O21" i="12"/>
  <c r="R40" i="12"/>
  <c r="P35" i="12"/>
  <c r="N30" i="12"/>
  <c r="R24" i="12"/>
  <c r="P19" i="12"/>
  <c r="R15" i="12"/>
  <c r="N12" i="12"/>
  <c r="P9" i="12"/>
  <c r="R6" i="12"/>
  <c r="N35" i="12"/>
  <c r="P20" i="12"/>
  <c r="Q10" i="12"/>
  <c r="R33" i="12"/>
  <c r="N18" i="12"/>
  <c r="M8" i="12"/>
  <c r="P37" i="12"/>
  <c r="N32" i="12"/>
  <c r="R26" i="12"/>
  <c r="P21" i="12"/>
  <c r="N17" i="12"/>
  <c r="P13" i="12"/>
  <c r="P10" i="12"/>
  <c r="R7" i="12"/>
  <c r="P38" i="12"/>
  <c r="N33" i="12"/>
  <c r="R27" i="12"/>
  <c r="P22" i="12"/>
  <c r="R17" i="12"/>
  <c r="N14" i="12"/>
  <c r="M11" i="12"/>
  <c r="O8" i="12"/>
  <c r="P40" i="12"/>
  <c r="N19" i="12"/>
  <c r="O9" i="12"/>
  <c r="Q35" i="12"/>
  <c r="O30" i="12"/>
  <c r="Q27" i="12"/>
  <c r="O22" i="12"/>
  <c r="M17" i="12"/>
  <c r="O14" i="12"/>
  <c r="M38" i="12"/>
  <c r="Q32" i="12"/>
  <c r="O27" i="12"/>
  <c r="Q24" i="12"/>
  <c r="O19" i="12"/>
  <c r="P31" i="12"/>
  <c r="R20" i="12"/>
  <c r="Q16" i="12"/>
  <c r="N10" i="12"/>
  <c r="P36" i="12"/>
  <c r="P24" i="12"/>
  <c r="R37" i="12"/>
  <c r="M10" i="12"/>
  <c r="R38" i="12"/>
  <c r="N28" i="12"/>
  <c r="M18" i="12"/>
  <c r="P14" i="12"/>
  <c r="P8" i="12"/>
  <c r="P34" i="12"/>
  <c r="R23" i="12"/>
  <c r="Q18" i="12"/>
  <c r="Q11" i="12"/>
  <c r="O6" i="12"/>
  <c r="O11" i="12"/>
  <c r="Q39" i="12"/>
  <c r="M37" i="12"/>
  <c r="O34" i="12"/>
  <c r="Q31" i="12"/>
  <c r="M29" i="12"/>
  <c r="O26" i="12"/>
  <c r="Q23" i="12"/>
  <c r="M21" i="12"/>
  <c r="O18" i="12"/>
  <c r="Q15" i="12"/>
  <c r="M13" i="12"/>
  <c r="O39" i="12"/>
  <c r="Q36" i="12"/>
  <c r="M34" i="12"/>
  <c r="O31" i="12"/>
  <c r="Q28" i="12"/>
  <c r="M26" i="12"/>
  <c r="O23" i="12"/>
  <c r="Q20" i="12"/>
  <c r="P39" i="12"/>
  <c r="N34" i="12"/>
  <c r="R28" i="12"/>
  <c r="P23" i="12"/>
  <c r="P18" i="12"/>
  <c r="R14" i="12"/>
  <c r="P11" i="12"/>
  <c r="R8" i="12"/>
  <c r="N6" i="12"/>
  <c r="N31" i="12"/>
  <c r="O17" i="12"/>
  <c r="Q8" i="12"/>
  <c r="R29" i="12"/>
  <c r="P15" i="12"/>
  <c r="M6" i="12"/>
  <c r="N36" i="12"/>
  <c r="R30" i="12"/>
  <c r="P25" i="12"/>
  <c r="N20" i="12"/>
  <c r="N16" i="12"/>
  <c r="Q12" i="12"/>
  <c r="R9" i="12"/>
  <c r="N7" i="12"/>
  <c r="N37" i="12"/>
  <c r="R31" i="12"/>
  <c r="P26" i="12"/>
  <c r="N21" i="12"/>
  <c r="R16" i="12"/>
  <c r="O13" i="12"/>
  <c r="O10" i="12"/>
  <c r="Q7" i="12"/>
  <c r="P32" i="12"/>
  <c r="P16" i="12"/>
  <c r="O7" i="12"/>
  <c r="O38" i="12"/>
  <c r="M33" i="12"/>
  <c r="M25" i="12"/>
  <c r="Q19" i="12"/>
  <c r="Q40" i="12"/>
  <c r="O35" i="12"/>
  <c r="M30" i="12"/>
  <c r="M22" i="12"/>
  <c r="R36" i="12"/>
  <c r="N26" i="12"/>
  <c r="N13" i="12"/>
  <c r="P7" i="12"/>
  <c r="M12" i="12"/>
  <c r="R21" i="12"/>
  <c r="P33" i="12"/>
  <c r="R22" i="12"/>
  <c r="N11" i="12"/>
  <c r="R39" i="12"/>
  <c r="N29" i="12"/>
  <c r="N15" i="12"/>
  <c r="M9" i="12"/>
  <c r="N23" i="12"/>
  <c r="M39" i="12"/>
  <c r="O36" i="12"/>
  <c r="Q33" i="12"/>
  <c r="M31" i="12"/>
  <c r="O28" i="12"/>
  <c r="Q25" i="12"/>
  <c r="M23" i="12"/>
  <c r="O20" i="12"/>
  <c r="Q17" i="12"/>
  <c r="M15" i="12"/>
  <c r="O12" i="12"/>
  <c r="Q38" i="12"/>
  <c r="M36" i="12"/>
  <c r="O33" i="12"/>
  <c r="Q30" i="12"/>
  <c r="M28" i="12"/>
  <c r="O25" i="12"/>
  <c r="Q22" i="12"/>
  <c r="M20" i="12"/>
  <c r="N38" i="12"/>
  <c r="R32" i="12"/>
  <c r="P27" i="12"/>
  <c r="N22" i="12"/>
  <c r="P17" i="12"/>
  <c r="M14" i="12"/>
  <c r="R10" i="12"/>
  <c r="N8" i="12"/>
  <c r="N39" i="12"/>
  <c r="N27" i="12"/>
  <c r="Q14" i="12"/>
  <c r="Q6" i="12"/>
  <c r="R25" i="12"/>
  <c r="R12" i="12"/>
  <c r="N40" i="12"/>
  <c r="R34" i="12"/>
  <c r="P29" i="12"/>
  <c r="N24" i="12"/>
  <c r="R18" i="12"/>
  <c r="O15" i="12"/>
  <c r="R11" i="12"/>
  <c r="N9" i="12"/>
  <c r="P6" i="12"/>
  <c r="R35" i="12"/>
  <c r="P30" i="12"/>
  <c r="N25" i="12"/>
  <c r="R19" i="12"/>
  <c r="M16" i="12"/>
  <c r="P12" i="12"/>
  <c r="Q9" i="12"/>
  <c r="M7" i="12"/>
  <c r="P28" i="12"/>
  <c r="R13" i="12"/>
  <c r="AR6" i="12"/>
  <c r="AR11" i="12"/>
  <c r="AR13" i="12"/>
  <c r="AR33" i="12"/>
  <c r="AR35" i="12"/>
  <c r="AR28" i="12"/>
  <c r="AR27" i="12"/>
  <c r="AR14" i="12"/>
  <c r="AR26" i="12"/>
  <c r="AR39" i="12"/>
  <c r="AR17" i="12"/>
  <c r="AR10" i="12"/>
  <c r="AR40" i="12"/>
  <c r="AR23" i="12"/>
  <c r="AR38" i="12"/>
  <c r="AR37" i="12"/>
  <c r="AR15" i="12"/>
  <c r="AR36" i="12"/>
  <c r="AR30" i="12"/>
  <c r="AR18" i="12"/>
  <c r="AR9" i="12"/>
  <c r="AR24" i="12"/>
  <c r="AR32" i="12"/>
  <c r="AR12" i="12"/>
  <c r="AR21" i="12"/>
  <c r="AR22" i="12"/>
  <c r="AR20" i="12"/>
  <c r="AR16" i="12"/>
  <c r="AR31" i="12"/>
  <c r="AR29" i="12"/>
  <c r="AR25" i="12"/>
  <c r="AR19" i="12"/>
  <c r="AR34" i="12"/>
  <c r="AR8" i="12"/>
  <c r="AR7" i="12"/>
  <c r="N3" i="2"/>
  <c r="M3" i="2"/>
  <c r="AM16" i="12" l="1"/>
  <c r="F37" i="14" s="1"/>
  <c r="AO10" i="12"/>
  <c r="H31" i="14" s="1"/>
  <c r="AM21" i="12"/>
  <c r="F42" i="14" s="1"/>
  <c r="AK10" i="12"/>
  <c r="AO23" i="12"/>
  <c r="H44" i="14" s="1"/>
  <c r="AN8" i="12"/>
  <c r="G29" i="14" s="1"/>
  <c r="AL19" i="12"/>
  <c r="C40" i="14" s="1"/>
  <c r="AL10" i="12"/>
  <c r="C31" i="14" s="1"/>
  <c r="AP20" i="12"/>
  <c r="I41" i="14" s="1"/>
  <c r="AO9" i="12"/>
  <c r="H30" i="14" s="1"/>
  <c r="AP23" i="12"/>
  <c r="I44" i="14" s="1"/>
  <c r="AO17" i="12"/>
  <c r="H38" i="14" s="1"/>
  <c r="AM22" i="12"/>
  <c r="F43" i="14" s="1"/>
  <c r="AM18" i="12"/>
  <c r="F39" i="14" s="1"/>
  <c r="AN14" i="12"/>
  <c r="G35" i="14" s="1"/>
  <c r="AL25" i="12"/>
  <c r="C46" i="14" s="1"/>
  <c r="AM23" i="12"/>
  <c r="F44" i="14" s="1"/>
  <c r="AL16" i="12"/>
  <c r="C37" i="14" s="1"/>
  <c r="AP7" i="12"/>
  <c r="I28" i="14" s="1"/>
  <c r="AP22" i="12"/>
  <c r="I43" i="14" s="1"/>
  <c r="AM8" i="12"/>
  <c r="F29" i="14" s="1"/>
  <c r="AO12" i="12"/>
  <c r="H33" i="14" s="1"/>
  <c r="AK9" i="12"/>
  <c r="AP9" i="12"/>
  <c r="I30" i="14" s="1"/>
  <c r="AN20" i="12"/>
  <c r="G41" i="14" s="1"/>
  <c r="AN11" i="12"/>
  <c r="G32" i="14" s="1"/>
  <c r="AL22" i="12"/>
  <c r="C43" i="14" s="1"/>
  <c r="AK11" i="12"/>
  <c r="AM15" i="12"/>
  <c r="F36" i="14" s="1"/>
  <c r="AO11" i="12"/>
  <c r="H32" i="14" s="1"/>
  <c r="AL11" i="12"/>
  <c r="C32" i="14" s="1"/>
  <c r="AP21" i="12"/>
  <c r="I42" i="14" s="1"/>
  <c r="AP12" i="12"/>
  <c r="I33" i="14" s="1"/>
  <c r="AN23" i="12"/>
  <c r="G44" i="14" s="1"/>
  <c r="AM20" i="12"/>
  <c r="F41" i="14" s="1"/>
  <c r="AO8" i="12"/>
  <c r="H29" i="14" s="1"/>
  <c r="AO15" i="12"/>
  <c r="H36" i="14" s="1"/>
  <c r="AL12" i="12"/>
  <c r="C33" i="14" s="1"/>
  <c r="AM13" i="12"/>
  <c r="F34" i="14" s="1"/>
  <c r="AM24" i="12"/>
  <c r="F45" i="14" s="1"/>
  <c r="AK6" i="12"/>
  <c r="AO14" i="12"/>
  <c r="H35" i="14" s="1"/>
  <c r="AO25" i="12"/>
  <c r="H46" i="14" s="1"/>
  <c r="AL17" i="12"/>
  <c r="C38" i="14" s="1"/>
  <c r="AL8" i="12"/>
  <c r="C29" i="14" s="1"/>
  <c r="AP18" i="12"/>
  <c r="I39" i="14" s="1"/>
  <c r="AK14" i="12"/>
  <c r="AL13" i="12"/>
  <c r="C34" i="14" s="1"/>
  <c r="AN9" i="12"/>
  <c r="G30" i="14" s="1"/>
  <c r="AO13" i="12"/>
  <c r="H34" i="14" s="1"/>
  <c r="AK18" i="12"/>
  <c r="AM14" i="12"/>
  <c r="F35" i="14" s="1"/>
  <c r="AN12" i="12"/>
  <c r="G33" i="14" s="1"/>
  <c r="AL23" i="12"/>
  <c r="C44" i="14" s="1"/>
  <c r="AL14" i="12"/>
  <c r="C35" i="14" s="1"/>
  <c r="AP24" i="12"/>
  <c r="I45" i="14" s="1"/>
  <c r="AO20" i="12"/>
  <c r="H41" i="14" s="1"/>
  <c r="AK17" i="12"/>
  <c r="AP13" i="12"/>
  <c r="I34" i="14" s="1"/>
  <c r="AN24" i="12"/>
  <c r="G45" i="14" s="1"/>
  <c r="AO22" i="12"/>
  <c r="H43" i="14" s="1"/>
  <c r="AN15" i="12"/>
  <c r="G36" i="14" s="1"/>
  <c r="AO18" i="12"/>
  <c r="H39" i="14" s="1"/>
  <c r="AK20" i="12"/>
  <c r="AN10" i="12"/>
  <c r="G31" i="14" s="1"/>
  <c r="AK22" i="12"/>
  <c r="AL20" i="12"/>
  <c r="C41" i="14" s="1"/>
  <c r="AK7" i="12"/>
  <c r="AM11" i="12"/>
  <c r="F32" i="14" s="1"/>
  <c r="AO7" i="12"/>
  <c r="H28" i="14" s="1"/>
  <c r="AL9" i="12"/>
  <c r="C30" i="14" s="1"/>
  <c r="AP19" i="12"/>
  <c r="I40" i="14" s="1"/>
  <c r="AP10" i="12"/>
  <c r="I31" i="14" s="1"/>
  <c r="AN21" i="12"/>
  <c r="G42" i="14" s="1"/>
  <c r="AM19" i="12"/>
  <c r="F40" i="14" s="1"/>
  <c r="AM10" i="12"/>
  <c r="F31" i="14" s="1"/>
  <c r="AN18" i="12"/>
  <c r="G39" i="14" s="1"/>
  <c r="AO24" i="12"/>
  <c r="H45" i="14" s="1"/>
  <c r="AP14" i="12"/>
  <c r="I35" i="14" s="1"/>
  <c r="AK19" i="12"/>
  <c r="AK25" i="12"/>
  <c r="AO19" i="12"/>
  <c r="H40" i="14" s="1"/>
  <c r="AL15" i="12"/>
  <c r="C36" i="14" s="1"/>
  <c r="AP25" i="12"/>
  <c r="I46" i="14" s="1"/>
  <c r="AK24" i="12"/>
  <c r="AL6" i="12"/>
  <c r="C27" i="14" s="1"/>
  <c r="AP16" i="12"/>
  <c r="I37" i="14" s="1"/>
  <c r="AO21" i="12"/>
  <c r="H42" i="14" s="1"/>
  <c r="AK12" i="12"/>
  <c r="AK23" i="12"/>
  <c r="AN16" i="12"/>
  <c r="G37" i="14" s="1"/>
  <c r="AM25" i="12"/>
  <c r="F46" i="14" s="1"/>
  <c r="AN7" i="12"/>
  <c r="G28" i="14" s="1"/>
  <c r="AL18" i="12"/>
  <c r="C39" i="14" s="1"/>
  <c r="AP15" i="12"/>
  <c r="I36" i="14" s="1"/>
  <c r="AN25" i="12"/>
  <c r="G46" i="14" s="1"/>
  <c r="AM12" i="12"/>
  <c r="F33" i="14" s="1"/>
  <c r="AO16" i="12"/>
  <c r="H37" i="14" s="1"/>
  <c r="AK13" i="12"/>
  <c r="AP11" i="12"/>
  <c r="I32" i="14" s="1"/>
  <c r="AN22" i="12"/>
  <c r="G43" i="14" s="1"/>
  <c r="AN13" i="12"/>
  <c r="G34" i="14" s="1"/>
  <c r="AL24" i="12"/>
  <c r="C45" i="14" s="1"/>
  <c r="AK8" i="12"/>
  <c r="AK15" i="12"/>
  <c r="AM9" i="12"/>
  <c r="F30" i="14" s="1"/>
  <c r="AK21" i="12"/>
  <c r="AL21" i="12"/>
  <c r="C42" i="14" s="1"/>
  <c r="AN17" i="12"/>
  <c r="G38" i="14" s="1"/>
  <c r="AK16" i="12"/>
  <c r="AM7" i="12"/>
  <c r="F28" i="14" s="1"/>
  <c r="AM17" i="12"/>
  <c r="F38" i="14" s="1"/>
  <c r="AL7" i="12"/>
  <c r="C28" i="14" s="1"/>
  <c r="AP17" i="12"/>
  <c r="I38" i="14" s="1"/>
  <c r="AP8" i="12"/>
  <c r="I29" i="14" s="1"/>
  <c r="AN19" i="12"/>
  <c r="G40" i="14" s="1"/>
  <c r="BD8" i="12"/>
  <c r="BF8" i="12"/>
  <c r="BG8" i="12"/>
  <c r="BE8" i="12"/>
  <c r="BC8" i="12"/>
  <c r="BB8" i="12"/>
  <c r="BF38" i="12"/>
  <c r="BE39" i="12"/>
  <c r="BC40" i="12"/>
  <c r="BC11" i="12"/>
  <c r="BB9" i="12"/>
  <c r="BF19" i="12"/>
  <c r="BD30" i="12"/>
  <c r="BC13" i="12"/>
  <c r="BG23" i="12"/>
  <c r="BE34" i="12"/>
  <c r="BB10" i="12"/>
  <c r="BF20" i="12"/>
  <c r="BD31" i="12"/>
  <c r="BC6" i="12"/>
  <c r="BE6" i="12"/>
  <c r="BG6" i="12"/>
  <c r="BC7" i="12"/>
  <c r="BB7" i="12"/>
  <c r="BF17" i="12"/>
  <c r="BD28" i="12"/>
  <c r="BB39" i="12"/>
  <c r="BG21" i="12"/>
  <c r="BE32" i="12"/>
  <c r="BF10" i="12"/>
  <c r="BD21" i="12"/>
  <c r="BB32" i="12"/>
  <c r="BE7" i="12"/>
  <c r="BG7" i="12"/>
  <c r="BE9" i="12"/>
  <c r="BG14" i="12"/>
  <c r="BD10" i="12"/>
  <c r="BB21" i="12"/>
  <c r="BF31" i="12"/>
  <c r="BE14" i="12"/>
  <c r="BC25" i="12"/>
  <c r="BG35" i="12"/>
  <c r="BB14" i="12"/>
  <c r="BF24" i="12"/>
  <c r="BD35" i="12"/>
  <c r="BC26" i="12"/>
  <c r="BG26" i="12"/>
  <c r="BG40" i="12"/>
  <c r="BC28" i="12"/>
  <c r="BD16" i="12"/>
  <c r="BB27" i="12"/>
  <c r="BF37" i="12"/>
  <c r="BE20" i="12"/>
  <c r="BC31" i="12"/>
  <c r="BF6" i="12"/>
  <c r="BD17" i="12"/>
  <c r="BB28" i="12"/>
  <c r="BF29" i="12"/>
  <c r="BG33" i="12"/>
  <c r="BB20" i="12"/>
  <c r="BC18" i="12"/>
  <c r="BG32" i="12"/>
  <c r="BD14" i="12"/>
  <c r="BF35" i="12"/>
  <c r="BC29" i="12"/>
  <c r="BG39" i="12"/>
  <c r="BB26" i="12"/>
  <c r="BF36" i="12"/>
  <c r="BE21" i="12"/>
  <c r="BG22" i="12"/>
  <c r="BB23" i="12"/>
  <c r="BF33" i="12"/>
  <c r="BC27" i="12"/>
  <c r="BB16" i="12"/>
  <c r="BD37" i="12"/>
  <c r="BE23" i="12"/>
  <c r="BC38" i="12"/>
  <c r="BF15" i="12"/>
  <c r="BD26" i="12"/>
  <c r="BG19" i="12"/>
  <c r="BE30" i="12"/>
  <c r="BD19" i="12"/>
  <c r="BB30" i="12"/>
  <c r="BC9" i="12"/>
  <c r="BG9" i="12"/>
  <c r="BB11" i="12"/>
  <c r="BD32" i="12"/>
  <c r="BG25" i="12"/>
  <c r="BE36" i="12"/>
  <c r="BF22" i="12"/>
  <c r="BG28" i="12"/>
  <c r="BE27" i="12"/>
  <c r="BB17" i="12"/>
  <c r="BD38" i="12"/>
  <c r="BC21" i="12"/>
  <c r="BD7" i="12"/>
  <c r="BF28" i="12"/>
  <c r="BE31" i="12"/>
  <c r="BC32" i="12"/>
  <c r="BE33" i="12"/>
  <c r="BB15" i="12"/>
  <c r="BD36" i="12"/>
  <c r="BG29" i="12"/>
  <c r="BE40" i="12"/>
  <c r="BD29" i="12"/>
  <c r="BC34" i="12"/>
  <c r="BG34" i="12"/>
  <c r="BF7" i="12"/>
  <c r="BB29" i="12"/>
  <c r="BF39" i="12"/>
  <c r="BC33" i="12"/>
  <c r="BB22" i="12"/>
  <c r="BF32" i="12"/>
  <c r="BC16" i="12"/>
  <c r="BE17" i="12"/>
  <c r="BC10" i="12"/>
  <c r="BE10" i="12"/>
  <c r="BG16" i="12"/>
  <c r="BC20" i="12"/>
  <c r="BF11" i="12"/>
  <c r="BD22" i="12"/>
  <c r="BB33" i="12"/>
  <c r="BG15" i="12"/>
  <c r="BE26" i="12"/>
  <c r="BC37" i="12"/>
  <c r="BF12" i="12"/>
  <c r="BD23" i="12"/>
  <c r="BB34" i="12"/>
  <c r="BE11" i="12"/>
  <c r="BG11" i="12"/>
  <c r="BC22" i="12"/>
  <c r="BE12" i="12"/>
  <c r="BF9" i="12"/>
  <c r="BD20" i="12"/>
  <c r="BB31" i="12"/>
  <c r="BG13" i="12"/>
  <c r="BE24" i="12"/>
  <c r="BC35" i="12"/>
  <c r="BD13" i="12"/>
  <c r="BB24" i="12"/>
  <c r="BF34" i="12"/>
  <c r="BG12" i="12"/>
  <c r="BE13" i="12"/>
  <c r="BG24" i="12"/>
  <c r="BE25" i="12"/>
  <c r="BB13" i="12"/>
  <c r="BF23" i="12"/>
  <c r="BD34" i="12"/>
  <c r="BC17" i="12"/>
  <c r="BG27" i="12"/>
  <c r="BE38" i="12"/>
  <c r="BF16" i="12"/>
  <c r="BD27" i="12"/>
  <c r="BB38" i="12"/>
  <c r="BG36" i="12"/>
  <c r="BE37" i="12"/>
  <c r="BE19" i="12"/>
  <c r="BG38" i="12"/>
  <c r="BB19" i="12"/>
  <c r="BD40" i="12"/>
  <c r="BC23" i="12"/>
  <c r="BD9" i="12"/>
  <c r="BF30" i="12"/>
  <c r="BG18" i="12"/>
  <c r="BG30" i="12"/>
  <c r="BB25" i="12"/>
  <c r="BE18" i="12"/>
  <c r="BD15" i="12"/>
  <c r="BG20" i="12"/>
  <c r="BE35" i="12"/>
  <c r="BD12" i="12"/>
  <c r="BE16" i="12"/>
  <c r="BG37" i="12"/>
  <c r="BF26" i="12"/>
  <c r="BC24" i="12"/>
  <c r="BC36" i="12"/>
  <c r="BB37" i="12"/>
  <c r="BB6" i="12"/>
  <c r="BF40" i="12"/>
  <c r="BC12" i="12"/>
  <c r="BF21" i="12"/>
  <c r="BC15" i="12"/>
  <c r="BB12" i="12"/>
  <c r="BD33" i="12"/>
  <c r="BE29" i="12"/>
  <c r="BD6" i="12"/>
  <c r="BF27" i="12"/>
  <c r="BG31" i="12"/>
  <c r="BB18" i="12"/>
  <c r="BD39" i="12"/>
  <c r="BG10" i="12"/>
  <c r="BF25" i="12"/>
  <c r="BC19" i="12"/>
  <c r="BF18" i="12"/>
  <c r="BB40" i="12"/>
  <c r="BC14" i="12"/>
  <c r="BD18" i="12"/>
  <c r="BE22" i="12"/>
  <c r="BD11" i="12"/>
  <c r="BE15" i="12"/>
  <c r="BC30" i="12"/>
  <c r="BG17" i="12"/>
  <c r="BD25" i="12"/>
  <c r="BB36" i="12"/>
  <c r="BC39" i="12"/>
  <c r="BF14" i="12"/>
  <c r="BF13" i="12"/>
  <c r="BE28" i="12"/>
  <c r="BD24" i="12"/>
  <c r="BB35" i="12"/>
  <c r="AI115" i="12"/>
  <c r="AG115" i="12"/>
  <c r="AI113" i="12"/>
  <c r="AP6" i="12"/>
  <c r="I27" i="14" s="1"/>
  <c r="AM6" i="12"/>
  <c r="F27" i="14" s="1"/>
  <c r="AF113" i="12"/>
  <c r="O45" i="12"/>
  <c r="AN6" i="12"/>
  <c r="G27" i="14" s="1"/>
  <c r="AG113" i="12"/>
  <c r="O47" i="12"/>
  <c r="Q47" i="12"/>
  <c r="AF115" i="12"/>
  <c r="AO6" i="12"/>
  <c r="H27" i="14" s="1"/>
  <c r="AH113" i="12"/>
  <c r="Q45" i="12"/>
  <c r="R47" i="12"/>
  <c r="P45" i="12"/>
  <c r="P47" i="12"/>
  <c r="R45" i="12"/>
  <c r="AH115" i="12"/>
  <c r="BX108" i="12"/>
  <c r="BT106" i="12"/>
  <c r="BV103" i="12"/>
  <c r="BX100" i="12"/>
  <c r="BT98" i="12"/>
  <c r="BV95" i="12"/>
  <c r="BX92" i="12"/>
  <c r="BT90" i="12"/>
  <c r="BV87" i="12"/>
  <c r="BX84" i="12"/>
  <c r="BT82" i="12"/>
  <c r="BV79" i="12"/>
  <c r="BX76" i="12"/>
  <c r="BT74" i="12"/>
  <c r="BV71" i="12"/>
  <c r="BX68" i="12"/>
  <c r="BT66" i="12"/>
  <c r="BV63" i="12"/>
  <c r="BX60" i="12"/>
  <c r="BT58" i="12"/>
  <c r="BV55" i="12"/>
  <c r="BW106" i="12"/>
  <c r="BS104" i="12"/>
  <c r="BU101" i="12"/>
  <c r="BW98" i="12"/>
  <c r="BS96" i="12"/>
  <c r="BU93" i="12"/>
  <c r="BW90" i="12"/>
  <c r="BS88" i="12"/>
  <c r="BU85" i="12"/>
  <c r="BW82" i="12"/>
  <c r="BS80" i="12"/>
  <c r="BV108" i="12"/>
  <c r="BX105" i="12"/>
  <c r="BT103" i="12"/>
  <c r="BV100" i="12"/>
  <c r="BX97" i="12"/>
  <c r="BT95" i="12"/>
  <c r="BV92" i="12"/>
  <c r="BX89" i="12"/>
  <c r="BT87" i="12"/>
  <c r="BV84" i="12"/>
  <c r="BX81" i="12"/>
  <c r="BT79" i="12"/>
  <c r="BV76" i="12"/>
  <c r="BX73" i="12"/>
  <c r="BT71" i="12"/>
  <c r="BV68" i="12"/>
  <c r="BX65" i="12"/>
  <c r="BT63" i="12"/>
  <c r="BV60" i="12"/>
  <c r="BX57" i="12"/>
  <c r="BT55" i="12"/>
  <c r="BU100" i="12"/>
  <c r="BW89" i="12"/>
  <c r="BS79" i="12"/>
  <c r="BS73" i="12"/>
  <c r="BW67" i="12"/>
  <c r="BU62" i="12"/>
  <c r="BS57" i="12"/>
  <c r="BU53" i="12"/>
  <c r="BW50" i="12"/>
  <c r="BS48" i="12"/>
  <c r="BU45" i="12"/>
  <c r="BW42" i="12"/>
  <c r="BS40" i="12"/>
  <c r="BU37" i="12"/>
  <c r="BW34" i="12"/>
  <c r="BS32" i="12"/>
  <c r="BU29" i="12"/>
  <c r="BW26" i="12"/>
  <c r="BS24" i="12"/>
  <c r="BU21" i="12"/>
  <c r="CB21" i="12" s="1"/>
  <c r="F67" i="14" s="1"/>
  <c r="BW18" i="12"/>
  <c r="BU102" i="12"/>
  <c r="BW91" i="12"/>
  <c r="BS81" i="12"/>
  <c r="BS74" i="12"/>
  <c r="BW68" i="12"/>
  <c r="BU63" i="12"/>
  <c r="BS58" i="12"/>
  <c r="BX53" i="12"/>
  <c r="BT51" i="12"/>
  <c r="BV48" i="12"/>
  <c r="BX45" i="12"/>
  <c r="BT43" i="12"/>
  <c r="BV40" i="12"/>
  <c r="BX37" i="12"/>
  <c r="BT35" i="12"/>
  <c r="BV32" i="12"/>
  <c r="BX29" i="12"/>
  <c r="BT27" i="12"/>
  <c r="BV24" i="12"/>
  <c r="CC24" i="12" s="1"/>
  <c r="G70" i="14" s="1"/>
  <c r="BX21" i="12"/>
  <c r="CE21" i="12" s="1"/>
  <c r="I67" i="14" s="1"/>
  <c r="BT19" i="12"/>
  <c r="CA19" i="12" s="1"/>
  <c r="C65" i="14" s="1"/>
  <c r="BW101" i="12"/>
  <c r="BS91" i="12"/>
  <c r="BU80" i="12"/>
  <c r="BW73" i="12"/>
  <c r="BU68" i="12"/>
  <c r="BS63" i="12"/>
  <c r="BW57" i="12"/>
  <c r="BW53" i="12"/>
  <c r="BS51" i="12"/>
  <c r="BU48" i="12"/>
  <c r="BW45" i="12"/>
  <c r="BS43" i="12"/>
  <c r="BU40" i="12"/>
  <c r="BW37" i="12"/>
  <c r="BS35" i="12"/>
  <c r="BU32" i="12"/>
  <c r="BW29" i="12"/>
  <c r="BS27" i="12"/>
  <c r="BU24" i="12"/>
  <c r="CB24" i="12" s="1"/>
  <c r="F70" i="14" s="1"/>
  <c r="BW21" i="12"/>
  <c r="CD21" i="12" s="1"/>
  <c r="H67" i="14" s="1"/>
  <c r="BS19" i="12"/>
  <c r="BW87" i="12"/>
  <c r="BU61" i="12"/>
  <c r="BV47" i="12"/>
  <c r="BX36" i="12"/>
  <c r="BT26" i="12"/>
  <c r="BT17" i="12"/>
  <c r="CA17" i="12" s="1"/>
  <c r="C63" i="14" s="1"/>
  <c r="BV14" i="12"/>
  <c r="BX11" i="12"/>
  <c r="CE11" i="12" s="1"/>
  <c r="I57" i="14" s="1"/>
  <c r="BT9" i="12"/>
  <c r="BV6" i="12"/>
  <c r="BS76" i="12"/>
  <c r="BX54" i="12"/>
  <c r="BT44" i="12"/>
  <c r="BV33" i="12"/>
  <c r="BX22" i="12"/>
  <c r="CE22" i="12" s="1"/>
  <c r="I68" i="14" s="1"/>
  <c r="BU16" i="12"/>
  <c r="CB16" i="12" s="1"/>
  <c r="F62" i="14" s="1"/>
  <c r="BW13" i="12"/>
  <c r="CD13" i="12" s="1"/>
  <c r="H59" i="14" s="1"/>
  <c r="BS11" i="12"/>
  <c r="BZ11" i="12" s="1"/>
  <c r="BU8" i="12"/>
  <c r="CB8" i="12" s="1"/>
  <c r="F54" i="14" s="1"/>
  <c r="BW103" i="12"/>
  <c r="BU69" i="12"/>
  <c r="BV51" i="12"/>
  <c r="BX40" i="12"/>
  <c r="BT30" i="12"/>
  <c r="BV19" i="12"/>
  <c r="CC19" i="12" s="1"/>
  <c r="G65" i="14" s="1"/>
  <c r="BV15" i="12"/>
  <c r="CC15" i="12" s="1"/>
  <c r="G61" i="14" s="1"/>
  <c r="BX12" i="12"/>
  <c r="CE12" i="12" s="1"/>
  <c r="I58" i="14" s="1"/>
  <c r="BT10" i="12"/>
  <c r="BV7" i="12"/>
  <c r="CC7" i="12" s="1"/>
  <c r="G53" i="14" s="1"/>
  <c r="BS68" i="12"/>
  <c r="BX18" i="12"/>
  <c r="BU7" i="12"/>
  <c r="BV37" i="12"/>
  <c r="BS12" i="12"/>
  <c r="BU57" i="12"/>
  <c r="BW16" i="12"/>
  <c r="BS6" i="12"/>
  <c r="BT32" i="12"/>
  <c r="BW10" i="12"/>
  <c r="CD10" i="12" s="1"/>
  <c r="H56" i="14" s="1"/>
  <c r="BT108" i="12"/>
  <c r="BV105" i="12"/>
  <c r="BX102" i="12"/>
  <c r="BT100" i="12"/>
  <c r="BV97" i="12"/>
  <c r="BX94" i="12"/>
  <c r="BT92" i="12"/>
  <c r="BV89" i="12"/>
  <c r="BX86" i="12"/>
  <c r="BT84" i="12"/>
  <c r="BV81" i="12"/>
  <c r="BX78" i="12"/>
  <c r="BT76" i="12"/>
  <c r="BV73" i="12"/>
  <c r="BX70" i="12"/>
  <c r="BT68" i="12"/>
  <c r="BV65" i="12"/>
  <c r="BX62" i="12"/>
  <c r="BT60" i="12"/>
  <c r="BV57" i="12"/>
  <c r="BW108" i="12"/>
  <c r="BS106" i="12"/>
  <c r="BU103" i="12"/>
  <c r="BW100" i="12"/>
  <c r="BS98" i="12"/>
  <c r="BU95" i="12"/>
  <c r="BW92" i="12"/>
  <c r="BS90" i="12"/>
  <c r="BU87" i="12"/>
  <c r="BW84" i="12"/>
  <c r="BS82" i="12"/>
  <c r="BU79" i="12"/>
  <c r="BX107" i="12"/>
  <c r="BT105" i="12"/>
  <c r="BV102" i="12"/>
  <c r="BX99" i="12"/>
  <c r="BT97" i="12"/>
  <c r="BV94" i="12"/>
  <c r="BX91" i="12"/>
  <c r="BT89" i="12"/>
  <c r="BV86" i="12"/>
  <c r="BX83" i="12"/>
  <c r="BT81" i="12"/>
  <c r="BV78" i="12"/>
  <c r="BX75" i="12"/>
  <c r="BT73" i="12"/>
  <c r="BV70" i="12"/>
  <c r="BX67" i="12"/>
  <c r="BT65" i="12"/>
  <c r="BV62" i="12"/>
  <c r="BX59" i="12"/>
  <c r="BT57" i="12"/>
  <c r="BU108" i="12"/>
  <c r="BW97" i="12"/>
  <c r="BS87" i="12"/>
  <c r="BS77" i="12"/>
  <c r="BW71" i="12"/>
  <c r="BU66" i="12"/>
  <c r="BS61" i="12"/>
  <c r="BW55" i="12"/>
  <c r="BW52" i="12"/>
  <c r="BS50" i="12"/>
  <c r="BU47" i="12"/>
  <c r="BW44" i="12"/>
  <c r="BS42" i="12"/>
  <c r="BU39" i="12"/>
  <c r="BW36" i="12"/>
  <c r="BS34" i="12"/>
  <c r="BU31" i="12"/>
  <c r="BW28" i="12"/>
  <c r="BS26" i="12"/>
  <c r="BU23" i="12"/>
  <c r="BW20" i="12"/>
  <c r="CD20" i="12" s="1"/>
  <c r="H66" i="14" s="1"/>
  <c r="BS18" i="12"/>
  <c r="BZ18" i="12" s="1"/>
  <c r="BW99" i="12"/>
  <c r="BS89" i="12"/>
  <c r="BU78" i="12"/>
  <c r="BW72" i="12"/>
  <c r="BU67" i="12"/>
  <c r="BS62" i="12"/>
  <c r="BW56" i="12"/>
  <c r="BT53" i="12"/>
  <c r="BV50" i="12"/>
  <c r="BX47" i="12"/>
  <c r="BT45" i="12"/>
  <c r="BV42" i="12"/>
  <c r="BX39" i="12"/>
  <c r="BT37" i="12"/>
  <c r="BV34" i="12"/>
  <c r="BX31" i="12"/>
  <c r="BT29" i="12"/>
  <c r="BV26" i="12"/>
  <c r="BX23" i="12"/>
  <c r="BT21" i="12"/>
  <c r="CA21" i="12" s="1"/>
  <c r="C67" i="14" s="1"/>
  <c r="BV18" i="12"/>
  <c r="CC18" i="12" s="1"/>
  <c r="G64" i="14" s="1"/>
  <c r="BS99" i="12"/>
  <c r="BU88" i="12"/>
  <c r="BW77" i="12"/>
  <c r="BU72" i="12"/>
  <c r="BS67" i="12"/>
  <c r="BW61" i="12"/>
  <c r="BU56" i="12"/>
  <c r="BS53" i="12"/>
  <c r="BU50" i="12"/>
  <c r="BW47" i="12"/>
  <c r="BS45" i="12"/>
  <c r="BU42" i="12"/>
  <c r="BW39" i="12"/>
  <c r="BS37" i="12"/>
  <c r="BU34" i="12"/>
  <c r="BW31" i="12"/>
  <c r="BS29" i="12"/>
  <c r="BU26" i="12"/>
  <c r="BW23" i="12"/>
  <c r="CD23" i="12" s="1"/>
  <c r="H69" i="14" s="1"/>
  <c r="BS21" i="12"/>
  <c r="BZ21" i="12" s="1"/>
  <c r="BU18" i="12"/>
  <c r="CB18" i="12" s="1"/>
  <c r="F64" i="14" s="1"/>
  <c r="BU77" i="12"/>
  <c r="BS56" i="12"/>
  <c r="BX44" i="12"/>
  <c r="BT34" i="12"/>
  <c r="BV23" i="12"/>
  <c r="BV16" i="12"/>
  <c r="BX13" i="12"/>
  <c r="CE13" i="12" s="1"/>
  <c r="I59" i="14" s="1"/>
  <c r="BT11" i="12"/>
  <c r="BV8" i="12"/>
  <c r="BU106" i="12"/>
  <c r="BW70" i="12"/>
  <c r="BT52" i="12"/>
  <c r="BV41" i="12"/>
  <c r="BX30" i="12"/>
  <c r="BT20" i="12"/>
  <c r="CA20" i="12" s="1"/>
  <c r="C66" i="14" s="1"/>
  <c r="BW15" i="12"/>
  <c r="CD15" i="12" s="1"/>
  <c r="H61" i="14" s="1"/>
  <c r="BS13" i="12"/>
  <c r="BU10" i="12"/>
  <c r="CB10" i="12" s="1"/>
  <c r="F56" i="14" s="1"/>
  <c r="BW7" i="12"/>
  <c r="BS93" i="12"/>
  <c r="BS64" i="12"/>
  <c r="BX48" i="12"/>
  <c r="BT38" i="12"/>
  <c r="BV27" i="12"/>
  <c r="BV17" i="12"/>
  <c r="BV107" i="12"/>
  <c r="BT102" i="12"/>
  <c r="BX96" i="12"/>
  <c r="BV91" i="12"/>
  <c r="BT86" i="12"/>
  <c r="BX80" i="12"/>
  <c r="BV75" i="12"/>
  <c r="BT70" i="12"/>
  <c r="BX64" i="12"/>
  <c r="BV59" i="12"/>
  <c r="BS108" i="12"/>
  <c r="BW102" i="12"/>
  <c r="BU97" i="12"/>
  <c r="BS92" i="12"/>
  <c r="BW86" i="12"/>
  <c r="BU81" i="12"/>
  <c r="BT107" i="12"/>
  <c r="BX101" i="12"/>
  <c r="BV96" i="12"/>
  <c r="BT91" i="12"/>
  <c r="BX85" i="12"/>
  <c r="BV80" i="12"/>
  <c r="BT75" i="12"/>
  <c r="BX69" i="12"/>
  <c r="BV64" i="12"/>
  <c r="BT59" i="12"/>
  <c r="BW105" i="12"/>
  <c r="BU84" i="12"/>
  <c r="BU70" i="12"/>
  <c r="BW59" i="12"/>
  <c r="BS52" i="12"/>
  <c r="BW46" i="12"/>
  <c r="BU41" i="12"/>
  <c r="BS36" i="12"/>
  <c r="BW30" i="12"/>
  <c r="BU25" i="12"/>
  <c r="BS20" i="12"/>
  <c r="BS97" i="12"/>
  <c r="BW76" i="12"/>
  <c r="BS66" i="12"/>
  <c r="BU55" i="12"/>
  <c r="BX49" i="12"/>
  <c r="BV44" i="12"/>
  <c r="BT39" i="12"/>
  <c r="BX33" i="12"/>
  <c r="BV28" i="12"/>
  <c r="BT23" i="12"/>
  <c r="CA23" i="12" s="1"/>
  <c r="C69" i="14" s="1"/>
  <c r="BS107" i="12"/>
  <c r="BW85" i="12"/>
  <c r="BS71" i="12"/>
  <c r="BU60" i="12"/>
  <c r="BU52" i="12"/>
  <c r="BS47" i="12"/>
  <c r="BW41" i="12"/>
  <c r="BU36" i="12"/>
  <c r="BS31" i="12"/>
  <c r="BW25" i="12"/>
  <c r="BU20" i="12"/>
  <c r="CB20" i="12" s="1"/>
  <c r="F66" i="14" s="1"/>
  <c r="BS72" i="12"/>
  <c r="BT42" i="12"/>
  <c r="BX20" i="12"/>
  <c r="CE20" i="12" s="1"/>
  <c r="I66" i="14" s="1"/>
  <c r="BT13" i="12"/>
  <c r="CA13" i="12" s="1"/>
  <c r="C59" i="14" s="1"/>
  <c r="BX7" i="12"/>
  <c r="BU65" i="12"/>
  <c r="BX38" i="12"/>
  <c r="BX17" i="12"/>
  <c r="BU12" i="12"/>
  <c r="BS7" i="12"/>
  <c r="BW58" i="12"/>
  <c r="BV35" i="12"/>
  <c r="BX16" i="12"/>
  <c r="CE16" i="12" s="1"/>
  <c r="I62" i="14" s="1"/>
  <c r="BV13" i="12"/>
  <c r="BV9" i="12"/>
  <c r="CC9" i="12" s="1"/>
  <c r="G55" i="14" s="1"/>
  <c r="BT6" i="12"/>
  <c r="BV29" i="12"/>
  <c r="BU90" i="12"/>
  <c r="BU17" i="12"/>
  <c r="BW79" i="12"/>
  <c r="BS14" i="12"/>
  <c r="BV53" i="12"/>
  <c r="BU13" i="12"/>
  <c r="CB13" i="12" s="1"/>
  <c r="F59" i="14" s="1"/>
  <c r="BX106" i="12"/>
  <c r="BV101" i="12"/>
  <c r="BT96" i="12"/>
  <c r="BX90" i="12"/>
  <c r="BV85" i="12"/>
  <c r="BT80" i="12"/>
  <c r="BX74" i="12"/>
  <c r="BV69" i="12"/>
  <c r="BT64" i="12"/>
  <c r="BX58" i="12"/>
  <c r="BU107" i="12"/>
  <c r="BS102" i="12"/>
  <c r="BW96" i="12"/>
  <c r="BU91" i="12"/>
  <c r="BS86" i="12"/>
  <c r="BW80" i="12"/>
  <c r="BV106" i="12"/>
  <c r="BT101" i="12"/>
  <c r="BX95" i="12"/>
  <c r="BV90" i="12"/>
  <c r="BT85" i="12"/>
  <c r="BX79" i="12"/>
  <c r="BV74" i="12"/>
  <c r="BT69" i="12"/>
  <c r="BX63" i="12"/>
  <c r="BV58" i="12"/>
  <c r="BS103" i="12"/>
  <c r="BW81" i="12"/>
  <c r="BS69" i="12"/>
  <c r="BU58" i="12"/>
  <c r="BU51" i="12"/>
  <c r="BS46" i="12"/>
  <c r="BW40" i="12"/>
  <c r="BU35" i="12"/>
  <c r="BS30" i="12"/>
  <c r="BW24" i="12"/>
  <c r="BU19" i="12"/>
  <c r="BU94" i="12"/>
  <c r="BU75" i="12"/>
  <c r="BW64" i="12"/>
  <c r="BV54" i="12"/>
  <c r="BT49" i="12"/>
  <c r="BX43" i="12"/>
  <c r="BV38" i="12"/>
  <c r="BT33" i="12"/>
  <c r="BX27" i="12"/>
  <c r="BV22" i="12"/>
  <c r="CC22" i="12" s="1"/>
  <c r="G68" i="14" s="1"/>
  <c r="BU104" i="12"/>
  <c r="BS83" i="12"/>
  <c r="BW69" i="12"/>
  <c r="BS59" i="12"/>
  <c r="BW51" i="12"/>
  <c r="BU46" i="12"/>
  <c r="BS41" i="12"/>
  <c r="BW35" i="12"/>
  <c r="BU30" i="12"/>
  <c r="BS25" i="12"/>
  <c r="BZ25" i="12" s="1"/>
  <c r="BW19" i="12"/>
  <c r="BW66" i="12"/>
  <c r="BV39" i="12"/>
  <c r="BT18" i="12"/>
  <c r="CA18" i="12" s="1"/>
  <c r="C64" i="14" s="1"/>
  <c r="BV12" i="12"/>
  <c r="BT7" i="12"/>
  <c r="BS60" i="12"/>
  <c r="BT36" i="12"/>
  <c r="BS17" i="12"/>
  <c r="BZ17" i="12" s="1"/>
  <c r="BW11" i="12"/>
  <c r="BU6" i="12"/>
  <c r="BT54" i="12"/>
  <c r="BX32" i="12"/>
  <c r="BT16" i="12"/>
  <c r="BT12" i="12"/>
  <c r="BX8" i="12"/>
  <c r="CE8" i="12" s="1"/>
  <c r="I54" i="14" s="1"/>
  <c r="BS101" i="12"/>
  <c r="BU15" i="12"/>
  <c r="BW62" i="12"/>
  <c r="BW14" i="12"/>
  <c r="CD14" i="12" s="1"/>
  <c r="H60" i="14" s="1"/>
  <c r="BV45" i="12"/>
  <c r="BU11" i="12"/>
  <c r="BX42" i="12"/>
  <c r="BS8" i="12"/>
  <c r="BZ8" i="12" s="1"/>
  <c r="BX104" i="12"/>
  <c r="BT94" i="12"/>
  <c r="BV83" i="12"/>
  <c r="BX72" i="12"/>
  <c r="BT62" i="12"/>
  <c r="BU105" i="12"/>
  <c r="BW94" i="12"/>
  <c r="BS84" i="12"/>
  <c r="BV104" i="12"/>
  <c r="BX93" i="12"/>
  <c r="BT83" i="12"/>
  <c r="BV72" i="12"/>
  <c r="BX61" i="12"/>
  <c r="BS95" i="12"/>
  <c r="BS65" i="12"/>
  <c r="BU49" i="12"/>
  <c r="BW38" i="12"/>
  <c r="BS28" i="12"/>
  <c r="BW107" i="12"/>
  <c r="BU71" i="12"/>
  <c r="BV52" i="12"/>
  <c r="BX41" i="12"/>
  <c r="BT31" i="12"/>
  <c r="BV20" i="12"/>
  <c r="CC20" i="12" s="1"/>
  <c r="G66" i="14" s="1"/>
  <c r="BU76" i="12"/>
  <c r="BS55" i="12"/>
  <c r="BU44" i="12"/>
  <c r="BW33" i="12"/>
  <c r="BS23" i="12"/>
  <c r="BX52" i="12"/>
  <c r="BX15" i="12"/>
  <c r="CE15" i="12" s="1"/>
  <c r="I61" i="14" s="1"/>
  <c r="BW95" i="12"/>
  <c r="BT28" i="12"/>
  <c r="BW9" i="12"/>
  <c r="CD9" i="12" s="1"/>
  <c r="H55" i="14" s="1"/>
  <c r="BT46" i="12"/>
  <c r="BX14" i="12"/>
  <c r="CE14" i="12" s="1"/>
  <c r="I60" i="14" s="1"/>
  <c r="BT8" i="12"/>
  <c r="CA8" i="12" s="1"/>
  <c r="C54" i="14" s="1"/>
  <c r="BW12" i="12"/>
  <c r="CD12" i="12" s="1"/>
  <c r="H58" i="14" s="1"/>
  <c r="BU9" i="12"/>
  <c r="BW8" i="12"/>
  <c r="BU28" i="12"/>
  <c r="BX24" i="12"/>
  <c r="BT48" i="12"/>
  <c r="BV21" i="12"/>
  <c r="CC21" i="12" s="1"/>
  <c r="G67" i="14" s="1"/>
  <c r="BT88" i="12"/>
  <c r="BW88" i="12"/>
  <c r="BV98" i="12"/>
  <c r="BT77" i="12"/>
  <c r="BV66" i="12"/>
  <c r="BT104" i="12"/>
  <c r="BV93" i="12"/>
  <c r="BX82" i="12"/>
  <c r="BT72" i="12"/>
  <c r="BV61" i="12"/>
  <c r="BW104" i="12"/>
  <c r="BS94" i="12"/>
  <c r="BU83" i="12"/>
  <c r="BX103" i="12"/>
  <c r="BT93" i="12"/>
  <c r="BV82" i="12"/>
  <c r="BX71" i="12"/>
  <c r="BT61" i="12"/>
  <c r="BU92" i="12"/>
  <c r="BW63" i="12"/>
  <c r="BW48" i="12"/>
  <c r="BS38" i="12"/>
  <c r="BU27" i="12"/>
  <c r="BS105" i="12"/>
  <c r="BS70" i="12"/>
  <c r="BX51" i="12"/>
  <c r="BT41" i="12"/>
  <c r="BV30" i="12"/>
  <c r="BX19" i="12"/>
  <c r="BS75" i="12"/>
  <c r="BU54" i="12"/>
  <c r="BW43" i="12"/>
  <c r="BS33" i="12"/>
  <c r="BU22" i="12"/>
  <c r="CB22" i="12" s="1"/>
  <c r="F68" i="14" s="1"/>
  <c r="BT50" i="12"/>
  <c r="BT15" i="12"/>
  <c r="CA15" i="12" s="1"/>
  <c r="C61" i="14" s="1"/>
  <c r="BS85" i="12"/>
  <c r="BV25" i="12"/>
  <c r="CC25" i="12" s="1"/>
  <c r="G71" i="14" s="1"/>
  <c r="BS9" i="12"/>
  <c r="BZ9" i="12" s="1"/>
  <c r="BV43" i="12"/>
  <c r="BT14" i="12"/>
  <c r="BX6" i="12"/>
  <c r="BS10" i="12"/>
  <c r="BZ10" i="12" s="1"/>
  <c r="BW6" i="12"/>
  <c r="BU73" i="12"/>
  <c r="BV99" i="12"/>
  <c r="BX88" i="12"/>
  <c r="BT78" i="12"/>
  <c r="BV67" i="12"/>
  <c r="BX56" i="12"/>
  <c r="BS100" i="12"/>
  <c r="BU89" i="12"/>
  <c r="BW78" i="12"/>
  <c r="BT99" i="12"/>
  <c r="BV88" i="12"/>
  <c r="BX77" i="12"/>
  <c r="BT67" i="12"/>
  <c r="BV56" i="12"/>
  <c r="BW75" i="12"/>
  <c r="BW54" i="12"/>
  <c r="BS44" i="12"/>
  <c r="BU33" i="12"/>
  <c r="BW22" i="12"/>
  <c r="BU86" i="12"/>
  <c r="BW60" i="12"/>
  <c r="BT47" i="12"/>
  <c r="BV36" i="12"/>
  <c r="BX25" i="12"/>
  <c r="CE25" i="12" s="1"/>
  <c r="I71" i="14" s="1"/>
  <c r="BU96" i="12"/>
  <c r="BW65" i="12"/>
  <c r="BW49" i="12"/>
  <c r="BS39" i="12"/>
  <c r="BW17" i="12"/>
  <c r="CD17" i="12" s="1"/>
  <c r="H63" i="14" s="1"/>
  <c r="BV31" i="12"/>
  <c r="BV10" i="12"/>
  <c r="CC10" i="12" s="1"/>
  <c r="G56" i="14" s="1"/>
  <c r="BV49" i="12"/>
  <c r="BS15" i="12"/>
  <c r="BZ15" i="12" s="1"/>
  <c r="BU82" i="12"/>
  <c r="BV11" i="12"/>
  <c r="CC11" i="12" s="1"/>
  <c r="G57" i="14" s="1"/>
  <c r="BX50" i="12"/>
  <c r="BX34" i="12"/>
  <c r="BX98" i="12"/>
  <c r="BV77" i="12"/>
  <c r="BX66" i="12"/>
  <c r="BT56" i="12"/>
  <c r="BU99" i="12"/>
  <c r="BS78" i="12"/>
  <c r="BX87" i="12"/>
  <c r="BX55" i="12"/>
  <c r="BW32" i="12"/>
  <c r="BV46" i="12"/>
  <c r="BU64" i="12"/>
  <c r="BU98" i="12"/>
  <c r="BU14" i="12"/>
  <c r="BT40" i="12"/>
  <c r="BU43" i="12"/>
  <c r="BX46" i="12"/>
  <c r="BS16" i="12"/>
  <c r="BU74" i="12"/>
  <c r="BS22" i="12"/>
  <c r="BZ22" i="12" s="1"/>
  <c r="BX35" i="12"/>
  <c r="BS49" i="12"/>
  <c r="BX28" i="12"/>
  <c r="BW74" i="12"/>
  <c r="BX26" i="12"/>
  <c r="BS54" i="12"/>
  <c r="BW83" i="12"/>
  <c r="BT25" i="12"/>
  <c r="CA25" i="12" s="1"/>
  <c r="C71" i="14" s="1"/>
  <c r="BU38" i="12"/>
  <c r="BX9" i="12"/>
  <c r="CE9" i="12" s="1"/>
  <c r="I55" i="14" s="1"/>
  <c r="BT22" i="12"/>
  <c r="CA22" i="12" s="1"/>
  <c r="C68" i="14" s="1"/>
  <c r="BT24" i="12"/>
  <c r="CA24" i="12" s="1"/>
  <c r="C70" i="14" s="1"/>
  <c r="BU59" i="12"/>
  <c r="BW93" i="12"/>
  <c r="BW27" i="12"/>
  <c r="BX10" i="12"/>
  <c r="CE10" i="12" s="1"/>
  <c r="I56" i="14" s="1"/>
  <c r="CB19" i="12" l="1"/>
  <c r="F65" i="14" s="1"/>
  <c r="CD22" i="12"/>
  <c r="H68" i="14" s="1"/>
  <c r="CD8" i="12"/>
  <c r="H54" i="14" s="1"/>
  <c r="BZ16" i="12"/>
  <c r="CE17" i="12"/>
  <c r="I63" i="14" s="1"/>
  <c r="CB9" i="12"/>
  <c r="F55" i="14" s="1"/>
  <c r="BZ6" i="12"/>
  <c r="CA16" i="12"/>
  <c r="C62" i="14" s="1"/>
  <c r="BZ13" i="12"/>
  <c r="CE7" i="12"/>
  <c r="I53" i="14" s="1"/>
  <c r="CA11" i="12"/>
  <c r="C57" i="14" s="1"/>
  <c r="CA6" i="12"/>
  <c r="C52" i="14" s="1"/>
  <c r="CD7" i="12"/>
  <c r="H53" i="14" s="1"/>
  <c r="CD18" i="12"/>
  <c r="H64" i="14" s="1"/>
  <c r="AO26" i="12"/>
  <c r="H47" i="14" s="1"/>
  <c r="CA12" i="12"/>
  <c r="C58" i="14" s="1"/>
  <c r="CD24" i="12"/>
  <c r="H70" i="14" s="1"/>
  <c r="CB17" i="12"/>
  <c r="F63" i="14" s="1"/>
  <c r="CD25" i="12"/>
  <c r="H71" i="14" s="1"/>
  <c r="BZ20" i="12"/>
  <c r="CE24" i="12"/>
  <c r="I70" i="14" s="1"/>
  <c r="CB11" i="12"/>
  <c r="F57" i="14" s="1"/>
  <c r="CB15" i="12"/>
  <c r="F61" i="14" s="1"/>
  <c r="CD11" i="12"/>
  <c r="H57" i="14" s="1"/>
  <c r="CA7" i="12"/>
  <c r="C53" i="14" s="1"/>
  <c r="CC13" i="12"/>
  <c r="G59" i="14" s="1"/>
  <c r="BZ7" i="12"/>
  <c r="CB25" i="12"/>
  <c r="F71" i="14" s="1"/>
  <c r="CC17" i="12"/>
  <c r="G63" i="14" s="1"/>
  <c r="CC8" i="12"/>
  <c r="G54" i="14" s="1"/>
  <c r="CC23" i="12"/>
  <c r="G69" i="14" s="1"/>
  <c r="CE23" i="12"/>
  <c r="I69" i="14" s="1"/>
  <c r="CD16" i="12"/>
  <c r="H62" i="14" s="1"/>
  <c r="CB7" i="12"/>
  <c r="F53" i="14" s="1"/>
  <c r="CA10" i="12"/>
  <c r="C56" i="14" s="1"/>
  <c r="BZ24" i="12"/>
  <c r="CC16" i="12"/>
  <c r="G62" i="14" s="1"/>
  <c r="CA9" i="12"/>
  <c r="C55" i="14" s="1"/>
  <c r="CB14" i="12"/>
  <c r="F60" i="14" s="1"/>
  <c r="CA14" i="12"/>
  <c r="C60" i="14" s="1"/>
  <c r="CE19" i="12"/>
  <c r="I65" i="14" s="1"/>
  <c r="BZ23" i="12"/>
  <c r="CC12" i="12"/>
  <c r="G58" i="14" s="1"/>
  <c r="CD19" i="12"/>
  <c r="H65" i="14" s="1"/>
  <c r="BZ14" i="12"/>
  <c r="CB12" i="12"/>
  <c r="F58" i="14" s="1"/>
  <c r="CB23" i="12"/>
  <c r="F69" i="14" s="1"/>
  <c r="CE18" i="12"/>
  <c r="I64" i="14" s="1"/>
  <c r="CC14" i="12"/>
  <c r="G60" i="14" s="1"/>
  <c r="BZ12" i="12"/>
  <c r="BZ19" i="12"/>
  <c r="BF47" i="12"/>
  <c r="AM26" i="12"/>
  <c r="F47" i="14" s="1"/>
  <c r="F48" i="14" s="1"/>
  <c r="AN26" i="12"/>
  <c r="G47" i="14" s="1"/>
  <c r="G48" i="14" s="1"/>
  <c r="AP26" i="12"/>
  <c r="I47" i="14" s="1"/>
  <c r="I48" i="14" s="1"/>
  <c r="H48" i="14"/>
  <c r="CD6" i="12"/>
  <c r="H52" i="14" s="1"/>
  <c r="BW113" i="12"/>
  <c r="CC6" i="12"/>
  <c r="G52" i="14" s="1"/>
  <c r="BV113" i="12"/>
  <c r="BE47" i="12"/>
  <c r="CB6" i="12"/>
  <c r="F52" i="14" s="1"/>
  <c r="BU113" i="12"/>
  <c r="BD47" i="12"/>
  <c r="BF45" i="12"/>
  <c r="BG47" i="12"/>
  <c r="CE6" i="12"/>
  <c r="I52" i="14" s="1"/>
  <c r="BX113" i="12"/>
  <c r="BU115" i="12"/>
  <c r="BD45" i="12"/>
  <c r="BG45" i="12"/>
  <c r="BX115" i="12"/>
  <c r="BV115" i="12"/>
  <c r="BW115" i="12"/>
  <c r="BE45" i="12"/>
  <c r="CD26" i="12" l="1"/>
  <c r="H72" i="14" s="1"/>
  <c r="CC26" i="12"/>
  <c r="G72" i="14" s="1"/>
  <c r="G73" i="14"/>
  <c r="CE26" i="12"/>
  <c r="I72" i="14" s="1"/>
  <c r="I73" i="14" s="1"/>
  <c r="CB26" i="12"/>
  <c r="F72" i="14" s="1"/>
  <c r="F73" i="14" s="1"/>
  <c r="H73" i="14"/>
</calcChain>
</file>

<file path=xl/sharedStrings.xml><?xml version="1.0" encoding="utf-8"?>
<sst xmlns="http://schemas.openxmlformats.org/spreadsheetml/2006/main" count="2639" uniqueCount="1351">
  <si>
    <t>たばこ</t>
  </si>
  <si>
    <t>億円</t>
    <rPh sb="0" eb="2">
      <t>オクエン</t>
    </rPh>
    <phoneticPr fontId="6"/>
  </si>
  <si>
    <t>百万円</t>
    <rPh sb="0" eb="3">
      <t>ヒャクマンエン</t>
    </rPh>
    <phoneticPr fontId="6"/>
  </si>
  <si>
    <t>万円</t>
    <rPh sb="0" eb="2">
      <t>マンエン</t>
    </rPh>
    <phoneticPr fontId="6"/>
  </si>
  <si>
    <t>千円</t>
    <rPh sb="0" eb="2">
      <t>センエン</t>
    </rPh>
    <phoneticPr fontId="6"/>
  </si>
  <si>
    <t>物価調整等で、毎年、二重線で囲まれた係数を更新します。</t>
    <rPh sb="0" eb="2">
      <t>ブッカ</t>
    </rPh>
    <rPh sb="2" eb="4">
      <t>チョウセイ</t>
    </rPh>
    <rPh sb="4" eb="5">
      <t>トウ</t>
    </rPh>
    <rPh sb="7" eb="9">
      <t>マイトシ</t>
    </rPh>
    <rPh sb="10" eb="13">
      <t>ニジュウセン</t>
    </rPh>
    <rPh sb="14" eb="15">
      <t>カコ</t>
    </rPh>
    <rPh sb="18" eb="20">
      <t>ケイスウ</t>
    </rPh>
    <rPh sb="21" eb="23">
      <t>コウシン</t>
    </rPh>
    <phoneticPr fontId="6"/>
  </si>
  <si>
    <t>はい</t>
    <phoneticPr fontId="6"/>
  </si>
  <si>
    <t>いいえ</t>
    <phoneticPr fontId="6"/>
  </si>
  <si>
    <t>107部門</t>
    <rPh sb="3" eb="5">
      <t>ブモン</t>
    </rPh>
    <phoneticPr fontId="4"/>
  </si>
  <si>
    <r>
      <rPr>
        <sz val="11"/>
        <color theme="0"/>
        <rFont val="ＭＳ Ｐゴシック"/>
        <family val="2"/>
        <charset val="128"/>
      </rPr>
      <t>統合中分類</t>
    </r>
    <r>
      <rPr>
        <sz val="11"/>
        <color theme="0"/>
        <rFont val="Arial Narrow"/>
        <family val="2"/>
      </rPr>
      <t xml:space="preserve"> (107</t>
    </r>
    <r>
      <rPr>
        <sz val="11"/>
        <color theme="0"/>
        <rFont val="ＭＳ Ｐゴシック"/>
        <family val="3"/>
        <charset val="128"/>
      </rPr>
      <t>部門</t>
    </r>
    <r>
      <rPr>
        <sz val="11"/>
        <color theme="0"/>
        <rFont val="Arial Narrow"/>
        <family val="2"/>
      </rPr>
      <t>)</t>
    </r>
    <rPh sb="0" eb="2">
      <t>トウゴウ</t>
    </rPh>
    <rPh sb="2" eb="3">
      <t>ナカ</t>
    </rPh>
    <rPh sb="3" eb="5">
      <t>ブンルイ</t>
    </rPh>
    <rPh sb="10" eb="12">
      <t>ブモン</t>
    </rPh>
    <phoneticPr fontId="11"/>
  </si>
  <si>
    <t>耕種農業</t>
    <rPh sb="0" eb="1">
      <t>コウ</t>
    </rPh>
    <rPh sb="1" eb="2">
      <t>シュ</t>
    </rPh>
    <rPh sb="2" eb="4">
      <t>ノウギョウ</t>
    </rPh>
    <phoneticPr fontId="16" alignment="distributed"/>
  </si>
  <si>
    <t>畜産</t>
    <rPh sb="0" eb="2">
      <t>チクサン</t>
    </rPh>
    <phoneticPr fontId="16" alignment="distributed"/>
  </si>
  <si>
    <t>農業サービス</t>
    <rPh sb="0" eb="2">
      <t>ノウギョウ</t>
    </rPh>
    <rPh sb="2" eb="6">
      <t>サービス</t>
    </rPh>
    <phoneticPr fontId="16" alignment="distributed"/>
  </si>
  <si>
    <t>林業</t>
    <rPh sb="0" eb="2">
      <t>リンギョウ</t>
    </rPh>
    <phoneticPr fontId="16" alignment="distributed"/>
  </si>
  <si>
    <t>漁業</t>
    <rPh sb="0" eb="2">
      <t>ギョギョウ</t>
    </rPh>
    <phoneticPr fontId="16" alignment="distributed"/>
  </si>
  <si>
    <t>石炭・原油・天然ガス</t>
    <rPh sb="0" eb="2">
      <t>セキタン</t>
    </rPh>
    <rPh sb="3" eb="5">
      <t>ゲンユ</t>
    </rPh>
    <rPh sb="6" eb="8">
      <t>テンネン</t>
    </rPh>
    <rPh sb="8" eb="10">
      <t>ガス</t>
    </rPh>
    <phoneticPr fontId="16" alignment="distributed"/>
  </si>
  <si>
    <t>その他の鉱業</t>
    <rPh sb="0" eb="3">
      <t>ソノタ</t>
    </rPh>
    <rPh sb="4" eb="6">
      <t>コウギョウ</t>
    </rPh>
    <phoneticPr fontId="16" alignment="distributed"/>
  </si>
  <si>
    <t>食料品</t>
    <rPh sb="0" eb="3">
      <t>ショクリョウヒン</t>
    </rPh>
    <phoneticPr fontId="16" alignment="distributed"/>
  </si>
  <si>
    <t>飲料</t>
    <rPh sb="0" eb="2">
      <t>インリョウ</t>
    </rPh>
    <phoneticPr fontId="16" alignment="distributed"/>
  </si>
  <si>
    <t>飼料・有機質肥料（別掲を除く。）</t>
    <rPh sb="0" eb="2">
      <t>シリョウ</t>
    </rPh>
    <rPh sb="3" eb="6">
      <t>ユウキシツ</t>
    </rPh>
    <rPh sb="6" eb="8">
      <t>ヒリョウ</t>
    </rPh>
    <rPh sb="9" eb="11">
      <t>ベッケイ</t>
    </rPh>
    <rPh sb="12" eb="14">
      <t>ノゾク</t>
    </rPh>
    <phoneticPr fontId="16" alignment="distributed"/>
  </si>
  <si>
    <t>繊維工業製品</t>
    <rPh sb="0" eb="2">
      <t>センイ</t>
    </rPh>
    <rPh sb="2" eb="4">
      <t>コウギョウ</t>
    </rPh>
    <rPh sb="4" eb="6">
      <t>セイヒン</t>
    </rPh>
    <phoneticPr fontId="16" alignment="distributed"/>
  </si>
  <si>
    <t>衣服・その他の繊維既製品</t>
    <rPh sb="0" eb="2">
      <t>イフク</t>
    </rPh>
    <rPh sb="3" eb="6">
      <t>ソノタ</t>
    </rPh>
    <rPh sb="7" eb="9">
      <t>センイ</t>
    </rPh>
    <rPh sb="9" eb="12">
      <t>キセイヒン</t>
    </rPh>
    <phoneticPr fontId="16" alignment="distributed"/>
  </si>
  <si>
    <t>木材・木製品</t>
    <rPh sb="0" eb="2">
      <t>モクザイ</t>
    </rPh>
    <rPh sb="3" eb="4">
      <t>モク</t>
    </rPh>
    <rPh sb="4" eb="6">
      <t>セイヒン</t>
    </rPh>
    <phoneticPr fontId="16" alignment="distributed"/>
  </si>
  <si>
    <t>家具・装備品</t>
    <rPh sb="0" eb="2">
      <t>カグ</t>
    </rPh>
    <rPh sb="3" eb="4">
      <t>ソウ</t>
    </rPh>
    <rPh sb="4" eb="6">
      <t>ビヒン</t>
    </rPh>
    <phoneticPr fontId="16" alignment="distributed"/>
  </si>
  <si>
    <t>パルプ・紙・板紙・加工紙</t>
    <rPh sb="0" eb="3">
      <t>パルプ</t>
    </rPh>
    <rPh sb="4" eb="5">
      <t>カミ</t>
    </rPh>
    <rPh sb="6" eb="8">
      <t>イタガミ</t>
    </rPh>
    <rPh sb="9" eb="12">
      <t>カコウシ</t>
    </rPh>
    <phoneticPr fontId="16" alignment="distributed"/>
  </si>
  <si>
    <t>紙加工品</t>
    <rPh sb="0" eb="1">
      <t>カミ</t>
    </rPh>
    <rPh sb="1" eb="4">
      <t>カコウヒン</t>
    </rPh>
    <phoneticPr fontId="16" alignment="distributed"/>
  </si>
  <si>
    <t>印刷・製版・製本</t>
    <rPh sb="0" eb="2">
      <t>インサツ</t>
    </rPh>
    <rPh sb="3" eb="5">
      <t>セイハン</t>
    </rPh>
    <rPh sb="6" eb="8">
      <t>セイホン</t>
    </rPh>
    <phoneticPr fontId="16" alignment="distributed"/>
  </si>
  <si>
    <t>化学肥料</t>
    <rPh sb="0" eb="2">
      <t>カガク</t>
    </rPh>
    <rPh sb="2" eb="4">
      <t>ヒリョウ</t>
    </rPh>
    <phoneticPr fontId="16" alignment="distributed"/>
  </si>
  <si>
    <t>無機化学工業製品</t>
    <rPh sb="0" eb="2">
      <t>ムキ</t>
    </rPh>
    <rPh sb="2" eb="4">
      <t>カガク</t>
    </rPh>
    <rPh sb="4" eb="6">
      <t>コウギョウ</t>
    </rPh>
    <rPh sb="6" eb="8">
      <t>セイヒン</t>
    </rPh>
    <phoneticPr fontId="16" alignment="distributed"/>
  </si>
  <si>
    <t>石油化学系基礎製品</t>
    <rPh sb="0" eb="9">
      <t>セキユカガクケイキソセイヒン</t>
    </rPh>
    <phoneticPr fontId="16"/>
  </si>
  <si>
    <t>有機化学工業製品（石油化学系基礎製品・合成樹脂を除く。）</t>
    <rPh sb="0" eb="2">
      <t>ユウキ</t>
    </rPh>
    <rPh sb="2" eb="4">
      <t>カガク</t>
    </rPh>
    <rPh sb="4" eb="6">
      <t>コウギョウ</t>
    </rPh>
    <rPh sb="6" eb="8">
      <t>セイヒン</t>
    </rPh>
    <rPh sb="9" eb="11">
      <t>セキユ</t>
    </rPh>
    <rPh sb="11" eb="14">
      <t>カガクケイ</t>
    </rPh>
    <rPh sb="14" eb="16">
      <t>キソ</t>
    </rPh>
    <rPh sb="16" eb="18">
      <t>セイヒン</t>
    </rPh>
    <rPh sb="19" eb="21">
      <t>ゴウセイ</t>
    </rPh>
    <rPh sb="21" eb="23">
      <t>ジュシ</t>
    </rPh>
    <rPh sb="24" eb="25">
      <t>ノゾ</t>
    </rPh>
    <phoneticPr fontId="16"/>
  </si>
  <si>
    <t>合成樹脂</t>
    <rPh sb="0" eb="2">
      <t>ゴウセイ</t>
    </rPh>
    <rPh sb="2" eb="4">
      <t>ジュシ</t>
    </rPh>
    <phoneticPr fontId="16" alignment="distributed"/>
  </si>
  <si>
    <t>化学繊維</t>
    <rPh sb="0" eb="2">
      <t>カガク</t>
    </rPh>
    <rPh sb="2" eb="4">
      <t>センイ</t>
    </rPh>
    <phoneticPr fontId="16" alignment="distributed"/>
  </si>
  <si>
    <t>医薬品</t>
    <rPh sb="0" eb="1">
      <t>イ</t>
    </rPh>
    <rPh sb="1" eb="3">
      <t>ヤクヒン</t>
    </rPh>
    <phoneticPr fontId="16" alignment="distributed"/>
  </si>
  <si>
    <t>化学最終製品（医薬品を除く。）</t>
    <rPh sb="0" eb="2">
      <t>カガク</t>
    </rPh>
    <rPh sb="2" eb="4">
      <t>サイシュウ</t>
    </rPh>
    <rPh sb="4" eb="6">
      <t>セイヒン</t>
    </rPh>
    <rPh sb="7" eb="8">
      <t>イ</t>
    </rPh>
    <rPh sb="8" eb="10">
      <t>ヤクヒン</t>
    </rPh>
    <rPh sb="11" eb="13">
      <t>ノゾク</t>
    </rPh>
    <phoneticPr fontId="16" alignment="distributed"/>
  </si>
  <si>
    <t>石油製品</t>
    <rPh sb="0" eb="2">
      <t>セキユ</t>
    </rPh>
    <rPh sb="2" eb="4">
      <t>セイヒン</t>
    </rPh>
    <phoneticPr fontId="16" alignment="distributed"/>
  </si>
  <si>
    <t>石炭製品</t>
    <rPh sb="0" eb="2">
      <t>セキタン</t>
    </rPh>
    <rPh sb="2" eb="4">
      <t>セイヒン</t>
    </rPh>
    <phoneticPr fontId="16" alignment="distributed"/>
  </si>
  <si>
    <t>プラスチック製品</t>
    <rPh sb="0" eb="6">
      <t>プラスチック</t>
    </rPh>
    <rPh sb="6" eb="8">
      <t>セイヒン</t>
    </rPh>
    <phoneticPr fontId="16" alignment="distributed"/>
  </si>
  <si>
    <t>ゴム製品</t>
    <rPh sb="0" eb="2">
      <t>ゴム</t>
    </rPh>
    <rPh sb="2" eb="4">
      <t>セイヒン</t>
    </rPh>
    <phoneticPr fontId="16" alignment="distributed"/>
  </si>
  <si>
    <t>なめし革・革製品・毛皮</t>
    <rPh sb="0" eb="11">
      <t>ナメシガワ・カワセイヒン・ケガワ</t>
    </rPh>
    <phoneticPr fontId="16"/>
  </si>
  <si>
    <t>ガラス・ガラス製品</t>
    <rPh sb="0" eb="3">
      <t>ガラス</t>
    </rPh>
    <rPh sb="4" eb="7">
      <t>ガラス</t>
    </rPh>
    <rPh sb="7" eb="9">
      <t>セイヒン</t>
    </rPh>
    <phoneticPr fontId="16" alignment="distributed"/>
  </si>
  <si>
    <t>セメント・セメント製品</t>
    <rPh sb="0" eb="4">
      <t>セメント</t>
    </rPh>
    <rPh sb="5" eb="9">
      <t>セメント</t>
    </rPh>
    <rPh sb="9" eb="11">
      <t>セイヒン</t>
    </rPh>
    <phoneticPr fontId="16" alignment="distributed"/>
  </si>
  <si>
    <t>陶磁器</t>
    <rPh sb="0" eb="3">
      <t>トウジキ</t>
    </rPh>
    <phoneticPr fontId="16" alignment="distributed"/>
  </si>
  <si>
    <t>その他の窯業・土石製品</t>
    <rPh sb="0" eb="3">
      <t>ソノタ</t>
    </rPh>
    <rPh sb="4" eb="6">
      <t>ヨウギョウ</t>
    </rPh>
    <rPh sb="7" eb="9">
      <t>ドセキ</t>
    </rPh>
    <rPh sb="9" eb="11">
      <t>セイヒン</t>
    </rPh>
    <phoneticPr fontId="16" alignment="distributed"/>
  </si>
  <si>
    <t>銑鉄・粗鋼</t>
    <rPh sb="0" eb="2">
      <t>センテツ</t>
    </rPh>
    <rPh sb="3" eb="5">
      <t>ソコウ</t>
    </rPh>
    <phoneticPr fontId="16" alignment="distributed"/>
  </si>
  <si>
    <t>鋼材</t>
    <rPh sb="0" eb="2">
      <t>コウザイ</t>
    </rPh>
    <phoneticPr fontId="16" alignment="distributed"/>
  </si>
  <si>
    <t>鋳鍛造品（鉄）</t>
    <rPh sb="0" eb="7">
      <t>イタンゾウシナ（テツ）</t>
    </rPh>
    <phoneticPr fontId="16"/>
  </si>
  <si>
    <t>その他の鉄鋼製品</t>
    <rPh sb="0" eb="3">
      <t>ソノタ</t>
    </rPh>
    <rPh sb="4" eb="6">
      <t>テッコウ</t>
    </rPh>
    <rPh sb="6" eb="8">
      <t>セイヒン</t>
    </rPh>
    <phoneticPr fontId="16" alignment="distributed"/>
  </si>
  <si>
    <t>非鉄金属製錬・精製</t>
    <rPh sb="0" eb="2">
      <t>ヒテツ</t>
    </rPh>
    <rPh sb="2" eb="4">
      <t>キンゾク</t>
    </rPh>
    <rPh sb="4" eb="6">
      <t>セイレン</t>
    </rPh>
    <rPh sb="7" eb="9">
      <t>セイセイ</t>
    </rPh>
    <phoneticPr fontId="16" alignment="distributed"/>
  </si>
  <si>
    <t>非鉄金属加工製品</t>
    <rPh sb="0" eb="2">
      <t>ヒテツ</t>
    </rPh>
    <rPh sb="2" eb="4">
      <t>キンゾク</t>
    </rPh>
    <rPh sb="4" eb="6">
      <t>カコウ</t>
    </rPh>
    <rPh sb="6" eb="8">
      <t>セイヒン</t>
    </rPh>
    <phoneticPr fontId="16" alignment="distributed"/>
  </si>
  <si>
    <t>建設用・建築用金属製品</t>
    <rPh sb="0" eb="11">
      <t>ケンセツヨウ・ケンチクヨウキンゾクセイヒン</t>
    </rPh>
    <phoneticPr fontId="16"/>
  </si>
  <si>
    <t>その他の金属製品</t>
    <rPh sb="0" eb="3">
      <t>ソノタ</t>
    </rPh>
    <rPh sb="4" eb="6">
      <t>キンゾク</t>
    </rPh>
    <rPh sb="6" eb="8">
      <t>セイヒン</t>
    </rPh>
    <phoneticPr fontId="16" alignment="distributed"/>
  </si>
  <si>
    <t>はん用機械</t>
    <rPh sb="0" eb="3">
      <t>ハンヨウ</t>
    </rPh>
    <rPh sb="3" eb="5">
      <t>キカイ</t>
    </rPh>
    <phoneticPr fontId="16" alignment="distributed"/>
  </si>
  <si>
    <t>生産用機械</t>
    <rPh sb="0" eb="3">
      <t>セイサンヨウ</t>
    </rPh>
    <rPh sb="3" eb="5">
      <t>キカイ</t>
    </rPh>
    <phoneticPr fontId="16" alignment="distributed"/>
  </si>
  <si>
    <t>業務用機械</t>
    <rPh sb="0" eb="3">
      <t>ギョウムヨウ</t>
    </rPh>
    <rPh sb="3" eb="5">
      <t>キカイ</t>
    </rPh>
    <phoneticPr fontId="16" alignment="distributed"/>
  </si>
  <si>
    <t>電子デバイス</t>
    <rPh sb="0" eb="2">
      <t>デンシ</t>
    </rPh>
    <rPh sb="2" eb="6">
      <t>デバイス</t>
    </rPh>
    <phoneticPr fontId="16" alignment="distributed"/>
  </si>
  <si>
    <t>その他の電子部品</t>
    <rPh sb="0" eb="3">
      <t>ソノタ</t>
    </rPh>
    <rPh sb="4" eb="6">
      <t>デンシ</t>
    </rPh>
    <rPh sb="6" eb="8">
      <t>ブヒン</t>
    </rPh>
    <phoneticPr fontId="16" alignment="distributed"/>
  </si>
  <si>
    <t>産業用電気機器</t>
    <rPh sb="0" eb="3">
      <t>サンギョウヨウ</t>
    </rPh>
    <rPh sb="3" eb="5">
      <t>デンキ</t>
    </rPh>
    <rPh sb="5" eb="7">
      <t>キキ</t>
    </rPh>
    <phoneticPr fontId="16" alignment="distributed"/>
  </si>
  <si>
    <t>民生用電気機器</t>
    <rPh sb="0" eb="3">
      <t>ミンセイヨウ</t>
    </rPh>
    <rPh sb="3" eb="5">
      <t>デンキ</t>
    </rPh>
    <rPh sb="5" eb="7">
      <t>キキ</t>
    </rPh>
    <phoneticPr fontId="16" alignment="distributed"/>
  </si>
  <si>
    <t>電子応用装置・電気計測器</t>
    <rPh sb="0" eb="2">
      <t>デンシ</t>
    </rPh>
    <rPh sb="2" eb="4">
      <t>オウヨウ</t>
    </rPh>
    <rPh sb="4" eb="6">
      <t>ソウチ</t>
    </rPh>
    <rPh sb="7" eb="10">
      <t>デンキケイ</t>
    </rPh>
    <rPh sb="10" eb="12">
      <t>ソクキ</t>
    </rPh>
    <phoneticPr fontId="16" alignment="distributed"/>
  </si>
  <si>
    <t>その他の電気機械</t>
    <rPh sb="0" eb="3">
      <t>ソノタ</t>
    </rPh>
    <rPh sb="4" eb="6">
      <t>デンキ</t>
    </rPh>
    <rPh sb="6" eb="8">
      <t>キカイ</t>
    </rPh>
    <phoneticPr fontId="16" alignment="distributed"/>
  </si>
  <si>
    <t>通信・映像・音響機器</t>
    <rPh sb="0" eb="2">
      <t>ツウシン</t>
    </rPh>
    <rPh sb="3" eb="5">
      <t>エイゾウ</t>
    </rPh>
    <rPh sb="6" eb="8">
      <t>オンキョウ</t>
    </rPh>
    <rPh sb="8" eb="10">
      <t>キキ</t>
    </rPh>
    <phoneticPr fontId="16" alignment="distributed"/>
  </si>
  <si>
    <t>電子計算機・同附属装置</t>
    <rPh sb="0" eb="2">
      <t>デンシ</t>
    </rPh>
    <rPh sb="2" eb="5">
      <t>ケイサンキ</t>
    </rPh>
    <rPh sb="6" eb="9">
      <t>ドウフゾク</t>
    </rPh>
    <rPh sb="9" eb="11">
      <t>ソウチ</t>
    </rPh>
    <phoneticPr fontId="16" alignment="distributed"/>
  </si>
  <si>
    <t>乗用車</t>
    <rPh sb="0" eb="3">
      <t>ジョウヨウシャ</t>
    </rPh>
    <phoneticPr fontId="16" alignment="distributed"/>
  </si>
  <si>
    <t>その他の自動車</t>
    <rPh sb="0" eb="3">
      <t>ソノタ</t>
    </rPh>
    <rPh sb="4" eb="7">
      <t>ジドウシャ</t>
    </rPh>
    <phoneticPr fontId="16" alignment="distributed"/>
  </si>
  <si>
    <t>自動車部品・同附属品</t>
    <rPh sb="0" eb="3">
      <t>ジドウシャ</t>
    </rPh>
    <rPh sb="3" eb="5">
      <t>ブヒン</t>
    </rPh>
    <rPh sb="6" eb="10">
      <t>ドウフゾクヒン</t>
    </rPh>
    <phoneticPr fontId="16" alignment="distributed"/>
  </si>
  <si>
    <t>船舶・同修理</t>
    <rPh sb="0" eb="2">
      <t>センパク</t>
    </rPh>
    <rPh sb="3" eb="6">
      <t>ドウシュウリ</t>
    </rPh>
    <phoneticPr fontId="16" alignment="distributed"/>
  </si>
  <si>
    <t>その他の輸送機械・同修理</t>
    <rPh sb="0" eb="3">
      <t>ソノタ</t>
    </rPh>
    <rPh sb="4" eb="6">
      <t>ユソウ</t>
    </rPh>
    <rPh sb="6" eb="8">
      <t>キカイ</t>
    </rPh>
    <rPh sb="9" eb="12">
      <t>ドウシュウリ</t>
    </rPh>
    <phoneticPr fontId="16" alignment="distributed"/>
  </si>
  <si>
    <t>その他の製造工業製品</t>
    <rPh sb="0" eb="3">
      <t>ソノタ</t>
    </rPh>
    <rPh sb="4" eb="6">
      <t>セイゾウ</t>
    </rPh>
    <rPh sb="6" eb="8">
      <t>コウギョウ</t>
    </rPh>
    <rPh sb="8" eb="10">
      <t>セイヒン</t>
    </rPh>
    <phoneticPr fontId="16" alignment="distributed"/>
  </si>
  <si>
    <t>再生資源回収・加工処理</t>
    <rPh sb="0" eb="2">
      <t>サイセイ</t>
    </rPh>
    <rPh sb="2" eb="4">
      <t>シゲン</t>
    </rPh>
    <rPh sb="4" eb="6">
      <t>カイシュウ</t>
    </rPh>
    <rPh sb="7" eb="9">
      <t>カコウ</t>
    </rPh>
    <rPh sb="9" eb="11">
      <t>ショリ</t>
    </rPh>
    <phoneticPr fontId="16" alignment="distributed"/>
  </si>
  <si>
    <t>建築</t>
    <rPh sb="0" eb="2">
      <t>ケンチク</t>
    </rPh>
    <phoneticPr fontId="16" alignment="distributed"/>
  </si>
  <si>
    <t>建設補修</t>
    <rPh sb="0" eb="2">
      <t>ケンセツ</t>
    </rPh>
    <rPh sb="2" eb="4">
      <t>ホシュウ</t>
    </rPh>
    <phoneticPr fontId="16" alignment="distributed"/>
  </si>
  <si>
    <t>公共事業</t>
    <rPh sb="0" eb="2">
      <t>コウキョウ</t>
    </rPh>
    <rPh sb="2" eb="4">
      <t>ジギョウ</t>
    </rPh>
    <phoneticPr fontId="16" alignment="distributed"/>
  </si>
  <si>
    <t>その他の土木建設</t>
    <rPh sb="0" eb="3">
      <t>ソノタ</t>
    </rPh>
    <rPh sb="4" eb="6">
      <t>ドボク</t>
    </rPh>
    <rPh sb="6" eb="8">
      <t>ケンセツ</t>
    </rPh>
    <phoneticPr fontId="16" alignment="distributed"/>
  </si>
  <si>
    <t>電力</t>
    <rPh sb="0" eb="2">
      <t>デンリョク</t>
    </rPh>
    <phoneticPr fontId="16" alignment="distributed"/>
  </si>
  <si>
    <t>ガス・熱供給</t>
    <rPh sb="0" eb="2">
      <t>ガス</t>
    </rPh>
    <rPh sb="3" eb="4">
      <t>ネツ</t>
    </rPh>
    <rPh sb="4" eb="6">
      <t>キョウキュウ</t>
    </rPh>
    <phoneticPr fontId="16" alignment="distributed"/>
  </si>
  <si>
    <t>水道</t>
    <rPh sb="0" eb="2">
      <t>スイドウ</t>
    </rPh>
    <phoneticPr fontId="16" alignment="distributed"/>
  </si>
  <si>
    <t>廃棄物処理</t>
    <rPh sb="0" eb="3">
      <t>ハイキブツ</t>
    </rPh>
    <rPh sb="3" eb="5">
      <t>ショリ</t>
    </rPh>
    <phoneticPr fontId="16" alignment="distributed"/>
  </si>
  <si>
    <t>商業</t>
    <rPh sb="0" eb="2">
      <t>ショウギョウ</t>
    </rPh>
    <phoneticPr fontId="16" alignment="distributed"/>
  </si>
  <si>
    <t>金融・保険</t>
    <rPh sb="0" eb="2">
      <t>キンユウ</t>
    </rPh>
    <rPh sb="3" eb="5">
      <t>ホケン</t>
    </rPh>
    <phoneticPr fontId="16" alignment="distributed"/>
  </si>
  <si>
    <t>不動産仲介及び賃貸</t>
    <rPh sb="0" eb="3">
      <t>フドウサン</t>
    </rPh>
    <rPh sb="3" eb="5">
      <t>チュウカイ</t>
    </rPh>
    <rPh sb="5" eb="7">
      <t>オヨビ</t>
    </rPh>
    <rPh sb="7" eb="9">
      <t>チンタイ</t>
    </rPh>
    <phoneticPr fontId="16" alignment="distributed"/>
  </si>
  <si>
    <t>住宅賃貸料</t>
    <rPh sb="0" eb="2">
      <t>ジュウタク</t>
    </rPh>
    <rPh sb="2" eb="5">
      <t>チンタイリョウ</t>
    </rPh>
    <phoneticPr fontId="16" alignment="distributed"/>
  </si>
  <si>
    <t>住宅賃貸料（帰属家賃）</t>
    <rPh sb="0" eb="2">
      <t>ジュウタク</t>
    </rPh>
    <rPh sb="2" eb="5">
      <t>チンタイリョウ</t>
    </rPh>
    <rPh sb="6" eb="8">
      <t>キゾク</t>
    </rPh>
    <rPh sb="8" eb="10">
      <t>ヤチン</t>
    </rPh>
    <phoneticPr fontId="16" alignment="distributed"/>
  </si>
  <si>
    <t>鉄道輸送</t>
    <rPh sb="0" eb="2">
      <t>テツドウ</t>
    </rPh>
    <rPh sb="2" eb="4">
      <t>ユソウ</t>
    </rPh>
    <phoneticPr fontId="16" alignment="distributed"/>
  </si>
  <si>
    <t>道路輸送（自家輸送を除く。）</t>
    <rPh sb="0" eb="2">
      <t>ドウロ</t>
    </rPh>
    <rPh sb="2" eb="4">
      <t>ユソウ</t>
    </rPh>
    <rPh sb="5" eb="7">
      <t>ジカ</t>
    </rPh>
    <rPh sb="7" eb="9">
      <t>ユソウ</t>
    </rPh>
    <rPh sb="10" eb="12">
      <t>ノゾク</t>
    </rPh>
    <phoneticPr fontId="16" alignment="distributed"/>
  </si>
  <si>
    <t>自家輸送</t>
    <rPh sb="0" eb="2">
      <t>ジカ</t>
    </rPh>
    <rPh sb="2" eb="4">
      <t>ユソウ</t>
    </rPh>
    <phoneticPr fontId="16" alignment="distributed"/>
  </si>
  <si>
    <t>水運</t>
    <rPh sb="0" eb="2">
      <t>スイウン</t>
    </rPh>
    <phoneticPr fontId="16" alignment="distributed"/>
  </si>
  <si>
    <t>航空輸送</t>
    <rPh sb="0" eb="2">
      <t>コウクウ</t>
    </rPh>
    <rPh sb="2" eb="4">
      <t>ユソウ</t>
    </rPh>
    <phoneticPr fontId="16" alignment="distributed"/>
  </si>
  <si>
    <t>貨物利用運送</t>
    <rPh sb="0" eb="2">
      <t>カモツ</t>
    </rPh>
    <rPh sb="2" eb="4">
      <t>リヨウ</t>
    </rPh>
    <rPh sb="4" eb="6">
      <t>ウンソウ</t>
    </rPh>
    <phoneticPr fontId="16" alignment="distributed"/>
  </si>
  <si>
    <t>倉庫</t>
    <rPh sb="0" eb="2">
      <t>ソウコ</t>
    </rPh>
    <phoneticPr fontId="16" alignment="distributed"/>
  </si>
  <si>
    <t>運輸附帯サービス</t>
    <rPh sb="0" eb="2">
      <t>ウンユ</t>
    </rPh>
    <rPh sb="2" eb="4">
      <t>フタイ</t>
    </rPh>
    <rPh sb="4" eb="8">
      <t>サービス</t>
    </rPh>
    <phoneticPr fontId="16" alignment="distributed"/>
  </si>
  <si>
    <t>郵便・信書便</t>
    <rPh sb="0" eb="2">
      <t>ユウビン</t>
    </rPh>
    <rPh sb="3" eb="6">
      <t>シンショビン</t>
    </rPh>
    <phoneticPr fontId="16" alignment="distributed"/>
  </si>
  <si>
    <t>通信</t>
    <rPh sb="0" eb="2">
      <t>ツウシン</t>
    </rPh>
    <phoneticPr fontId="16" alignment="distributed"/>
  </si>
  <si>
    <t>放送</t>
    <rPh sb="0" eb="2">
      <t>ホウソウ</t>
    </rPh>
    <phoneticPr fontId="16" alignment="distributed"/>
  </si>
  <si>
    <t>情報サービス</t>
    <rPh sb="0" eb="2">
      <t>ジョウホウ</t>
    </rPh>
    <rPh sb="2" eb="6">
      <t>サービス</t>
    </rPh>
    <phoneticPr fontId="16" alignment="distributed"/>
  </si>
  <si>
    <t>インターネット附随サービス</t>
    <rPh sb="0" eb="7">
      <t>インターネット</t>
    </rPh>
    <rPh sb="7" eb="9">
      <t>フズイ</t>
    </rPh>
    <rPh sb="9" eb="13">
      <t>サービス</t>
    </rPh>
    <phoneticPr fontId="16" alignment="distributed"/>
  </si>
  <si>
    <t>映像・音声・文字情報制作</t>
    <rPh sb="0" eb="2">
      <t>エイゾウ</t>
    </rPh>
    <rPh sb="3" eb="5">
      <t>オンセイ</t>
    </rPh>
    <rPh sb="6" eb="8">
      <t>モジ</t>
    </rPh>
    <rPh sb="8" eb="10">
      <t>ジョウホウ</t>
    </rPh>
    <rPh sb="10" eb="12">
      <t>セイサク</t>
    </rPh>
    <phoneticPr fontId="16" alignment="distributed"/>
  </si>
  <si>
    <t>公務</t>
    <rPh sb="0" eb="2">
      <t>コウム</t>
    </rPh>
    <phoneticPr fontId="16" alignment="distributed"/>
  </si>
  <si>
    <t>教育</t>
    <rPh sb="0" eb="2">
      <t>キョウイク</t>
    </rPh>
    <phoneticPr fontId="16" alignment="distributed"/>
  </si>
  <si>
    <t>研究</t>
    <rPh sb="0" eb="2">
      <t>ケンキュウ</t>
    </rPh>
    <phoneticPr fontId="16"/>
  </si>
  <si>
    <t>医療</t>
    <rPh sb="0" eb="2">
      <t>イリョウ</t>
    </rPh>
    <phoneticPr fontId="16" alignment="distributed"/>
  </si>
  <si>
    <t>保健衛生</t>
    <rPh sb="0" eb="2">
      <t>ホケン</t>
    </rPh>
    <rPh sb="2" eb="4">
      <t>エイセイ</t>
    </rPh>
    <phoneticPr fontId="16" alignment="distributed"/>
  </si>
  <si>
    <t>社会保険・社会福祉</t>
    <rPh sb="0" eb="2">
      <t>シャカイ</t>
    </rPh>
    <rPh sb="2" eb="4">
      <t>ホケン</t>
    </rPh>
    <rPh sb="5" eb="7">
      <t>シャカイ</t>
    </rPh>
    <rPh sb="7" eb="9">
      <t>フクシ</t>
    </rPh>
    <phoneticPr fontId="16" alignment="distributed"/>
  </si>
  <si>
    <t>介護</t>
    <rPh sb="0" eb="2">
      <t>カイゴ</t>
    </rPh>
    <phoneticPr fontId="16" alignment="distributed"/>
  </si>
  <si>
    <t>他に分類されない会員制団体</t>
  </si>
  <si>
    <t>物品賃貸サービス</t>
    <rPh sb="0" eb="2">
      <t>ブッピン</t>
    </rPh>
    <rPh sb="2" eb="4">
      <t>チンタイ</t>
    </rPh>
    <rPh sb="4" eb="8">
      <t>サービス</t>
    </rPh>
    <phoneticPr fontId="16" alignment="distributed"/>
  </si>
  <si>
    <t>広告</t>
    <rPh sb="0" eb="2">
      <t>コウコク</t>
    </rPh>
    <phoneticPr fontId="16" alignment="distributed"/>
  </si>
  <si>
    <t>自動車整備・機械修理</t>
    <rPh sb="0" eb="3">
      <t>ジドウシャ</t>
    </rPh>
    <rPh sb="3" eb="5">
      <t>セイビ</t>
    </rPh>
    <rPh sb="6" eb="8">
      <t>キカイ</t>
    </rPh>
    <rPh sb="8" eb="10">
      <t>シュウリ</t>
    </rPh>
    <phoneticPr fontId="16" alignment="distributed"/>
  </si>
  <si>
    <t>その他の対事業所サービス</t>
    <rPh sb="0" eb="3">
      <t>ソノタ</t>
    </rPh>
    <rPh sb="4" eb="8">
      <t>タイジギョウショ</t>
    </rPh>
    <rPh sb="8" eb="12">
      <t>サービス</t>
    </rPh>
    <phoneticPr fontId="16" alignment="distributed"/>
  </si>
  <si>
    <t>宿泊業</t>
    <rPh sb="0" eb="3">
      <t>シュクハクギョウ</t>
    </rPh>
    <phoneticPr fontId="16" alignment="distributed"/>
  </si>
  <si>
    <t>飲食サービス</t>
    <rPh sb="0" eb="2">
      <t>インショク</t>
    </rPh>
    <rPh sb="2" eb="6">
      <t>サービス</t>
    </rPh>
    <phoneticPr fontId="16" alignment="distributed"/>
  </si>
  <si>
    <t>洗濯・理容・美容・浴場業</t>
    <rPh sb="0" eb="2">
      <t>センタク</t>
    </rPh>
    <rPh sb="3" eb="5">
      <t>リヨウ</t>
    </rPh>
    <rPh sb="6" eb="8">
      <t>ビヨウ</t>
    </rPh>
    <rPh sb="9" eb="12">
      <t>ヨクジョウギョウ</t>
    </rPh>
    <phoneticPr fontId="16" alignment="distributed"/>
  </si>
  <si>
    <t>娯楽サービス</t>
    <rPh sb="0" eb="2">
      <t>ゴラク</t>
    </rPh>
    <rPh sb="2" eb="6">
      <t>サービス</t>
    </rPh>
    <phoneticPr fontId="16" alignment="distributed"/>
  </si>
  <si>
    <t>その他の対個人サービス</t>
    <rPh sb="0" eb="3">
      <t>ソノタ</t>
    </rPh>
    <rPh sb="4" eb="5">
      <t>タイ</t>
    </rPh>
    <rPh sb="5" eb="7">
      <t>コジン</t>
    </rPh>
    <rPh sb="7" eb="11">
      <t>サービス</t>
    </rPh>
    <phoneticPr fontId="16" alignment="distributed"/>
  </si>
  <si>
    <t>事務用品</t>
    <rPh sb="0" eb="2">
      <t>ジム</t>
    </rPh>
    <rPh sb="2" eb="4">
      <t>ヨウヒン</t>
    </rPh>
    <phoneticPr fontId="16" alignment="distributed"/>
  </si>
  <si>
    <t>分類不明</t>
    <rPh sb="0" eb="2">
      <t>ブンルイ</t>
    </rPh>
    <rPh sb="2" eb="4">
      <t>フメイ</t>
    </rPh>
    <phoneticPr fontId="16" alignment="distributed"/>
  </si>
  <si>
    <t>計</t>
    <rPh sb="0" eb="1">
      <t>ケイ</t>
    </rPh>
    <phoneticPr fontId="16"/>
  </si>
  <si>
    <t>家計外消費支出（行）</t>
    <rPh sb="0" eb="2">
      <t>カケイ</t>
    </rPh>
    <rPh sb="2" eb="3">
      <t>ガイ</t>
    </rPh>
    <rPh sb="3" eb="5">
      <t>ショウヒ</t>
    </rPh>
    <rPh sb="5" eb="7">
      <t>シシュツ</t>
    </rPh>
    <rPh sb="8" eb="9">
      <t>ギョウ</t>
    </rPh>
    <phoneticPr fontId="16"/>
  </si>
  <si>
    <t>雇用者所得</t>
    <rPh sb="0" eb="3">
      <t>コヨウシャ</t>
    </rPh>
    <rPh sb="3" eb="5">
      <t>ショトク</t>
    </rPh>
    <phoneticPr fontId="16"/>
  </si>
  <si>
    <t>営業余剰</t>
    <rPh sb="0" eb="2">
      <t>エイギョウ</t>
    </rPh>
    <rPh sb="2" eb="4">
      <t>ヨジョウ</t>
    </rPh>
    <phoneticPr fontId="16"/>
  </si>
  <si>
    <t>資本減耗引当</t>
    <rPh sb="0" eb="2">
      <t>シホン</t>
    </rPh>
    <rPh sb="2" eb="4">
      <t>ゲンモウ</t>
    </rPh>
    <rPh sb="4" eb="6">
      <t>ヒキアテ</t>
    </rPh>
    <phoneticPr fontId="16"/>
  </si>
  <si>
    <t>資本減耗引当（社会資本等減耗分）</t>
    <rPh sb="0" eb="2">
      <t>シホン</t>
    </rPh>
    <rPh sb="2" eb="4">
      <t>ゲンモウ</t>
    </rPh>
    <rPh sb="4" eb="6">
      <t>ヒキアテ</t>
    </rPh>
    <rPh sb="7" eb="9">
      <t>シャカイ</t>
    </rPh>
    <rPh sb="9" eb="11">
      <t>シホン</t>
    </rPh>
    <rPh sb="11" eb="12">
      <t>トウ</t>
    </rPh>
    <rPh sb="12" eb="14">
      <t>ゲンモウ</t>
    </rPh>
    <rPh sb="14" eb="15">
      <t>ブン</t>
    </rPh>
    <phoneticPr fontId="16"/>
  </si>
  <si>
    <t>間接税（関税・輸入品商品税を除く）</t>
    <rPh sb="0" eb="3">
      <t>カンセツゼイ</t>
    </rPh>
    <rPh sb="4" eb="6">
      <t>カンゼイ</t>
    </rPh>
    <rPh sb="7" eb="9">
      <t>ユニュウ</t>
    </rPh>
    <rPh sb="9" eb="10">
      <t>ヒン</t>
    </rPh>
    <rPh sb="10" eb="12">
      <t>ショウヒン</t>
    </rPh>
    <rPh sb="12" eb="13">
      <t>ゼイ</t>
    </rPh>
    <rPh sb="14" eb="15">
      <t>ノゾ</t>
    </rPh>
    <phoneticPr fontId="16"/>
  </si>
  <si>
    <t>（控除）経常補助金</t>
    <rPh sb="1" eb="3">
      <t>コウジョ</t>
    </rPh>
    <rPh sb="4" eb="6">
      <t>ケイジョウ</t>
    </rPh>
    <rPh sb="6" eb="9">
      <t>ホジョキン</t>
    </rPh>
    <phoneticPr fontId="16"/>
  </si>
  <si>
    <t>ダブルデフレーション調整項</t>
    <rPh sb="10" eb="12">
      <t>チョウセイ</t>
    </rPh>
    <rPh sb="12" eb="13">
      <t>コウ</t>
    </rPh>
    <phoneticPr fontId="4"/>
  </si>
  <si>
    <t>粗付加価値部門計</t>
    <rPh sb="0" eb="1">
      <t>ソ</t>
    </rPh>
    <rPh sb="1" eb="3">
      <t>フカ</t>
    </rPh>
    <rPh sb="3" eb="5">
      <t>カチ</t>
    </rPh>
    <rPh sb="5" eb="7">
      <t>ブモン</t>
    </rPh>
    <rPh sb="7" eb="8">
      <t>ケイ</t>
    </rPh>
    <phoneticPr fontId="16"/>
  </si>
  <si>
    <t>国内生産額</t>
    <rPh sb="0" eb="2">
      <t>コクナイ</t>
    </rPh>
    <rPh sb="2" eb="5">
      <t>セイサンガク</t>
    </rPh>
    <phoneticPr fontId="16"/>
  </si>
  <si>
    <r>
      <rPr>
        <sz val="11"/>
        <rFont val="ＭＳ Ｐ明朝"/>
        <family val="1"/>
        <charset val="128"/>
      </rPr>
      <t>埼玉県</t>
    </r>
    <rPh sb="0" eb="3">
      <t>サイタマケン</t>
    </rPh>
    <phoneticPr fontId="4"/>
  </si>
  <si>
    <r>
      <rPr>
        <sz val="11"/>
        <rFont val="ＭＳ Ｐ明朝"/>
        <family val="1"/>
        <charset val="128"/>
      </rPr>
      <t>県民所得係数</t>
    </r>
    <rPh sb="0" eb="2">
      <t>ケンミン</t>
    </rPh>
    <rPh sb="2" eb="4">
      <t>ショトク</t>
    </rPh>
    <rPh sb="4" eb="6">
      <t>ケイスウ</t>
    </rPh>
    <phoneticPr fontId="4"/>
  </si>
  <si>
    <r>
      <rPr>
        <sz val="11"/>
        <rFont val="ＭＳ Ｐ明朝"/>
        <family val="1"/>
        <charset val="128"/>
      </rPr>
      <t>消費転換係数</t>
    </r>
    <rPh sb="0" eb="2">
      <t>ショウヒ</t>
    </rPh>
    <rPh sb="2" eb="4">
      <t>テンカン</t>
    </rPh>
    <rPh sb="4" eb="6">
      <t>ケイスウ</t>
    </rPh>
    <phoneticPr fontId="4"/>
  </si>
  <si>
    <r>
      <rPr>
        <sz val="11"/>
        <rFont val="ＭＳ Ｐ明朝"/>
        <family val="1"/>
        <charset val="128"/>
      </rPr>
      <t>中間投入率</t>
    </r>
    <rPh sb="0" eb="2">
      <t>チュウカン</t>
    </rPh>
    <rPh sb="2" eb="4">
      <t>トウニュウ</t>
    </rPh>
    <rPh sb="4" eb="5">
      <t>リツ</t>
    </rPh>
    <phoneticPr fontId="4"/>
  </si>
  <si>
    <r>
      <rPr>
        <sz val="11"/>
        <color theme="1"/>
        <rFont val="Arial Unicode MS"/>
        <family val="3"/>
        <charset val="128"/>
      </rPr>
      <t>年設定</t>
    </r>
    <rPh sb="0" eb="1">
      <t>ネン</t>
    </rPh>
    <rPh sb="1" eb="3">
      <t>セッテイ</t>
    </rPh>
    <phoneticPr fontId="6"/>
  </si>
  <si>
    <r>
      <rPr>
        <sz val="11"/>
        <color theme="1"/>
        <rFont val="ＭＳ Ｐゴシック"/>
        <family val="2"/>
        <charset val="128"/>
      </rPr>
      <t>年</t>
    </r>
    <rPh sb="0" eb="1">
      <t>ネン</t>
    </rPh>
    <phoneticPr fontId="6"/>
  </si>
  <si>
    <r>
      <rPr>
        <sz val="11"/>
        <color theme="0"/>
        <rFont val="ＭＳ Ｐゴシック"/>
        <family val="2"/>
        <charset val="128"/>
      </rPr>
      <t>　建設部門分析用係数</t>
    </r>
    <rPh sb="1" eb="3">
      <t>ケンセツ</t>
    </rPh>
    <rPh sb="3" eb="5">
      <t>ブモン</t>
    </rPh>
    <rPh sb="5" eb="8">
      <t>ブンセキヨウ</t>
    </rPh>
    <rPh sb="8" eb="10">
      <t>ケイスウ</t>
    </rPh>
    <phoneticPr fontId="4"/>
  </si>
  <si>
    <r>
      <rPr>
        <sz val="11"/>
        <rFont val="ＭＳ Ｐゴシック"/>
        <family val="2"/>
        <charset val="128"/>
      </rPr>
      <t>　固定資本マトリックス（建設部門を除く）</t>
    </r>
    <rPh sb="1" eb="3">
      <t>コテイ</t>
    </rPh>
    <rPh sb="3" eb="5">
      <t>シホン</t>
    </rPh>
    <rPh sb="12" eb="14">
      <t>ケンセツ</t>
    </rPh>
    <rPh sb="14" eb="16">
      <t>ブモン</t>
    </rPh>
    <rPh sb="17" eb="18">
      <t>ノゾ</t>
    </rPh>
    <phoneticPr fontId="4"/>
  </si>
  <si>
    <r>
      <rPr>
        <sz val="11"/>
        <color theme="0"/>
        <rFont val="ＭＳ Ｐ明朝"/>
        <family val="1"/>
        <charset val="128"/>
      </rPr>
      <t>非住宅建築</t>
    </r>
  </si>
  <si>
    <r>
      <rPr>
        <sz val="11"/>
        <rFont val="ＭＳ Ｐゴシック"/>
        <family val="2"/>
        <charset val="128"/>
      </rPr>
      <t>耕種農業</t>
    </r>
    <rPh sb="0" eb="1">
      <t>コウ</t>
    </rPh>
    <rPh sb="1" eb="2">
      <t>シュ</t>
    </rPh>
    <rPh sb="2" eb="4">
      <t>ノウギョウ</t>
    </rPh>
    <phoneticPr fontId="16" alignment="distributed"/>
  </si>
  <si>
    <r>
      <rPr>
        <sz val="11"/>
        <rFont val="ＭＳ Ｐ明朝"/>
        <family val="1"/>
        <charset val="128"/>
      </rPr>
      <t>畜産</t>
    </r>
    <rPh sb="0" eb="2">
      <t>チクサン</t>
    </rPh>
    <phoneticPr fontId="16" alignment="distributed"/>
  </si>
  <si>
    <r>
      <rPr>
        <sz val="11"/>
        <rFont val="ＭＳ Ｐ明朝"/>
        <family val="1"/>
        <charset val="128"/>
      </rPr>
      <t>農業サービス</t>
    </r>
    <rPh sb="0" eb="2">
      <t>ノウギョウ</t>
    </rPh>
    <rPh sb="2" eb="6">
      <t>サービス</t>
    </rPh>
    <phoneticPr fontId="16" alignment="distributed"/>
  </si>
  <si>
    <r>
      <rPr>
        <sz val="11"/>
        <rFont val="ＭＳ Ｐ明朝"/>
        <family val="1"/>
        <charset val="128"/>
      </rPr>
      <t>林業</t>
    </r>
    <rPh sb="0" eb="2">
      <t>リンギョウ</t>
    </rPh>
    <phoneticPr fontId="16" alignment="distributed"/>
  </si>
  <si>
    <r>
      <rPr>
        <sz val="11"/>
        <rFont val="ＭＳ Ｐ明朝"/>
        <family val="1"/>
        <charset val="128"/>
      </rPr>
      <t>漁業</t>
    </r>
    <rPh sb="0" eb="2">
      <t>ギョギョウ</t>
    </rPh>
    <phoneticPr fontId="16" alignment="distributed"/>
  </si>
  <si>
    <r>
      <rPr>
        <sz val="11"/>
        <rFont val="ＭＳ Ｐゴシック"/>
        <family val="2"/>
        <charset val="128"/>
      </rPr>
      <t>石炭・原油・天然ガス</t>
    </r>
    <rPh sb="0" eb="2">
      <t>セキタン</t>
    </rPh>
    <rPh sb="3" eb="5">
      <t>ゲンユ</t>
    </rPh>
    <rPh sb="6" eb="8">
      <t>テンネン</t>
    </rPh>
    <rPh sb="8" eb="10">
      <t>ガス</t>
    </rPh>
    <phoneticPr fontId="16" alignment="distributed"/>
  </si>
  <si>
    <r>
      <rPr>
        <sz val="11"/>
        <rFont val="ＭＳ Ｐ明朝"/>
        <family val="1"/>
        <charset val="128"/>
      </rPr>
      <t>その他の鉱業</t>
    </r>
    <rPh sb="0" eb="3">
      <t>ソノタ</t>
    </rPh>
    <rPh sb="4" eb="6">
      <t>コウギョウ</t>
    </rPh>
    <phoneticPr fontId="16" alignment="distributed"/>
  </si>
  <si>
    <r>
      <rPr>
        <sz val="11"/>
        <rFont val="ＭＳ Ｐ明朝"/>
        <family val="1"/>
        <charset val="128"/>
      </rPr>
      <t>食料品</t>
    </r>
    <rPh sb="0" eb="3">
      <t>ショクリョウヒン</t>
    </rPh>
    <phoneticPr fontId="16" alignment="distributed"/>
  </si>
  <si>
    <r>
      <rPr>
        <sz val="11"/>
        <rFont val="ＭＳ Ｐ明朝"/>
        <family val="1"/>
        <charset val="128"/>
      </rPr>
      <t>飲料</t>
    </r>
    <rPh sb="0" eb="2">
      <t>インリョウ</t>
    </rPh>
    <phoneticPr fontId="16" alignment="distributed"/>
  </si>
  <si>
    <r>
      <rPr>
        <sz val="11"/>
        <rFont val="ＭＳ Ｐ明朝"/>
        <family val="1"/>
        <charset val="128"/>
      </rPr>
      <t>飼料・有機質肥料（別掲を除く。）</t>
    </r>
    <rPh sb="0" eb="2">
      <t>シリョウ</t>
    </rPh>
    <rPh sb="3" eb="6">
      <t>ユウキシツ</t>
    </rPh>
    <rPh sb="6" eb="8">
      <t>ヒリョウ</t>
    </rPh>
    <rPh sb="9" eb="11">
      <t>ベッケイ</t>
    </rPh>
    <rPh sb="12" eb="14">
      <t>ノゾク</t>
    </rPh>
    <phoneticPr fontId="16" alignment="distributed"/>
  </si>
  <si>
    <r>
      <rPr>
        <sz val="11"/>
        <rFont val="ＭＳ Ｐ明朝"/>
        <family val="1"/>
        <charset val="128"/>
      </rPr>
      <t>たばこ</t>
    </r>
  </si>
  <si>
    <r>
      <rPr>
        <sz val="11"/>
        <rFont val="ＭＳ Ｐ明朝"/>
        <family val="1"/>
        <charset val="128"/>
      </rPr>
      <t>繊維工業製品</t>
    </r>
    <rPh sb="0" eb="2">
      <t>センイ</t>
    </rPh>
    <rPh sb="2" eb="4">
      <t>コウギョウ</t>
    </rPh>
    <rPh sb="4" eb="6">
      <t>セイヒン</t>
    </rPh>
    <phoneticPr fontId="16" alignment="distributed"/>
  </si>
  <si>
    <r>
      <rPr>
        <sz val="11"/>
        <rFont val="ＭＳ Ｐ明朝"/>
        <family val="1"/>
        <charset val="128"/>
      </rPr>
      <t>衣服・その他の繊維既製品</t>
    </r>
    <rPh sb="0" eb="2">
      <t>イフク</t>
    </rPh>
    <rPh sb="3" eb="6">
      <t>ソノタ</t>
    </rPh>
    <rPh sb="7" eb="9">
      <t>センイ</t>
    </rPh>
    <rPh sb="9" eb="12">
      <t>キセイヒン</t>
    </rPh>
    <phoneticPr fontId="16" alignment="distributed"/>
  </si>
  <si>
    <r>
      <rPr>
        <sz val="11"/>
        <rFont val="ＭＳ Ｐ明朝"/>
        <family val="1"/>
        <charset val="128"/>
      </rPr>
      <t>木材・木製品</t>
    </r>
    <rPh sb="0" eb="2">
      <t>モクザイ</t>
    </rPh>
    <rPh sb="3" eb="4">
      <t>モク</t>
    </rPh>
    <rPh sb="4" eb="6">
      <t>セイヒン</t>
    </rPh>
    <phoneticPr fontId="16" alignment="distributed"/>
  </si>
  <si>
    <r>
      <rPr>
        <sz val="11"/>
        <rFont val="ＭＳ Ｐ明朝"/>
        <family val="1"/>
        <charset val="128"/>
      </rPr>
      <t>家具・装備品</t>
    </r>
    <rPh sb="0" eb="2">
      <t>カグ</t>
    </rPh>
    <rPh sb="3" eb="4">
      <t>ソウ</t>
    </rPh>
    <rPh sb="4" eb="6">
      <t>ビヒン</t>
    </rPh>
    <phoneticPr fontId="16" alignment="distributed"/>
  </si>
  <si>
    <r>
      <rPr>
        <sz val="11"/>
        <rFont val="ＭＳ Ｐ明朝"/>
        <family val="1"/>
        <charset val="128"/>
      </rPr>
      <t>パルプ・紙・板紙・加工紙</t>
    </r>
    <rPh sb="0" eb="3">
      <t>パルプ</t>
    </rPh>
    <rPh sb="4" eb="5">
      <t>カミ</t>
    </rPh>
    <rPh sb="6" eb="8">
      <t>イタガミ</t>
    </rPh>
    <rPh sb="9" eb="12">
      <t>カコウシ</t>
    </rPh>
    <phoneticPr fontId="16" alignment="distributed"/>
  </si>
  <si>
    <r>
      <rPr>
        <sz val="11"/>
        <rFont val="ＭＳ Ｐゴシック"/>
        <family val="2"/>
        <charset val="128"/>
      </rPr>
      <t>紙加工品</t>
    </r>
    <rPh sb="0" eb="1">
      <t>カミ</t>
    </rPh>
    <rPh sb="1" eb="4">
      <t>カコウヒン</t>
    </rPh>
    <phoneticPr fontId="16" alignment="distributed"/>
  </si>
  <si>
    <r>
      <rPr>
        <sz val="11"/>
        <rFont val="ＭＳ Ｐ明朝"/>
        <family val="1"/>
        <charset val="128"/>
      </rPr>
      <t>印刷・製版・製本</t>
    </r>
    <rPh sb="0" eb="2">
      <t>インサツ</t>
    </rPh>
    <rPh sb="3" eb="5">
      <t>セイハン</t>
    </rPh>
    <rPh sb="6" eb="8">
      <t>セイホン</t>
    </rPh>
    <phoneticPr fontId="16" alignment="distributed"/>
  </si>
  <si>
    <r>
      <rPr>
        <sz val="11"/>
        <rFont val="ＭＳ Ｐ明朝"/>
        <family val="1"/>
        <charset val="128"/>
      </rPr>
      <t>化学肥料</t>
    </r>
    <rPh sb="0" eb="2">
      <t>カガク</t>
    </rPh>
    <rPh sb="2" eb="4">
      <t>ヒリョウ</t>
    </rPh>
    <phoneticPr fontId="16" alignment="distributed"/>
  </si>
  <si>
    <r>
      <rPr>
        <sz val="11"/>
        <rFont val="ＭＳ Ｐ明朝"/>
        <family val="1"/>
        <charset val="128"/>
      </rPr>
      <t>無機化学工業製品</t>
    </r>
    <rPh sb="0" eb="2">
      <t>ムキ</t>
    </rPh>
    <rPh sb="2" eb="4">
      <t>カガク</t>
    </rPh>
    <rPh sb="4" eb="6">
      <t>コウギョウ</t>
    </rPh>
    <rPh sb="6" eb="8">
      <t>セイヒン</t>
    </rPh>
    <phoneticPr fontId="16" alignment="distributed"/>
  </si>
  <si>
    <r>
      <rPr>
        <sz val="11"/>
        <rFont val="ＭＳ Ｐ明朝"/>
        <family val="1"/>
        <charset val="128"/>
      </rPr>
      <t>石油化学系基礎製品</t>
    </r>
    <rPh sb="0" eb="9">
      <t>セキユカガクケイキソセイヒン</t>
    </rPh>
    <phoneticPr fontId="16" alignment="distributed"/>
  </si>
  <si>
    <r>
      <rPr>
        <sz val="11"/>
        <rFont val="ＭＳ Ｐ明朝"/>
        <family val="1"/>
        <charset val="128"/>
      </rPr>
      <t>有機化学工業製品（石油化学系基礎製品・合成樹脂を除く。）</t>
    </r>
    <rPh sb="0" eb="2">
      <t>ユウキ</t>
    </rPh>
    <rPh sb="2" eb="4">
      <t>カガク</t>
    </rPh>
    <rPh sb="4" eb="6">
      <t>コウギョウ</t>
    </rPh>
    <rPh sb="6" eb="8">
      <t>セイヒン</t>
    </rPh>
    <rPh sb="9" eb="11">
      <t>セキユ</t>
    </rPh>
    <rPh sb="11" eb="14">
      <t>カガクケイ</t>
    </rPh>
    <rPh sb="14" eb="16">
      <t>キソ</t>
    </rPh>
    <rPh sb="16" eb="18">
      <t>セイヒン</t>
    </rPh>
    <rPh sb="19" eb="21">
      <t>ゴウセイ</t>
    </rPh>
    <rPh sb="21" eb="23">
      <t>ジュシ</t>
    </rPh>
    <rPh sb="24" eb="25">
      <t>ノゾ</t>
    </rPh>
    <phoneticPr fontId="16" alignment="distributed"/>
  </si>
  <si>
    <r>
      <rPr>
        <sz val="11"/>
        <rFont val="ＭＳ Ｐ明朝"/>
        <family val="1"/>
        <charset val="128"/>
      </rPr>
      <t>合成樹脂</t>
    </r>
    <rPh sb="0" eb="2">
      <t>ゴウセイ</t>
    </rPh>
    <rPh sb="2" eb="4">
      <t>ジュシ</t>
    </rPh>
    <phoneticPr fontId="16" alignment="distributed"/>
  </si>
  <si>
    <r>
      <rPr>
        <sz val="11"/>
        <rFont val="ＭＳ Ｐ明朝"/>
        <family val="1"/>
        <charset val="128"/>
      </rPr>
      <t>化学繊維</t>
    </r>
    <rPh sb="0" eb="2">
      <t>カガク</t>
    </rPh>
    <rPh sb="2" eb="4">
      <t>センイ</t>
    </rPh>
    <phoneticPr fontId="16" alignment="distributed"/>
  </si>
  <si>
    <r>
      <rPr>
        <sz val="11"/>
        <rFont val="ＭＳ Ｐ明朝"/>
        <family val="1"/>
        <charset val="128"/>
      </rPr>
      <t>医薬品</t>
    </r>
    <rPh sb="0" eb="1">
      <t>イ</t>
    </rPh>
    <rPh sb="1" eb="3">
      <t>ヤクヒン</t>
    </rPh>
    <phoneticPr fontId="16" alignment="distributed"/>
  </si>
  <si>
    <r>
      <rPr>
        <sz val="11"/>
        <rFont val="ＭＳ Ｐ明朝"/>
        <family val="1"/>
        <charset val="128"/>
      </rPr>
      <t>化学最終製品（医薬品を除く。）</t>
    </r>
    <rPh sb="0" eb="2">
      <t>カガク</t>
    </rPh>
    <rPh sb="2" eb="4">
      <t>サイシュウ</t>
    </rPh>
    <rPh sb="4" eb="6">
      <t>セイヒン</t>
    </rPh>
    <rPh sb="7" eb="8">
      <t>イ</t>
    </rPh>
    <rPh sb="8" eb="10">
      <t>ヤクヒン</t>
    </rPh>
    <rPh sb="11" eb="13">
      <t>ノゾク</t>
    </rPh>
    <phoneticPr fontId="16" alignment="distributed"/>
  </si>
  <si>
    <r>
      <rPr>
        <sz val="11"/>
        <rFont val="ＭＳ Ｐ明朝"/>
        <family val="1"/>
        <charset val="128"/>
      </rPr>
      <t>石油製品</t>
    </r>
    <rPh sb="0" eb="2">
      <t>セキユ</t>
    </rPh>
    <rPh sb="2" eb="4">
      <t>セイヒン</t>
    </rPh>
    <phoneticPr fontId="16" alignment="distributed"/>
  </si>
  <si>
    <r>
      <rPr>
        <sz val="11"/>
        <rFont val="ＭＳ Ｐ明朝"/>
        <family val="1"/>
        <charset val="128"/>
      </rPr>
      <t>石炭製品</t>
    </r>
    <rPh sb="0" eb="2">
      <t>セキタン</t>
    </rPh>
    <rPh sb="2" eb="4">
      <t>セイヒン</t>
    </rPh>
    <phoneticPr fontId="16" alignment="distributed"/>
  </si>
  <si>
    <r>
      <rPr>
        <sz val="11"/>
        <rFont val="ＭＳ Ｐ明朝"/>
        <family val="1"/>
        <charset val="128"/>
      </rPr>
      <t>プラスチック製品</t>
    </r>
    <rPh sb="0" eb="6">
      <t>プラスチック</t>
    </rPh>
    <rPh sb="6" eb="8">
      <t>セイヒン</t>
    </rPh>
    <phoneticPr fontId="16" alignment="distributed"/>
  </si>
  <si>
    <r>
      <rPr>
        <sz val="11"/>
        <rFont val="ＭＳ Ｐ明朝"/>
        <family val="1"/>
        <charset val="128"/>
      </rPr>
      <t>ゴム製品</t>
    </r>
    <rPh sb="0" eb="2">
      <t>ゴム</t>
    </rPh>
    <rPh sb="2" eb="4">
      <t>セイヒン</t>
    </rPh>
    <phoneticPr fontId="16" alignment="distributed"/>
  </si>
  <si>
    <r>
      <rPr>
        <sz val="11"/>
        <rFont val="ＭＳ Ｐ明朝"/>
        <family val="1"/>
        <charset val="128"/>
      </rPr>
      <t>なめし革・革製品・毛皮</t>
    </r>
    <rPh sb="0" eb="11">
      <t>ナメシガワ・カワセイヒン・ケガワ</t>
    </rPh>
    <phoneticPr fontId="16" alignment="distributed"/>
  </si>
  <si>
    <r>
      <rPr>
        <sz val="11"/>
        <rFont val="ＭＳ Ｐ明朝"/>
        <family val="1"/>
        <charset val="128"/>
      </rPr>
      <t>ガラス・ガラス製品</t>
    </r>
    <rPh sb="0" eb="3">
      <t>ガラス</t>
    </rPh>
    <rPh sb="4" eb="7">
      <t>ガラス</t>
    </rPh>
    <rPh sb="7" eb="9">
      <t>セイヒン</t>
    </rPh>
    <phoneticPr fontId="16" alignment="distributed"/>
  </si>
  <si>
    <r>
      <rPr>
        <sz val="11"/>
        <rFont val="ＭＳ Ｐ明朝"/>
        <family val="1"/>
        <charset val="128"/>
      </rPr>
      <t>セメント・セメント製品</t>
    </r>
    <rPh sb="0" eb="4">
      <t>セメント</t>
    </rPh>
    <rPh sb="5" eb="9">
      <t>セメント</t>
    </rPh>
    <rPh sb="9" eb="11">
      <t>セイヒン</t>
    </rPh>
    <phoneticPr fontId="16" alignment="distributed"/>
  </si>
  <si>
    <r>
      <rPr>
        <sz val="11"/>
        <rFont val="ＭＳ Ｐ明朝"/>
        <family val="1"/>
        <charset val="128"/>
      </rPr>
      <t>陶磁器</t>
    </r>
    <rPh sb="0" eb="3">
      <t>トウジキ</t>
    </rPh>
    <phoneticPr fontId="16" alignment="distributed"/>
  </si>
  <si>
    <r>
      <rPr>
        <sz val="11"/>
        <rFont val="ＭＳ Ｐ明朝"/>
        <family val="1"/>
        <charset val="128"/>
      </rPr>
      <t>その他の窯業・土石製品</t>
    </r>
    <rPh sb="0" eb="3">
      <t>ソノタ</t>
    </rPh>
    <rPh sb="4" eb="6">
      <t>ヨウギョウ</t>
    </rPh>
    <rPh sb="7" eb="9">
      <t>ドセキ</t>
    </rPh>
    <rPh sb="9" eb="11">
      <t>セイヒン</t>
    </rPh>
    <phoneticPr fontId="16" alignment="distributed"/>
  </si>
  <si>
    <r>
      <rPr>
        <sz val="11"/>
        <rFont val="ＭＳ Ｐ明朝"/>
        <family val="1"/>
        <charset val="128"/>
      </rPr>
      <t>銑鉄・粗鋼</t>
    </r>
    <rPh sb="0" eb="2">
      <t>センテツ</t>
    </rPh>
    <rPh sb="3" eb="5">
      <t>ソコウ</t>
    </rPh>
    <phoneticPr fontId="16" alignment="distributed"/>
  </si>
  <si>
    <r>
      <rPr>
        <sz val="11"/>
        <rFont val="ＭＳ Ｐ明朝"/>
        <family val="1"/>
        <charset val="128"/>
      </rPr>
      <t>鋼材</t>
    </r>
    <rPh sb="0" eb="2">
      <t>コウザイ</t>
    </rPh>
    <phoneticPr fontId="16" alignment="distributed"/>
  </si>
  <si>
    <r>
      <rPr>
        <sz val="11"/>
        <rFont val="ＭＳ Ｐ明朝"/>
        <family val="1"/>
        <charset val="128"/>
      </rPr>
      <t>鋳鍛造品（鉄）</t>
    </r>
    <rPh sb="0" eb="7">
      <t>イタンゾウシナ（テツ）</t>
    </rPh>
    <phoneticPr fontId="16" alignment="distributed"/>
  </si>
  <si>
    <r>
      <rPr>
        <sz val="11"/>
        <rFont val="ＭＳ Ｐ明朝"/>
        <family val="1"/>
        <charset val="128"/>
      </rPr>
      <t>その他の鉄鋼製品</t>
    </r>
    <rPh sb="0" eb="3">
      <t>ソノタ</t>
    </rPh>
    <rPh sb="4" eb="6">
      <t>テッコウ</t>
    </rPh>
    <rPh sb="6" eb="8">
      <t>セイヒン</t>
    </rPh>
    <phoneticPr fontId="16" alignment="distributed"/>
  </si>
  <si>
    <r>
      <rPr>
        <sz val="11"/>
        <rFont val="ＭＳ Ｐ明朝"/>
        <family val="1"/>
        <charset val="128"/>
      </rPr>
      <t>非鉄金属製錬・精製</t>
    </r>
    <rPh sb="0" eb="2">
      <t>ヒテツ</t>
    </rPh>
    <rPh sb="2" eb="4">
      <t>キンゾク</t>
    </rPh>
    <rPh sb="4" eb="6">
      <t>セイレン</t>
    </rPh>
    <rPh sb="7" eb="9">
      <t>セイセイ</t>
    </rPh>
    <phoneticPr fontId="16" alignment="distributed"/>
  </si>
  <si>
    <r>
      <rPr>
        <sz val="11"/>
        <rFont val="ＭＳ Ｐ明朝"/>
        <family val="1"/>
        <charset val="128"/>
      </rPr>
      <t>非鉄金属加工製品</t>
    </r>
    <rPh sb="0" eb="2">
      <t>ヒテツ</t>
    </rPh>
    <rPh sb="2" eb="4">
      <t>キンゾク</t>
    </rPh>
    <rPh sb="4" eb="6">
      <t>カコウ</t>
    </rPh>
    <rPh sb="6" eb="8">
      <t>セイヒン</t>
    </rPh>
    <phoneticPr fontId="16" alignment="distributed"/>
  </si>
  <si>
    <r>
      <rPr>
        <sz val="11"/>
        <rFont val="ＭＳ Ｐ明朝"/>
        <family val="1"/>
        <charset val="128"/>
      </rPr>
      <t>建設用・建築用金属製品</t>
    </r>
    <rPh sb="0" eb="11">
      <t>ケンセツヨウ・ケンチクヨウキンゾクセイヒン</t>
    </rPh>
    <phoneticPr fontId="16" alignment="distributed"/>
  </si>
  <si>
    <r>
      <rPr>
        <sz val="11"/>
        <rFont val="ＭＳ Ｐ明朝"/>
        <family val="1"/>
        <charset val="128"/>
      </rPr>
      <t>その他の金属製品</t>
    </r>
    <rPh sb="0" eb="3">
      <t>ソノタ</t>
    </rPh>
    <rPh sb="4" eb="6">
      <t>キンゾク</t>
    </rPh>
    <rPh sb="6" eb="8">
      <t>セイヒン</t>
    </rPh>
    <phoneticPr fontId="16" alignment="distributed"/>
  </si>
  <si>
    <r>
      <rPr>
        <sz val="11"/>
        <rFont val="ＭＳ Ｐ明朝"/>
        <family val="1"/>
        <charset val="128"/>
      </rPr>
      <t>はん用機械</t>
    </r>
    <rPh sb="0" eb="3">
      <t>ハンヨウ</t>
    </rPh>
    <rPh sb="3" eb="5">
      <t>キカイ</t>
    </rPh>
    <phoneticPr fontId="16" alignment="distributed"/>
  </si>
  <si>
    <r>
      <rPr>
        <sz val="11"/>
        <rFont val="ＭＳ Ｐ明朝"/>
        <family val="1"/>
        <charset val="128"/>
      </rPr>
      <t>生産用機械</t>
    </r>
    <rPh sb="0" eb="3">
      <t>セイサンヨウ</t>
    </rPh>
    <rPh sb="3" eb="5">
      <t>キカイ</t>
    </rPh>
    <phoneticPr fontId="16" alignment="distributed"/>
  </si>
  <si>
    <r>
      <rPr>
        <sz val="11"/>
        <rFont val="ＭＳ Ｐ明朝"/>
        <family val="1"/>
        <charset val="128"/>
      </rPr>
      <t>業務用機械</t>
    </r>
    <rPh sb="0" eb="3">
      <t>ギョウムヨウ</t>
    </rPh>
    <rPh sb="3" eb="5">
      <t>キカイ</t>
    </rPh>
    <phoneticPr fontId="16" alignment="distributed"/>
  </si>
  <si>
    <r>
      <rPr>
        <sz val="11"/>
        <rFont val="ＭＳ Ｐ明朝"/>
        <family val="1"/>
        <charset val="128"/>
      </rPr>
      <t>電子デバイス</t>
    </r>
    <rPh sb="0" eb="2">
      <t>デンシ</t>
    </rPh>
    <rPh sb="2" eb="6">
      <t>デバイス</t>
    </rPh>
    <phoneticPr fontId="16" alignment="distributed"/>
  </si>
  <si>
    <r>
      <rPr>
        <sz val="11"/>
        <rFont val="ＭＳ Ｐ明朝"/>
        <family val="1"/>
        <charset val="128"/>
      </rPr>
      <t>その他の電子部品</t>
    </r>
    <rPh sb="0" eb="3">
      <t>ソノタ</t>
    </rPh>
    <rPh sb="4" eb="6">
      <t>デンシ</t>
    </rPh>
    <rPh sb="6" eb="8">
      <t>ブヒン</t>
    </rPh>
    <phoneticPr fontId="16" alignment="distributed"/>
  </si>
  <si>
    <r>
      <rPr>
        <sz val="11"/>
        <rFont val="ＭＳ Ｐ明朝"/>
        <family val="1"/>
        <charset val="128"/>
      </rPr>
      <t>産業用電気機器</t>
    </r>
    <rPh sb="0" eb="3">
      <t>サンギョウヨウ</t>
    </rPh>
    <rPh sb="3" eb="5">
      <t>デンキ</t>
    </rPh>
    <rPh sb="5" eb="7">
      <t>キキ</t>
    </rPh>
    <phoneticPr fontId="16" alignment="distributed"/>
  </si>
  <si>
    <r>
      <rPr>
        <sz val="11"/>
        <rFont val="ＭＳ Ｐ明朝"/>
        <family val="1"/>
        <charset val="128"/>
      </rPr>
      <t>民生用電気機器</t>
    </r>
    <rPh sb="0" eb="3">
      <t>ミンセイヨウ</t>
    </rPh>
    <rPh sb="3" eb="5">
      <t>デンキ</t>
    </rPh>
    <rPh sb="5" eb="7">
      <t>キキ</t>
    </rPh>
    <phoneticPr fontId="16" alignment="distributed"/>
  </si>
  <si>
    <r>
      <rPr>
        <sz val="11"/>
        <rFont val="ＭＳ Ｐ明朝"/>
        <family val="1"/>
        <charset val="128"/>
      </rPr>
      <t>電子応用装置・電気計測器</t>
    </r>
    <rPh sb="0" eb="2">
      <t>デンシ</t>
    </rPh>
    <rPh sb="2" eb="4">
      <t>オウヨウ</t>
    </rPh>
    <rPh sb="4" eb="6">
      <t>ソウチ</t>
    </rPh>
    <rPh sb="7" eb="10">
      <t>デンキケイ</t>
    </rPh>
    <rPh sb="10" eb="12">
      <t>ソクキ</t>
    </rPh>
    <phoneticPr fontId="16" alignment="distributed"/>
  </si>
  <si>
    <r>
      <rPr>
        <sz val="11"/>
        <rFont val="ＭＳ Ｐ明朝"/>
        <family val="1"/>
        <charset val="128"/>
      </rPr>
      <t>その他の電気機械</t>
    </r>
    <rPh sb="0" eb="3">
      <t>ソノタ</t>
    </rPh>
    <rPh sb="4" eb="6">
      <t>デンキ</t>
    </rPh>
    <rPh sb="6" eb="8">
      <t>キカイ</t>
    </rPh>
    <phoneticPr fontId="16" alignment="distributed"/>
  </si>
  <si>
    <r>
      <rPr>
        <sz val="11"/>
        <rFont val="ＭＳ Ｐ明朝"/>
        <family val="1"/>
        <charset val="128"/>
      </rPr>
      <t>通信・映像・音響機器</t>
    </r>
    <rPh sb="0" eb="2">
      <t>ツウシン</t>
    </rPh>
    <rPh sb="3" eb="5">
      <t>エイゾウ</t>
    </rPh>
    <rPh sb="6" eb="8">
      <t>オンキョウ</t>
    </rPh>
    <rPh sb="8" eb="10">
      <t>キキ</t>
    </rPh>
    <phoneticPr fontId="16" alignment="distributed"/>
  </si>
  <si>
    <r>
      <rPr>
        <sz val="11"/>
        <rFont val="ＭＳ Ｐ明朝"/>
        <family val="1"/>
        <charset val="128"/>
      </rPr>
      <t>電子計算機・同附属装置</t>
    </r>
    <rPh sb="0" eb="2">
      <t>デンシ</t>
    </rPh>
    <rPh sb="2" eb="5">
      <t>ケイサンキ</t>
    </rPh>
    <rPh sb="6" eb="9">
      <t>ドウフゾク</t>
    </rPh>
    <rPh sb="9" eb="11">
      <t>ソウチ</t>
    </rPh>
    <phoneticPr fontId="16" alignment="distributed"/>
  </si>
  <si>
    <r>
      <rPr>
        <sz val="11"/>
        <rFont val="ＭＳ Ｐ明朝"/>
        <family val="1"/>
        <charset val="128"/>
      </rPr>
      <t>乗用車</t>
    </r>
    <rPh sb="0" eb="3">
      <t>ジョウヨウシャ</t>
    </rPh>
    <phoneticPr fontId="16" alignment="distributed"/>
  </si>
  <si>
    <r>
      <rPr>
        <sz val="11"/>
        <rFont val="ＭＳ Ｐ明朝"/>
        <family val="1"/>
        <charset val="128"/>
      </rPr>
      <t>その他の自動車</t>
    </r>
    <rPh sb="0" eb="3">
      <t>ソノタ</t>
    </rPh>
    <rPh sb="4" eb="7">
      <t>ジドウシャ</t>
    </rPh>
    <phoneticPr fontId="16" alignment="distributed"/>
  </si>
  <si>
    <r>
      <rPr>
        <sz val="11"/>
        <rFont val="ＭＳ Ｐ明朝"/>
        <family val="1"/>
        <charset val="128"/>
      </rPr>
      <t>自動車部品・同附属品</t>
    </r>
    <rPh sb="0" eb="3">
      <t>ジドウシャ</t>
    </rPh>
    <rPh sb="3" eb="5">
      <t>ブヒン</t>
    </rPh>
    <rPh sb="6" eb="10">
      <t>ドウフゾクヒン</t>
    </rPh>
    <phoneticPr fontId="16" alignment="distributed"/>
  </si>
  <si>
    <r>
      <rPr>
        <sz val="11"/>
        <rFont val="ＭＳ Ｐ明朝"/>
        <family val="1"/>
        <charset val="128"/>
      </rPr>
      <t>船舶・同修理</t>
    </r>
    <rPh sb="0" eb="2">
      <t>センパク</t>
    </rPh>
    <rPh sb="3" eb="6">
      <t>ドウシュウリ</t>
    </rPh>
    <phoneticPr fontId="16" alignment="distributed"/>
  </si>
  <si>
    <r>
      <rPr>
        <sz val="11"/>
        <rFont val="ＭＳ Ｐ明朝"/>
        <family val="1"/>
        <charset val="128"/>
      </rPr>
      <t>その他の輸送機械・同修理</t>
    </r>
    <rPh sb="0" eb="3">
      <t>ソノタ</t>
    </rPh>
    <rPh sb="4" eb="6">
      <t>ユソウ</t>
    </rPh>
    <rPh sb="6" eb="8">
      <t>キカイ</t>
    </rPh>
    <rPh sb="9" eb="12">
      <t>ドウシュウリ</t>
    </rPh>
    <phoneticPr fontId="16" alignment="distributed"/>
  </si>
  <si>
    <r>
      <rPr>
        <sz val="11"/>
        <rFont val="ＭＳ Ｐ明朝"/>
        <family val="1"/>
        <charset val="128"/>
      </rPr>
      <t>その他の製造工業製品</t>
    </r>
    <rPh sb="0" eb="3">
      <t>ソノタ</t>
    </rPh>
    <rPh sb="4" eb="6">
      <t>セイゾウ</t>
    </rPh>
    <rPh sb="6" eb="8">
      <t>コウギョウ</t>
    </rPh>
    <rPh sb="8" eb="10">
      <t>セイヒン</t>
    </rPh>
    <phoneticPr fontId="16" alignment="distributed"/>
  </si>
  <si>
    <r>
      <rPr>
        <sz val="11"/>
        <rFont val="ＭＳ Ｐ明朝"/>
        <family val="1"/>
        <charset val="128"/>
      </rPr>
      <t>再生資源回収・加工処理</t>
    </r>
    <rPh sb="0" eb="2">
      <t>サイセイ</t>
    </rPh>
    <rPh sb="2" eb="4">
      <t>シゲン</t>
    </rPh>
    <rPh sb="4" eb="6">
      <t>カイシュウ</t>
    </rPh>
    <rPh sb="7" eb="9">
      <t>カコウ</t>
    </rPh>
    <rPh sb="9" eb="11">
      <t>ショリ</t>
    </rPh>
    <phoneticPr fontId="16" alignment="distributed"/>
  </si>
  <si>
    <r>
      <rPr>
        <sz val="11"/>
        <rFont val="ＭＳ Ｐ明朝"/>
        <family val="1"/>
        <charset val="128"/>
      </rPr>
      <t>建築</t>
    </r>
    <rPh sb="0" eb="2">
      <t>ケンチク</t>
    </rPh>
    <phoneticPr fontId="16" alignment="distributed"/>
  </si>
  <si>
    <r>
      <rPr>
        <sz val="11"/>
        <rFont val="ＭＳ Ｐ明朝"/>
        <family val="1"/>
        <charset val="128"/>
      </rPr>
      <t>建設補修</t>
    </r>
    <rPh sb="0" eb="2">
      <t>ケンセツ</t>
    </rPh>
    <rPh sb="2" eb="4">
      <t>ホシュウ</t>
    </rPh>
    <phoneticPr fontId="16" alignment="distributed"/>
  </si>
  <si>
    <r>
      <rPr>
        <sz val="11"/>
        <rFont val="ＭＳ Ｐゴシック"/>
        <family val="2"/>
        <charset val="128"/>
      </rPr>
      <t>公共事業</t>
    </r>
    <rPh sb="0" eb="2">
      <t>コウキョウ</t>
    </rPh>
    <rPh sb="2" eb="4">
      <t>ジギョウ</t>
    </rPh>
    <phoneticPr fontId="16" alignment="distributed"/>
  </si>
  <si>
    <r>
      <rPr>
        <sz val="11"/>
        <rFont val="ＭＳ Ｐゴシック"/>
        <family val="2"/>
        <charset val="128"/>
      </rPr>
      <t>その他の土木建設</t>
    </r>
    <rPh sb="0" eb="3">
      <t>ソノタ</t>
    </rPh>
    <rPh sb="4" eb="6">
      <t>ドボク</t>
    </rPh>
    <rPh sb="6" eb="8">
      <t>ケンセツ</t>
    </rPh>
    <phoneticPr fontId="16" alignment="distributed"/>
  </si>
  <si>
    <r>
      <rPr>
        <sz val="11"/>
        <rFont val="ＭＳ Ｐゴシック"/>
        <family val="2"/>
        <charset val="128"/>
      </rPr>
      <t>電力</t>
    </r>
    <rPh sb="0" eb="2">
      <t>デンリョク</t>
    </rPh>
    <phoneticPr fontId="16" alignment="distributed"/>
  </si>
  <si>
    <r>
      <rPr>
        <sz val="11"/>
        <rFont val="ＭＳ Ｐゴシック"/>
        <family val="2"/>
        <charset val="128"/>
      </rPr>
      <t>ガス・熱供給</t>
    </r>
    <rPh sb="0" eb="2">
      <t>ガス</t>
    </rPh>
    <rPh sb="3" eb="4">
      <t>ネツ</t>
    </rPh>
    <rPh sb="4" eb="6">
      <t>キョウキュウ</t>
    </rPh>
    <phoneticPr fontId="16" alignment="distributed"/>
  </si>
  <si>
    <r>
      <rPr>
        <sz val="11"/>
        <rFont val="ＭＳ Ｐゴシック"/>
        <family val="2"/>
        <charset val="128"/>
      </rPr>
      <t>水道</t>
    </r>
    <rPh sb="0" eb="2">
      <t>スイドウ</t>
    </rPh>
    <phoneticPr fontId="16" alignment="distributed"/>
  </si>
  <si>
    <r>
      <rPr>
        <sz val="11"/>
        <rFont val="ＭＳ Ｐゴシック"/>
        <family val="2"/>
        <charset val="128"/>
      </rPr>
      <t>廃棄物処理</t>
    </r>
    <rPh sb="0" eb="3">
      <t>ハイキブツ</t>
    </rPh>
    <rPh sb="3" eb="5">
      <t>ショリ</t>
    </rPh>
    <phoneticPr fontId="16" alignment="distributed"/>
  </si>
  <si>
    <r>
      <rPr>
        <sz val="11"/>
        <rFont val="ＭＳ Ｐゴシック"/>
        <family val="2"/>
        <charset val="128"/>
      </rPr>
      <t>商業</t>
    </r>
    <rPh sb="0" eb="2">
      <t>ショウギョウ</t>
    </rPh>
    <phoneticPr fontId="16" alignment="distributed"/>
  </si>
  <si>
    <r>
      <rPr>
        <sz val="11"/>
        <rFont val="ＭＳ Ｐゴシック"/>
        <family val="2"/>
        <charset val="128"/>
      </rPr>
      <t>金融・保険</t>
    </r>
    <rPh sb="0" eb="2">
      <t>キンユウ</t>
    </rPh>
    <rPh sb="3" eb="5">
      <t>ホケン</t>
    </rPh>
    <phoneticPr fontId="16" alignment="distributed"/>
  </si>
  <si>
    <r>
      <rPr>
        <sz val="11"/>
        <rFont val="ＭＳ Ｐゴシック"/>
        <family val="2"/>
        <charset val="128"/>
      </rPr>
      <t>不動産仲介及び賃貸</t>
    </r>
    <rPh sb="0" eb="3">
      <t>フドウサン</t>
    </rPh>
    <rPh sb="3" eb="5">
      <t>チュウカイ</t>
    </rPh>
    <rPh sb="5" eb="7">
      <t>オヨビ</t>
    </rPh>
    <rPh sb="7" eb="9">
      <t>チンタイ</t>
    </rPh>
    <phoneticPr fontId="16" alignment="distributed"/>
  </si>
  <si>
    <r>
      <rPr>
        <sz val="11"/>
        <rFont val="ＭＳ Ｐゴシック"/>
        <family val="2"/>
        <charset val="128"/>
      </rPr>
      <t>住宅賃貸料</t>
    </r>
    <rPh sb="0" eb="2">
      <t>ジュウタク</t>
    </rPh>
    <rPh sb="2" eb="5">
      <t>チンタイリョウ</t>
    </rPh>
    <phoneticPr fontId="16" alignment="distributed"/>
  </si>
  <si>
    <r>
      <rPr>
        <sz val="11"/>
        <rFont val="ＭＳ Ｐゴシック"/>
        <family val="2"/>
        <charset val="128"/>
      </rPr>
      <t>住宅賃貸料（帰属家賃）</t>
    </r>
    <rPh sb="0" eb="2">
      <t>ジュウタク</t>
    </rPh>
    <rPh sb="2" eb="5">
      <t>チンタイリョウ</t>
    </rPh>
    <rPh sb="6" eb="8">
      <t>キゾク</t>
    </rPh>
    <rPh sb="8" eb="10">
      <t>ヤチン</t>
    </rPh>
    <phoneticPr fontId="16" alignment="distributed"/>
  </si>
  <si>
    <r>
      <rPr>
        <sz val="11"/>
        <rFont val="ＭＳ Ｐゴシック"/>
        <family val="2"/>
        <charset val="128"/>
      </rPr>
      <t>鉄道輸送</t>
    </r>
    <rPh sb="0" eb="2">
      <t>テツドウ</t>
    </rPh>
    <rPh sb="2" eb="4">
      <t>ユソウ</t>
    </rPh>
    <phoneticPr fontId="16" alignment="distributed"/>
  </si>
  <si>
    <r>
      <rPr>
        <sz val="11"/>
        <rFont val="ＭＳ Ｐゴシック"/>
        <family val="2"/>
        <charset val="128"/>
      </rPr>
      <t>道路輸送（自家輸送を除く。）</t>
    </r>
    <rPh sb="0" eb="2">
      <t>ドウロ</t>
    </rPh>
    <rPh sb="2" eb="4">
      <t>ユソウ</t>
    </rPh>
    <rPh sb="5" eb="7">
      <t>ジカ</t>
    </rPh>
    <rPh sb="7" eb="9">
      <t>ユソウ</t>
    </rPh>
    <rPh sb="10" eb="12">
      <t>ノゾク</t>
    </rPh>
    <phoneticPr fontId="16" alignment="distributed"/>
  </si>
  <si>
    <r>
      <rPr>
        <sz val="11"/>
        <rFont val="ＭＳ Ｐゴシック"/>
        <family val="2"/>
        <charset val="128"/>
      </rPr>
      <t>自家輸送</t>
    </r>
    <rPh sb="0" eb="2">
      <t>ジカ</t>
    </rPh>
    <rPh sb="2" eb="4">
      <t>ユソウ</t>
    </rPh>
    <phoneticPr fontId="16" alignment="distributed"/>
  </si>
  <si>
    <r>
      <rPr>
        <sz val="11"/>
        <rFont val="ＭＳ Ｐゴシック"/>
        <family val="2"/>
        <charset val="128"/>
      </rPr>
      <t>水運</t>
    </r>
    <rPh sb="0" eb="2">
      <t>スイウン</t>
    </rPh>
    <phoneticPr fontId="16" alignment="distributed"/>
  </si>
  <si>
    <r>
      <rPr>
        <sz val="11"/>
        <rFont val="ＭＳ Ｐゴシック"/>
        <family val="2"/>
        <charset val="128"/>
      </rPr>
      <t>航空輸送</t>
    </r>
    <rPh sb="0" eb="2">
      <t>コウクウ</t>
    </rPh>
    <rPh sb="2" eb="4">
      <t>ユソウ</t>
    </rPh>
    <phoneticPr fontId="16" alignment="distributed"/>
  </si>
  <si>
    <r>
      <rPr>
        <sz val="11"/>
        <rFont val="ＭＳ Ｐゴシック"/>
        <family val="2"/>
        <charset val="128"/>
      </rPr>
      <t>貨物利用運送</t>
    </r>
    <rPh sb="0" eb="2">
      <t>カモツ</t>
    </rPh>
    <rPh sb="2" eb="4">
      <t>リヨウ</t>
    </rPh>
    <rPh sb="4" eb="6">
      <t>ウンソウ</t>
    </rPh>
    <phoneticPr fontId="16" alignment="distributed"/>
  </si>
  <si>
    <r>
      <rPr>
        <sz val="11"/>
        <rFont val="ＭＳ Ｐゴシック"/>
        <family val="2"/>
        <charset val="128"/>
      </rPr>
      <t>倉庫</t>
    </r>
    <rPh sb="0" eb="2">
      <t>ソウコ</t>
    </rPh>
    <phoneticPr fontId="16" alignment="distributed"/>
  </si>
  <si>
    <r>
      <rPr>
        <sz val="11"/>
        <rFont val="ＭＳ Ｐゴシック"/>
        <family val="2"/>
        <charset val="128"/>
      </rPr>
      <t>運輸附帯サービス</t>
    </r>
    <rPh sb="0" eb="2">
      <t>ウンユ</t>
    </rPh>
    <rPh sb="2" eb="4">
      <t>フタイ</t>
    </rPh>
    <rPh sb="4" eb="8">
      <t>サービス</t>
    </rPh>
    <phoneticPr fontId="16" alignment="distributed"/>
  </si>
  <si>
    <r>
      <rPr>
        <sz val="11"/>
        <rFont val="ＭＳ Ｐゴシック"/>
        <family val="2"/>
        <charset val="128"/>
      </rPr>
      <t>郵便・信書便</t>
    </r>
    <rPh sb="0" eb="2">
      <t>ユウビン</t>
    </rPh>
    <rPh sb="3" eb="6">
      <t>シンショビン</t>
    </rPh>
    <phoneticPr fontId="16" alignment="distributed"/>
  </si>
  <si>
    <r>
      <rPr>
        <sz val="11"/>
        <rFont val="ＭＳ Ｐゴシック"/>
        <family val="2"/>
        <charset val="128"/>
      </rPr>
      <t>通信</t>
    </r>
    <rPh sb="0" eb="2">
      <t>ツウシン</t>
    </rPh>
    <phoneticPr fontId="16" alignment="distributed"/>
  </si>
  <si>
    <r>
      <rPr>
        <sz val="11"/>
        <rFont val="ＭＳ Ｐゴシック"/>
        <family val="2"/>
        <charset val="128"/>
      </rPr>
      <t>放送</t>
    </r>
    <rPh sb="0" eb="2">
      <t>ホウソウ</t>
    </rPh>
    <phoneticPr fontId="16" alignment="distributed"/>
  </si>
  <si>
    <r>
      <rPr>
        <sz val="11"/>
        <rFont val="ＭＳ Ｐゴシック"/>
        <family val="2"/>
        <charset val="128"/>
      </rPr>
      <t>情報サービス</t>
    </r>
    <rPh sb="0" eb="2">
      <t>ジョウホウ</t>
    </rPh>
    <rPh sb="2" eb="6">
      <t>サービス</t>
    </rPh>
    <phoneticPr fontId="16" alignment="distributed"/>
  </si>
  <si>
    <r>
      <rPr>
        <sz val="11"/>
        <rFont val="ＭＳ Ｐゴシック"/>
        <family val="2"/>
        <charset val="128"/>
      </rPr>
      <t>インターネット附随サービス</t>
    </r>
    <rPh sb="0" eb="7">
      <t>インターネット</t>
    </rPh>
    <rPh sb="7" eb="9">
      <t>フズイ</t>
    </rPh>
    <rPh sb="9" eb="13">
      <t>サービス</t>
    </rPh>
    <phoneticPr fontId="16" alignment="distributed"/>
  </si>
  <si>
    <r>
      <rPr>
        <sz val="11"/>
        <rFont val="ＭＳ Ｐゴシック"/>
        <family val="2"/>
        <charset val="128"/>
      </rPr>
      <t>映像・音声・文字情報制作</t>
    </r>
    <rPh sb="0" eb="2">
      <t>エイゾウ</t>
    </rPh>
    <rPh sb="3" eb="5">
      <t>オンセイ</t>
    </rPh>
    <rPh sb="6" eb="8">
      <t>モジ</t>
    </rPh>
    <rPh sb="8" eb="10">
      <t>ジョウホウ</t>
    </rPh>
    <rPh sb="10" eb="12">
      <t>セイサク</t>
    </rPh>
    <phoneticPr fontId="16" alignment="distributed"/>
  </si>
  <si>
    <r>
      <rPr>
        <sz val="11"/>
        <rFont val="ＭＳ Ｐゴシック"/>
        <family val="2"/>
        <charset val="128"/>
      </rPr>
      <t>公務</t>
    </r>
    <rPh sb="0" eb="2">
      <t>コウム</t>
    </rPh>
    <phoneticPr fontId="16" alignment="distributed"/>
  </si>
  <si>
    <r>
      <rPr>
        <sz val="11"/>
        <rFont val="ＭＳ Ｐゴシック"/>
        <family val="2"/>
        <charset val="128"/>
      </rPr>
      <t>教育</t>
    </r>
    <rPh sb="0" eb="2">
      <t>キョウイク</t>
    </rPh>
    <phoneticPr fontId="16" alignment="distributed"/>
  </si>
  <si>
    <r>
      <rPr>
        <sz val="11"/>
        <rFont val="ＭＳ Ｐゴシック"/>
        <family val="2"/>
        <charset val="128"/>
      </rPr>
      <t>研究</t>
    </r>
    <rPh sb="0" eb="2">
      <t>ケンキュウ</t>
    </rPh>
    <phoneticPr fontId="16" alignment="distributed"/>
  </si>
  <si>
    <r>
      <rPr>
        <sz val="11"/>
        <rFont val="ＭＳ Ｐゴシック"/>
        <family val="2"/>
        <charset val="128"/>
      </rPr>
      <t>医療</t>
    </r>
    <rPh sb="0" eb="2">
      <t>イリョウ</t>
    </rPh>
    <phoneticPr fontId="16" alignment="distributed"/>
  </si>
  <si>
    <r>
      <rPr>
        <sz val="11"/>
        <rFont val="ＭＳ Ｐゴシック"/>
        <family val="2"/>
        <charset val="128"/>
      </rPr>
      <t>保健衛生</t>
    </r>
    <rPh sb="0" eb="2">
      <t>ホケン</t>
    </rPh>
    <rPh sb="2" eb="4">
      <t>エイセイ</t>
    </rPh>
    <phoneticPr fontId="16" alignment="distributed"/>
  </si>
  <si>
    <r>
      <rPr>
        <sz val="11"/>
        <rFont val="ＭＳ Ｐゴシック"/>
        <family val="2"/>
        <charset val="128"/>
      </rPr>
      <t>社会保険・社会福祉</t>
    </r>
    <rPh sb="0" eb="2">
      <t>シャカイ</t>
    </rPh>
    <rPh sb="2" eb="4">
      <t>ホケン</t>
    </rPh>
    <rPh sb="5" eb="7">
      <t>シャカイ</t>
    </rPh>
    <rPh sb="7" eb="9">
      <t>フクシ</t>
    </rPh>
    <phoneticPr fontId="16" alignment="distributed"/>
  </si>
  <si>
    <r>
      <rPr>
        <sz val="11"/>
        <rFont val="ＭＳ Ｐゴシック"/>
        <family val="2"/>
        <charset val="128"/>
      </rPr>
      <t>介護</t>
    </r>
    <rPh sb="0" eb="2">
      <t>カイゴ</t>
    </rPh>
    <phoneticPr fontId="16" alignment="distributed"/>
  </si>
  <si>
    <r>
      <rPr>
        <sz val="11"/>
        <rFont val="ＭＳ Ｐゴシック"/>
        <family val="2"/>
        <charset val="128"/>
      </rPr>
      <t>他に分類されない会員制団体</t>
    </r>
  </si>
  <si>
    <r>
      <rPr>
        <sz val="11"/>
        <rFont val="ＭＳ Ｐゴシック"/>
        <family val="2"/>
        <charset val="128"/>
      </rPr>
      <t>物品賃貸サービス</t>
    </r>
    <rPh sb="0" eb="2">
      <t>ブッピン</t>
    </rPh>
    <rPh sb="2" eb="4">
      <t>チンタイ</t>
    </rPh>
    <rPh sb="4" eb="8">
      <t>サービス</t>
    </rPh>
    <phoneticPr fontId="16" alignment="distributed"/>
  </si>
  <si>
    <r>
      <rPr>
        <sz val="11"/>
        <rFont val="ＭＳ Ｐゴシック"/>
        <family val="2"/>
        <charset val="128"/>
      </rPr>
      <t>広告</t>
    </r>
    <rPh sb="0" eb="2">
      <t>コウコク</t>
    </rPh>
    <phoneticPr fontId="16" alignment="distributed"/>
  </si>
  <si>
    <r>
      <rPr>
        <sz val="11"/>
        <rFont val="ＭＳ Ｐゴシック"/>
        <family val="2"/>
        <charset val="128"/>
      </rPr>
      <t>自動車整備・機械修理</t>
    </r>
    <rPh sb="0" eb="3">
      <t>ジドウシャ</t>
    </rPh>
    <rPh sb="3" eb="5">
      <t>セイビ</t>
    </rPh>
    <rPh sb="6" eb="8">
      <t>キカイ</t>
    </rPh>
    <rPh sb="8" eb="10">
      <t>シュウリ</t>
    </rPh>
    <phoneticPr fontId="16" alignment="distributed"/>
  </si>
  <si>
    <r>
      <rPr>
        <sz val="11"/>
        <rFont val="ＭＳ Ｐゴシック"/>
        <family val="2"/>
        <charset val="128"/>
      </rPr>
      <t>その他の対事業所サービス</t>
    </r>
    <rPh sb="0" eb="3">
      <t>ソノタ</t>
    </rPh>
    <rPh sb="4" eb="8">
      <t>タイジギョウショ</t>
    </rPh>
    <rPh sb="8" eb="12">
      <t>サービス</t>
    </rPh>
    <phoneticPr fontId="16" alignment="distributed"/>
  </si>
  <si>
    <r>
      <rPr>
        <sz val="11"/>
        <rFont val="ＭＳ Ｐゴシック"/>
        <family val="2"/>
        <charset val="128"/>
      </rPr>
      <t>宿泊業</t>
    </r>
    <rPh sb="0" eb="3">
      <t>シュクハクギョウ</t>
    </rPh>
    <phoneticPr fontId="16" alignment="distributed"/>
  </si>
  <si>
    <r>
      <rPr>
        <sz val="11"/>
        <rFont val="ＭＳ Ｐゴシック"/>
        <family val="2"/>
        <charset val="128"/>
      </rPr>
      <t>飲食サービス</t>
    </r>
    <rPh sb="0" eb="2">
      <t>インショク</t>
    </rPh>
    <rPh sb="2" eb="6">
      <t>サービス</t>
    </rPh>
    <phoneticPr fontId="16" alignment="distributed"/>
  </si>
  <si>
    <r>
      <rPr>
        <sz val="11"/>
        <rFont val="ＭＳ Ｐゴシック"/>
        <family val="2"/>
        <charset val="128"/>
      </rPr>
      <t>洗濯・理容・美容・浴場業</t>
    </r>
    <rPh sb="0" eb="2">
      <t>センタク</t>
    </rPh>
    <rPh sb="3" eb="5">
      <t>リヨウ</t>
    </rPh>
    <rPh sb="6" eb="8">
      <t>ビヨウ</t>
    </rPh>
    <rPh sb="9" eb="12">
      <t>ヨクジョウギョウ</t>
    </rPh>
    <phoneticPr fontId="16" alignment="distributed"/>
  </si>
  <si>
    <r>
      <rPr>
        <sz val="11"/>
        <rFont val="ＭＳ Ｐゴシック"/>
        <family val="2"/>
        <charset val="128"/>
      </rPr>
      <t>娯楽サービス</t>
    </r>
    <rPh sb="0" eb="2">
      <t>ゴラク</t>
    </rPh>
    <rPh sb="2" eb="6">
      <t>サービス</t>
    </rPh>
    <phoneticPr fontId="16" alignment="distributed"/>
  </si>
  <si>
    <r>
      <rPr>
        <sz val="11"/>
        <rFont val="ＭＳ Ｐゴシック"/>
        <family val="2"/>
        <charset val="128"/>
      </rPr>
      <t>その他の対個人サービス</t>
    </r>
    <rPh sb="0" eb="3">
      <t>ソノタ</t>
    </rPh>
    <rPh sb="4" eb="5">
      <t>タイ</t>
    </rPh>
    <rPh sb="5" eb="7">
      <t>コジン</t>
    </rPh>
    <rPh sb="7" eb="11">
      <t>サービス</t>
    </rPh>
    <phoneticPr fontId="16" alignment="distributed"/>
  </si>
  <si>
    <r>
      <rPr>
        <sz val="11"/>
        <rFont val="ＭＳ Ｐゴシック"/>
        <family val="2"/>
        <charset val="128"/>
      </rPr>
      <t>事務用品</t>
    </r>
    <rPh sb="0" eb="2">
      <t>ジム</t>
    </rPh>
    <rPh sb="2" eb="4">
      <t>ヨウヒン</t>
    </rPh>
    <phoneticPr fontId="16" alignment="distributed"/>
  </si>
  <si>
    <r>
      <rPr>
        <sz val="11"/>
        <rFont val="ＭＳ Ｐゴシック"/>
        <family val="2"/>
        <charset val="128"/>
      </rPr>
      <t>分類不明</t>
    </r>
    <rPh sb="0" eb="2">
      <t>ブンルイ</t>
    </rPh>
    <rPh sb="2" eb="4">
      <t>フメイ</t>
    </rPh>
    <phoneticPr fontId="16" alignment="distributed"/>
  </si>
  <si>
    <r>
      <rPr>
        <sz val="11"/>
        <color theme="1"/>
        <rFont val="ＭＳ Ｐゴシック"/>
        <family val="2"/>
        <charset val="128"/>
      </rPr>
      <t>単位</t>
    </r>
    <rPh sb="0" eb="2">
      <t>タンイ</t>
    </rPh>
    <phoneticPr fontId="6"/>
  </si>
  <si>
    <r>
      <rPr>
        <sz val="11"/>
        <color theme="0"/>
        <rFont val="ＭＳ Ｐ明朝"/>
        <family val="1"/>
        <charset val="128"/>
      </rPr>
      <t>土</t>
    </r>
    <r>
      <rPr>
        <sz val="11"/>
        <color theme="0"/>
        <rFont val="Arial Narrow"/>
        <family val="2"/>
      </rPr>
      <t xml:space="preserve"> </t>
    </r>
    <r>
      <rPr>
        <sz val="11"/>
        <color theme="0"/>
        <rFont val="ＭＳ Ｐ明朝"/>
        <family val="1"/>
        <charset val="128"/>
      </rPr>
      <t>地</t>
    </r>
    <r>
      <rPr>
        <sz val="11"/>
        <color theme="0"/>
        <rFont val="Arial Narrow"/>
        <family val="2"/>
      </rPr>
      <t xml:space="preserve"> </t>
    </r>
    <r>
      <rPr>
        <sz val="11"/>
        <color theme="0"/>
        <rFont val="ＭＳ Ｐ明朝"/>
        <family val="1"/>
        <charset val="128"/>
      </rPr>
      <t>造</t>
    </r>
    <r>
      <rPr>
        <sz val="11"/>
        <color theme="0"/>
        <rFont val="Arial Narrow"/>
        <family val="2"/>
      </rPr>
      <t xml:space="preserve"> </t>
    </r>
    <r>
      <rPr>
        <sz val="11"/>
        <color theme="0"/>
        <rFont val="ＭＳ Ｐ明朝"/>
        <family val="1"/>
        <charset val="128"/>
      </rPr>
      <t>成</t>
    </r>
  </si>
  <si>
    <r>
      <rPr>
        <sz val="11"/>
        <rFont val="ＭＳ Ｐ明朝"/>
        <family val="1"/>
        <charset val="128"/>
      </rPr>
      <t>デフレータ</t>
    </r>
    <phoneticPr fontId="4"/>
  </si>
  <si>
    <t>粗利</t>
    <rPh sb="0" eb="2">
      <t>アラリ</t>
    </rPh>
    <phoneticPr fontId="4"/>
  </si>
  <si>
    <t>D=C÷A</t>
    <phoneticPr fontId="4"/>
  </si>
  <si>
    <r>
      <rPr>
        <sz val="11"/>
        <color theme="0"/>
        <rFont val="ＭＳ Ｐゴシック"/>
        <family val="2"/>
        <charset val="128"/>
      </rPr>
      <t>産業分類</t>
    </r>
    <rPh sb="0" eb="2">
      <t>サンギョウ</t>
    </rPh>
    <rPh sb="2" eb="4">
      <t>ブンルイ</t>
    </rPh>
    <phoneticPr fontId="4"/>
  </si>
  <si>
    <r>
      <t>B.</t>
    </r>
    <r>
      <rPr>
        <sz val="11"/>
        <color theme="1"/>
        <rFont val="ＭＳ Ｐゴシック"/>
        <family val="2"/>
        <charset val="128"/>
      </rPr>
      <t>（費用）
売上原価</t>
    </r>
    <rPh sb="3" eb="5">
      <t>ヒヨウ</t>
    </rPh>
    <rPh sb="7" eb="9">
      <t>ウリアゲ</t>
    </rPh>
    <rPh sb="9" eb="11">
      <t>ゲンカ</t>
    </rPh>
    <phoneticPr fontId="4"/>
  </si>
  <si>
    <r>
      <t xml:space="preserve">C=A-B
</t>
    </r>
    <r>
      <rPr>
        <sz val="11"/>
        <color theme="1"/>
        <rFont val="ＭＳ Ｐゴシック"/>
        <family val="2"/>
        <charset val="128"/>
      </rPr>
      <t>粗利</t>
    </r>
    <rPh sb="6" eb="8">
      <t>アラリ</t>
    </rPh>
    <phoneticPr fontId="4"/>
  </si>
  <si>
    <r>
      <rPr>
        <sz val="11"/>
        <color theme="1"/>
        <rFont val="ＭＳ Ｐゴシック"/>
        <family val="2"/>
        <charset val="128"/>
      </rPr>
      <t>売上金額に対する粗利率</t>
    </r>
    <rPh sb="0" eb="2">
      <t>ウリアゲ</t>
    </rPh>
    <rPh sb="2" eb="4">
      <t>キンガク</t>
    </rPh>
    <rPh sb="5" eb="6">
      <t>タイ</t>
    </rPh>
    <rPh sb="8" eb="10">
      <t>アラリ</t>
    </rPh>
    <rPh sb="10" eb="11">
      <t>リツ</t>
    </rPh>
    <phoneticPr fontId="4"/>
  </si>
  <si>
    <r>
      <rPr>
        <sz val="11"/>
        <color theme="1"/>
        <rFont val="ＭＳ Ｐゴシック"/>
        <family val="2"/>
        <charset val="128"/>
      </rPr>
      <t>百万円</t>
    </r>
    <rPh sb="0" eb="3">
      <t>ヒャクマンエン</t>
    </rPh>
    <phoneticPr fontId="4"/>
  </si>
  <si>
    <r>
      <t>A.</t>
    </r>
    <r>
      <rPr>
        <sz val="11"/>
        <color theme="1"/>
        <rFont val="ＭＳ Ｐゴシック"/>
        <family val="2"/>
        <charset val="128"/>
      </rPr>
      <t xml:space="preserve">売上
</t>
    </r>
    <r>
      <rPr>
        <sz val="11"/>
        <color theme="1"/>
        <rFont val="Arial Narrow"/>
        <family val="2"/>
      </rPr>
      <t>(</t>
    </r>
    <r>
      <rPr>
        <sz val="11"/>
        <color theme="1"/>
        <rFont val="ＭＳ Ｐゴシック"/>
        <family val="2"/>
        <charset val="128"/>
      </rPr>
      <t>収入）金額</t>
    </r>
    <rPh sb="2" eb="4">
      <t>ウリアゲ</t>
    </rPh>
    <rPh sb="6" eb="8">
      <t>シュウニュウ</t>
    </rPh>
    <rPh sb="9" eb="11">
      <t>キンガク</t>
    </rPh>
    <phoneticPr fontId="4"/>
  </si>
  <si>
    <t>I1</t>
  </si>
  <si>
    <t xml:space="preserve"> 卸売業</t>
  </si>
  <si>
    <t>50</t>
  </si>
  <si>
    <t xml:space="preserve">  各種商品卸売業</t>
  </si>
  <si>
    <t>501</t>
  </si>
  <si>
    <t xml:space="preserve">     各種商品卸売業</t>
  </si>
  <si>
    <t>51</t>
  </si>
  <si>
    <t xml:space="preserve">  繊維・衣服等卸売業</t>
  </si>
  <si>
    <t>511</t>
  </si>
  <si>
    <t xml:space="preserve">     繊維品卸売業（衣服，身の回り品を除く）</t>
  </si>
  <si>
    <t>512</t>
  </si>
  <si>
    <t xml:space="preserve">     衣服卸売業</t>
  </si>
  <si>
    <t>513</t>
  </si>
  <si>
    <t xml:space="preserve">     身の回り品卸売業</t>
  </si>
  <si>
    <t>52</t>
  </si>
  <si>
    <t xml:space="preserve">  飲食料品卸売業</t>
  </si>
  <si>
    <t>521</t>
  </si>
  <si>
    <t xml:space="preserve">     農畜産物・水産物卸売業</t>
  </si>
  <si>
    <t>522</t>
  </si>
  <si>
    <t xml:space="preserve">     食料・飲料卸売業</t>
  </si>
  <si>
    <t>53</t>
  </si>
  <si>
    <t xml:space="preserve">  建築材料，鉱物・金属材料等卸売業</t>
  </si>
  <si>
    <t>531</t>
  </si>
  <si>
    <t xml:space="preserve">     建築材料卸売業</t>
  </si>
  <si>
    <t>532</t>
  </si>
  <si>
    <t xml:space="preserve">     化学製品卸売業</t>
  </si>
  <si>
    <t>533</t>
  </si>
  <si>
    <t xml:space="preserve">     石油・鉱物卸売業</t>
  </si>
  <si>
    <t>534</t>
  </si>
  <si>
    <t xml:space="preserve">     鉄鋼製品卸売業</t>
  </si>
  <si>
    <t>535</t>
  </si>
  <si>
    <t xml:space="preserve">     非鉄金属卸売業</t>
  </si>
  <si>
    <t>536</t>
  </si>
  <si>
    <t xml:space="preserve">     再生資源卸売業</t>
  </si>
  <si>
    <t>54</t>
  </si>
  <si>
    <t xml:space="preserve">  機械器具卸売業</t>
  </si>
  <si>
    <t>541</t>
  </si>
  <si>
    <t xml:space="preserve">     産業機械器具卸売業</t>
  </si>
  <si>
    <t>542</t>
  </si>
  <si>
    <t xml:space="preserve">     自動車卸売業</t>
  </si>
  <si>
    <t>543</t>
  </si>
  <si>
    <t xml:space="preserve">     電気機械器具卸売業</t>
  </si>
  <si>
    <t>549</t>
  </si>
  <si>
    <t xml:space="preserve">     その他の機械器具卸売業</t>
  </si>
  <si>
    <t>55</t>
  </si>
  <si>
    <t xml:space="preserve">  その他の卸売業</t>
  </si>
  <si>
    <t>551</t>
  </si>
  <si>
    <t xml:space="preserve">     家具・建具・じゅう器等卸売業</t>
  </si>
  <si>
    <t>552</t>
  </si>
  <si>
    <t xml:space="preserve">     医薬品・化粧品等卸売業</t>
  </si>
  <si>
    <t>553</t>
  </si>
  <si>
    <t xml:space="preserve">     紙・紙製品卸売業</t>
  </si>
  <si>
    <t>559</t>
  </si>
  <si>
    <t xml:space="preserve">     他に分類されない卸売業</t>
  </si>
  <si>
    <t>I2</t>
  </si>
  <si>
    <t xml:space="preserve"> 小売業</t>
  </si>
  <si>
    <t>56</t>
  </si>
  <si>
    <t xml:space="preserve">  各種商品小売業</t>
  </si>
  <si>
    <t>561</t>
  </si>
  <si>
    <t xml:space="preserve">     百貨店，総合スーパー</t>
  </si>
  <si>
    <t>569</t>
  </si>
  <si>
    <t xml:space="preserve">     その他の各種商品小売業（従業者が常時50人未満のもの）</t>
  </si>
  <si>
    <t>57</t>
  </si>
  <si>
    <t xml:space="preserve">  織物・衣服・身の回り品小売業</t>
  </si>
  <si>
    <t>571</t>
  </si>
  <si>
    <t xml:space="preserve">     呉服・服地・寝具小売業</t>
  </si>
  <si>
    <t>572</t>
  </si>
  <si>
    <t xml:space="preserve">     男子服小売業</t>
  </si>
  <si>
    <t>573</t>
  </si>
  <si>
    <t xml:space="preserve">     婦人・子供服小売業</t>
  </si>
  <si>
    <t>574</t>
  </si>
  <si>
    <t xml:space="preserve">     靴・履物小売業</t>
  </si>
  <si>
    <t>579</t>
  </si>
  <si>
    <t xml:space="preserve">     その他の織物・衣服・身の回り品小売業</t>
  </si>
  <si>
    <t>58</t>
  </si>
  <si>
    <t xml:space="preserve">  飲食料品小売業</t>
  </si>
  <si>
    <t>581</t>
  </si>
  <si>
    <t xml:space="preserve">     各種食料品小売業</t>
  </si>
  <si>
    <t>582</t>
  </si>
  <si>
    <t xml:space="preserve">     野菜・果実小売業</t>
  </si>
  <si>
    <t>583</t>
  </si>
  <si>
    <t xml:space="preserve">     食肉小売業</t>
  </si>
  <si>
    <t>584</t>
  </si>
  <si>
    <t xml:space="preserve">     鮮魚小売業</t>
  </si>
  <si>
    <t>585</t>
  </si>
  <si>
    <t xml:space="preserve">     酒小売業</t>
  </si>
  <si>
    <t>586</t>
  </si>
  <si>
    <t xml:space="preserve">     菓子・パン小売業</t>
  </si>
  <si>
    <t>589</t>
  </si>
  <si>
    <t xml:space="preserve">     その他の飲食料品小売業</t>
  </si>
  <si>
    <t>59</t>
  </si>
  <si>
    <t xml:space="preserve">  機械器具小売業</t>
  </si>
  <si>
    <t>591</t>
  </si>
  <si>
    <t xml:space="preserve">     自動車小売業</t>
  </si>
  <si>
    <t>592</t>
  </si>
  <si>
    <t xml:space="preserve">     自転車小売業</t>
  </si>
  <si>
    <t>593</t>
  </si>
  <si>
    <t xml:space="preserve">     機械器具小売業（自動車，自転車を除く）</t>
  </si>
  <si>
    <t>60</t>
  </si>
  <si>
    <t xml:space="preserve">  その他の小売業</t>
  </si>
  <si>
    <t>601</t>
  </si>
  <si>
    <t xml:space="preserve">     家具・建具・畳小売業</t>
  </si>
  <si>
    <t>602</t>
  </si>
  <si>
    <t xml:space="preserve">     じゅう器小売業</t>
  </si>
  <si>
    <t>603</t>
  </si>
  <si>
    <t xml:space="preserve">     医薬品・化粧品小売業</t>
  </si>
  <si>
    <t>604</t>
  </si>
  <si>
    <t xml:space="preserve">     農耕用品小売業</t>
  </si>
  <si>
    <t>605</t>
  </si>
  <si>
    <t xml:space="preserve">     燃料小売業</t>
  </si>
  <si>
    <t>606</t>
  </si>
  <si>
    <t xml:space="preserve">     書籍・文房具小売業</t>
  </si>
  <si>
    <t>607</t>
  </si>
  <si>
    <t xml:space="preserve">     スポーツ用品・がん具・娯楽用品・楽器小売業</t>
  </si>
  <si>
    <t>608</t>
  </si>
  <si>
    <t xml:space="preserve">     写真機・時計・眼鏡小売業</t>
  </si>
  <si>
    <t>609</t>
  </si>
  <si>
    <t xml:space="preserve">     他に分類されない小売業</t>
  </si>
  <si>
    <t>61</t>
  </si>
  <si>
    <t xml:space="preserve">  無店舗小売業</t>
  </si>
  <si>
    <t>611</t>
  </si>
  <si>
    <t xml:space="preserve">     通信販売・訪問販売小売業</t>
  </si>
  <si>
    <t>612</t>
  </si>
  <si>
    <t xml:space="preserve">     自動販売機による小売業</t>
  </si>
  <si>
    <t>619</t>
  </si>
  <si>
    <t xml:space="preserve">     その他の無店舗小売業</t>
  </si>
  <si>
    <t>売上額
（販売額）</t>
    <rPh sb="0" eb="1">
      <t>ウ</t>
    </rPh>
    <rPh sb="1" eb="2">
      <t>ア</t>
    </rPh>
    <rPh sb="2" eb="3">
      <t>ガク</t>
    </rPh>
    <rPh sb="5" eb="7">
      <t>ハンバイ</t>
    </rPh>
    <rPh sb="7" eb="8">
      <t>ガク</t>
    </rPh>
    <phoneticPr fontId="4"/>
  </si>
  <si>
    <r>
      <rPr>
        <sz val="11"/>
        <color theme="1"/>
        <rFont val="ＭＳ Ｐゴシック"/>
        <family val="3"/>
        <charset val="128"/>
      </rPr>
      <t>千円</t>
    </r>
    <rPh sb="0" eb="2">
      <t>センエン</t>
    </rPh>
    <phoneticPr fontId="4"/>
  </si>
  <si>
    <r>
      <rPr>
        <sz val="11"/>
        <color theme="1"/>
        <rFont val="ＭＳ Ｐゴシック"/>
        <family val="3"/>
        <charset val="128"/>
      </rPr>
      <t>粗利計</t>
    </r>
    <rPh sb="0" eb="2">
      <t>アラリ</t>
    </rPh>
    <rPh sb="2" eb="3">
      <t>ケイ</t>
    </rPh>
    <phoneticPr fontId="4"/>
  </si>
  <si>
    <t>粗利を求める入力手順
説明</t>
    <rPh sb="0" eb="1">
      <t>アラ</t>
    </rPh>
    <rPh sb="1" eb="2">
      <t>リ</t>
    </rPh>
    <rPh sb="3" eb="4">
      <t>モト</t>
    </rPh>
    <rPh sb="6" eb="8">
      <t>ニュウリョク</t>
    </rPh>
    <rPh sb="8" eb="10">
      <t>テジュン</t>
    </rPh>
    <rPh sb="11" eb="13">
      <t>セツメイ</t>
    </rPh>
    <phoneticPr fontId="6"/>
  </si>
  <si>
    <r>
      <rPr>
        <sz val="11"/>
        <rFont val="ＭＳ ゴシック"/>
        <family val="3"/>
        <charset val="128"/>
      </rPr>
      <t>②　①で特定した産業分類の売上額（販売額）欄に売上額を千円単位で入力します。</t>
    </r>
    <rPh sb="4" eb="6">
      <t>トクテイ</t>
    </rPh>
    <rPh sb="8" eb="10">
      <t>サンギョウ</t>
    </rPh>
    <rPh sb="10" eb="12">
      <t>ブンルイ</t>
    </rPh>
    <rPh sb="13" eb="15">
      <t>ウリアゲ</t>
    </rPh>
    <rPh sb="15" eb="16">
      <t>ガク</t>
    </rPh>
    <rPh sb="17" eb="19">
      <t>ハンバイ</t>
    </rPh>
    <rPh sb="19" eb="20">
      <t>ガク</t>
    </rPh>
    <rPh sb="21" eb="22">
      <t>ラン</t>
    </rPh>
    <rPh sb="23" eb="25">
      <t>ウリアゲ</t>
    </rPh>
    <rPh sb="25" eb="26">
      <t>ガク</t>
    </rPh>
    <rPh sb="27" eb="29">
      <t>センエン</t>
    </rPh>
    <rPh sb="29" eb="31">
      <t>タンイ</t>
    </rPh>
    <rPh sb="32" eb="34">
      <t>ニュウリョク</t>
    </rPh>
    <phoneticPr fontId="6"/>
  </si>
  <si>
    <r>
      <rPr>
        <sz val="11"/>
        <rFont val="ＭＳ ゴシック"/>
        <family val="3"/>
        <charset val="128"/>
      </rPr>
      <t>③　②で入力した右隣のセルに、粗利が自動計算されます。</t>
    </r>
    <rPh sb="4" eb="6">
      <t>ニュウリョク</t>
    </rPh>
    <rPh sb="8" eb="10">
      <t>ミギドナリ</t>
    </rPh>
    <rPh sb="15" eb="17">
      <t>アラリ</t>
    </rPh>
    <rPh sb="18" eb="20">
      <t>ジドウ</t>
    </rPh>
    <rPh sb="20" eb="22">
      <t>ケイサン</t>
    </rPh>
    <phoneticPr fontId="6"/>
  </si>
  <si>
    <r>
      <t xml:space="preserve"> </t>
    </r>
    <r>
      <rPr>
        <sz val="11"/>
        <rFont val="ＭＳ ゴシック"/>
        <family val="3"/>
        <charset val="128"/>
      </rPr>
      <t>□</t>
    </r>
    <r>
      <rPr>
        <sz val="11"/>
        <rFont val="Arial Narrow"/>
        <family val="2"/>
      </rPr>
      <t xml:space="preserve"> </t>
    </r>
    <r>
      <rPr>
        <sz val="11"/>
        <rFont val="ＭＳ ゴシック"/>
        <family val="3"/>
        <charset val="128"/>
      </rPr>
      <t>販売額しか分からない場合は、以下の方法で粗利を計算してください。</t>
    </r>
    <rPh sb="3" eb="5">
      <t>ハンバイ</t>
    </rPh>
    <rPh sb="5" eb="6">
      <t>ガク</t>
    </rPh>
    <phoneticPr fontId="6"/>
  </si>
  <si>
    <r>
      <t xml:space="preserve"> </t>
    </r>
    <r>
      <rPr>
        <sz val="11"/>
        <rFont val="ＭＳ ゴシック"/>
        <family val="3"/>
        <charset val="128"/>
      </rPr>
      <t>■</t>
    </r>
    <r>
      <rPr>
        <sz val="11"/>
        <rFont val="Arial Narrow"/>
        <family val="2"/>
      </rPr>
      <t xml:space="preserve"> </t>
    </r>
    <r>
      <rPr>
        <sz val="11"/>
        <rFont val="ＭＳ ゴシック"/>
        <family val="3"/>
        <charset val="128"/>
      </rPr>
      <t>卸小売業は、販売額（売上額）から仕入額を引いた粗利が、生産額となります。</t>
    </r>
    <rPh sb="3" eb="4">
      <t>オロシ</t>
    </rPh>
    <rPh sb="4" eb="5">
      <t>コ</t>
    </rPh>
    <rPh sb="5" eb="6">
      <t>ウ</t>
    </rPh>
    <rPh sb="6" eb="7">
      <t>ギョウ</t>
    </rPh>
    <rPh sb="9" eb="11">
      <t>ハンバイ</t>
    </rPh>
    <rPh sb="11" eb="12">
      <t>ガク</t>
    </rPh>
    <rPh sb="13" eb="15">
      <t>ウリアゲ</t>
    </rPh>
    <rPh sb="15" eb="16">
      <t>ガク</t>
    </rPh>
    <rPh sb="19" eb="21">
      <t>シイレ</t>
    </rPh>
    <rPh sb="21" eb="22">
      <t>ガク</t>
    </rPh>
    <rPh sb="23" eb="24">
      <t>ヒ</t>
    </rPh>
    <rPh sb="26" eb="28">
      <t>アラリ</t>
    </rPh>
    <rPh sb="30" eb="33">
      <t>セイサンガク</t>
    </rPh>
    <phoneticPr fontId="6"/>
  </si>
  <si>
    <t>①　該当する卸小売業が、どの製品を扱っているか、産業分類を特定します。</t>
    <rPh sb="2" eb="4">
      <t>ガイトウ</t>
    </rPh>
    <rPh sb="6" eb="7">
      <t>オロシ</t>
    </rPh>
    <rPh sb="7" eb="10">
      <t>コウリギョウ</t>
    </rPh>
    <rPh sb="14" eb="16">
      <t>セイヒン</t>
    </rPh>
    <rPh sb="17" eb="18">
      <t>アツカ</t>
    </rPh>
    <rPh sb="24" eb="26">
      <t>サンギョウ</t>
    </rPh>
    <rPh sb="26" eb="28">
      <t>ブンルイ</t>
    </rPh>
    <rPh sb="29" eb="31">
      <t>トクテイ</t>
    </rPh>
    <phoneticPr fontId="6"/>
  </si>
  <si>
    <r>
      <rPr>
        <sz val="11"/>
        <rFont val="ＭＳ ゴシック"/>
        <family val="3"/>
        <charset val="128"/>
      </rPr>
      <t>④　③の粗利を、入力シートの「511</t>
    </r>
    <r>
      <rPr>
        <sz val="11"/>
        <rFont val="Arial Narrow"/>
        <family val="2"/>
      </rPr>
      <t xml:space="preserve"> </t>
    </r>
    <r>
      <rPr>
        <sz val="11"/>
        <rFont val="ＭＳ ゴシック"/>
        <family val="3"/>
        <charset val="128"/>
      </rPr>
      <t>商業」の生産額欄に入力します。</t>
    </r>
    <rPh sb="4" eb="5">
      <t>アラ</t>
    </rPh>
    <rPh sb="5" eb="6">
      <t>リ</t>
    </rPh>
    <rPh sb="8" eb="10">
      <t>ニュウリョク</t>
    </rPh>
    <rPh sb="19" eb="21">
      <t>ショウギョウ</t>
    </rPh>
    <rPh sb="23" eb="25">
      <t>セイサン</t>
    </rPh>
    <rPh sb="25" eb="26">
      <t>ガク</t>
    </rPh>
    <rPh sb="26" eb="27">
      <t>ラン</t>
    </rPh>
    <rPh sb="28" eb="30">
      <t>ニュウリョク</t>
    </rPh>
    <phoneticPr fontId="6"/>
  </si>
  <si>
    <t>平成２８年経済センサス活動調査　企業等に関する集計</t>
    <rPh sb="0" eb="2">
      <t>ヘイセイ</t>
    </rPh>
    <rPh sb="4" eb="5">
      <t>ネン</t>
    </rPh>
    <rPh sb="5" eb="7">
      <t>ケイザイ</t>
    </rPh>
    <rPh sb="11" eb="13">
      <t>カツドウ</t>
    </rPh>
    <rPh sb="13" eb="15">
      <t>チョウサ</t>
    </rPh>
    <rPh sb="16" eb="18">
      <t>キギョウ</t>
    </rPh>
    <rPh sb="18" eb="19">
      <t>トウ</t>
    </rPh>
    <rPh sb="20" eb="21">
      <t>カン</t>
    </rPh>
    <rPh sb="23" eb="25">
      <t>シュウケイ</t>
    </rPh>
    <phoneticPr fontId="4"/>
  </si>
  <si>
    <r>
      <t>資料　産業横断的集計　全国結果　経理事項等　第</t>
    </r>
    <r>
      <rPr>
        <sz val="11"/>
        <color theme="1"/>
        <rFont val="Arial Narrow"/>
        <family val="2"/>
      </rPr>
      <t>11</t>
    </r>
    <r>
      <rPr>
        <sz val="11"/>
        <color theme="1"/>
        <rFont val="ＭＳ Ｐゴシック"/>
        <family val="3"/>
        <charset val="128"/>
      </rPr>
      <t>表　企業産業（小分類）、電子商取引の有無（４区分）別企業等数、事業所数、従業者数、売上（収入）金額、費用総額、主な費用項目、付加価値額及び設備投資額</t>
    </r>
    <r>
      <rPr>
        <sz val="11"/>
        <color theme="1"/>
        <rFont val="Arial Narrow"/>
        <family val="2"/>
      </rPr>
      <t>―</t>
    </r>
    <r>
      <rPr>
        <sz val="11"/>
        <color theme="1"/>
        <rFont val="ＭＳ Ｐゴシック"/>
        <family val="3"/>
        <charset val="128"/>
      </rPr>
      <t>全国</t>
    </r>
    <rPh sb="0" eb="2">
      <t>シリョウ</t>
    </rPh>
    <rPh sb="3" eb="5">
      <t>サンギョウ</t>
    </rPh>
    <rPh sb="5" eb="8">
      <t>オウダンテキ</t>
    </rPh>
    <rPh sb="8" eb="10">
      <t>シュウケイ</t>
    </rPh>
    <rPh sb="11" eb="13">
      <t>ゼンコク</t>
    </rPh>
    <rPh sb="13" eb="15">
      <t>ケッカ</t>
    </rPh>
    <rPh sb="16" eb="18">
      <t>ケイリ</t>
    </rPh>
    <rPh sb="18" eb="20">
      <t>ジコウ</t>
    </rPh>
    <rPh sb="20" eb="21">
      <t>トウ</t>
    </rPh>
    <phoneticPr fontId="4"/>
  </si>
  <si>
    <r>
      <rPr>
        <sz val="11"/>
        <color theme="0"/>
        <rFont val="ＭＳ Ｐゴシック"/>
        <family val="2"/>
        <charset val="128"/>
      </rPr>
      <t>埼玉県
統合中分類</t>
    </r>
    <r>
      <rPr>
        <sz val="11"/>
        <color theme="0"/>
        <rFont val="Arial Narrow"/>
        <family val="2"/>
      </rPr>
      <t xml:space="preserve"> (107</t>
    </r>
    <r>
      <rPr>
        <sz val="11"/>
        <color theme="0"/>
        <rFont val="ＭＳ Ｐゴシック"/>
        <family val="3"/>
        <charset val="128"/>
      </rPr>
      <t>部門</t>
    </r>
    <r>
      <rPr>
        <sz val="11"/>
        <color theme="0"/>
        <rFont val="Arial Narrow"/>
        <family val="2"/>
      </rPr>
      <t>)</t>
    </r>
    <rPh sb="0" eb="3">
      <t>サイタマケン</t>
    </rPh>
    <rPh sb="4" eb="6">
      <t>トウゴウ</t>
    </rPh>
    <rPh sb="6" eb="7">
      <t>ナカ</t>
    </rPh>
    <rPh sb="7" eb="9">
      <t>ブンルイ</t>
    </rPh>
    <rPh sb="14" eb="16">
      <t>ブモン</t>
    </rPh>
    <phoneticPr fontId="11"/>
  </si>
  <si>
    <r>
      <rPr>
        <sz val="11"/>
        <color theme="1"/>
        <rFont val="ＭＳ Ｐゴシック"/>
        <family val="2"/>
        <charset val="128"/>
      </rPr>
      <t>生産者価格
自給率</t>
    </r>
    <rPh sb="0" eb="3">
      <t>セイサンシャ</t>
    </rPh>
    <rPh sb="3" eb="5">
      <t>カカク</t>
    </rPh>
    <rPh sb="6" eb="9">
      <t>ジキュウリツ</t>
    </rPh>
    <phoneticPr fontId="4"/>
  </si>
  <si>
    <r>
      <rPr>
        <sz val="11"/>
        <color theme="1"/>
        <rFont val="ＭＳ Ｐゴシック"/>
        <family val="2"/>
        <charset val="128"/>
      </rPr>
      <t>雇用者所得率</t>
    </r>
    <rPh sb="0" eb="3">
      <t>コヨウシャ</t>
    </rPh>
    <rPh sb="3" eb="5">
      <t>ショトク</t>
    </rPh>
    <rPh sb="5" eb="6">
      <t>リツ</t>
    </rPh>
    <phoneticPr fontId="16" alignment="distributed"/>
  </si>
  <si>
    <r>
      <rPr>
        <sz val="11"/>
        <color theme="1"/>
        <rFont val="ＭＳ Ｐゴシック"/>
        <family val="2"/>
        <charset val="128"/>
      </rPr>
      <t>営業余剰率</t>
    </r>
    <rPh sb="0" eb="2">
      <t>エイギョウ</t>
    </rPh>
    <rPh sb="2" eb="4">
      <t>ヨジョウ</t>
    </rPh>
    <rPh sb="4" eb="5">
      <t>リツ</t>
    </rPh>
    <phoneticPr fontId="16" alignment="distributed"/>
  </si>
  <si>
    <r>
      <rPr>
        <sz val="11"/>
        <color theme="1"/>
        <rFont val="ＭＳ Ｐゴシック"/>
        <family val="2"/>
        <charset val="128"/>
      </rPr>
      <t>家計消費支出
構成比</t>
    </r>
    <rPh sb="0" eb="2">
      <t>カケイ</t>
    </rPh>
    <rPh sb="2" eb="4">
      <t>ショウヒ</t>
    </rPh>
    <rPh sb="4" eb="6">
      <t>シシュツ</t>
    </rPh>
    <rPh sb="7" eb="10">
      <t>コウセイヒ</t>
    </rPh>
    <phoneticPr fontId="4"/>
  </si>
  <si>
    <r>
      <rPr>
        <sz val="11"/>
        <color theme="1"/>
        <rFont val="ＭＳ Ｐゴシック"/>
        <family val="2"/>
        <charset val="128"/>
      </rPr>
      <t>就業係数</t>
    </r>
    <rPh sb="0" eb="2">
      <t>シュウギョウ</t>
    </rPh>
    <rPh sb="2" eb="4">
      <t>ケイスウ</t>
    </rPh>
    <phoneticPr fontId="4"/>
  </si>
  <si>
    <r>
      <rPr>
        <sz val="11"/>
        <color theme="1"/>
        <rFont val="ＭＳ Ｐゴシック"/>
        <family val="2"/>
        <charset val="128"/>
      </rPr>
      <t>雇用係数</t>
    </r>
    <rPh sb="0" eb="2">
      <t>コヨウ</t>
    </rPh>
    <rPh sb="2" eb="4">
      <t>ケイスウ</t>
    </rPh>
    <phoneticPr fontId="16" alignment="distributed"/>
  </si>
  <si>
    <r>
      <rPr>
        <sz val="11"/>
        <color theme="1"/>
        <rFont val="ＭＳ Ｐゴシック"/>
        <family val="2"/>
        <charset val="128"/>
      </rPr>
      <t>逆行列係数</t>
    </r>
    <rPh sb="0" eb="5">
      <t>ギャクギョウレツケイスウ</t>
    </rPh>
    <phoneticPr fontId="4"/>
  </si>
  <si>
    <r>
      <rPr>
        <sz val="11"/>
        <color theme="1"/>
        <rFont val="ＭＳ Ｐゴシック"/>
        <family val="2"/>
        <charset val="128"/>
      </rPr>
      <t>耕種農業</t>
    </r>
    <rPh sb="0" eb="1">
      <t>コウ</t>
    </rPh>
    <rPh sb="1" eb="2">
      <t>シュ</t>
    </rPh>
    <rPh sb="2" eb="4">
      <t>ノウギョウ</t>
    </rPh>
    <phoneticPr fontId="16" alignment="distributed"/>
  </si>
  <si>
    <r>
      <rPr>
        <sz val="11"/>
        <color theme="1"/>
        <rFont val="ＭＳ Ｐゴシック"/>
        <family val="2"/>
        <charset val="128"/>
      </rPr>
      <t>畜産</t>
    </r>
    <rPh sb="0" eb="2">
      <t>チクサン</t>
    </rPh>
    <phoneticPr fontId="16" alignment="distributed"/>
  </si>
  <si>
    <r>
      <rPr>
        <sz val="11"/>
        <color theme="1"/>
        <rFont val="ＭＳ Ｐゴシック"/>
        <family val="2"/>
        <charset val="128"/>
      </rPr>
      <t>農業サービス</t>
    </r>
    <rPh sb="0" eb="2">
      <t>ノウギョウ</t>
    </rPh>
    <rPh sb="2" eb="6">
      <t>サービス</t>
    </rPh>
    <phoneticPr fontId="16" alignment="distributed"/>
  </si>
  <si>
    <r>
      <rPr>
        <sz val="11"/>
        <color theme="1"/>
        <rFont val="ＭＳ Ｐゴシック"/>
        <family val="2"/>
        <charset val="128"/>
      </rPr>
      <t>林業</t>
    </r>
    <rPh sb="0" eb="2">
      <t>リンギョウ</t>
    </rPh>
    <phoneticPr fontId="16" alignment="distributed"/>
  </si>
  <si>
    <r>
      <rPr>
        <sz val="11"/>
        <color theme="1"/>
        <rFont val="ＭＳ Ｐゴシック"/>
        <family val="2"/>
        <charset val="128"/>
      </rPr>
      <t>漁業</t>
    </r>
    <rPh sb="0" eb="2">
      <t>ギョギョウ</t>
    </rPh>
    <phoneticPr fontId="16" alignment="distributed"/>
  </si>
  <si>
    <r>
      <rPr>
        <sz val="11"/>
        <color theme="1"/>
        <rFont val="ＭＳ Ｐゴシック"/>
        <family val="2"/>
        <charset val="128"/>
      </rPr>
      <t>石炭・原油・天然ガス</t>
    </r>
    <rPh sb="0" eb="2">
      <t>セキタン</t>
    </rPh>
    <rPh sb="3" eb="5">
      <t>ゲンユ</t>
    </rPh>
    <rPh sb="6" eb="8">
      <t>テンネン</t>
    </rPh>
    <rPh sb="8" eb="10">
      <t>ガス</t>
    </rPh>
    <phoneticPr fontId="16" alignment="distributed"/>
  </si>
  <si>
    <r>
      <rPr>
        <sz val="11"/>
        <color theme="1"/>
        <rFont val="ＭＳ Ｐゴシック"/>
        <family val="2"/>
        <charset val="128"/>
      </rPr>
      <t>その他の鉱業</t>
    </r>
    <rPh sb="0" eb="3">
      <t>ソノタ</t>
    </rPh>
    <rPh sb="4" eb="6">
      <t>コウギョウ</t>
    </rPh>
    <phoneticPr fontId="16" alignment="distributed"/>
  </si>
  <si>
    <r>
      <rPr>
        <sz val="11"/>
        <color theme="1"/>
        <rFont val="ＭＳ Ｐゴシック"/>
        <family val="2"/>
        <charset val="128"/>
      </rPr>
      <t>食料品</t>
    </r>
    <rPh sb="0" eb="3">
      <t>ショクリョウヒン</t>
    </rPh>
    <phoneticPr fontId="16" alignment="distributed"/>
  </si>
  <si>
    <r>
      <rPr>
        <sz val="11"/>
        <color theme="1"/>
        <rFont val="ＭＳ Ｐゴシック"/>
        <family val="2"/>
        <charset val="128"/>
      </rPr>
      <t>飲料</t>
    </r>
    <rPh sb="0" eb="2">
      <t>インリョウ</t>
    </rPh>
    <phoneticPr fontId="16" alignment="distributed"/>
  </si>
  <si>
    <r>
      <rPr>
        <sz val="11"/>
        <color theme="1"/>
        <rFont val="ＭＳ Ｐゴシック"/>
        <family val="2"/>
        <charset val="128"/>
      </rPr>
      <t>飼料・有機質肥料（別掲を除く。）</t>
    </r>
    <rPh sb="0" eb="2">
      <t>シリョウ</t>
    </rPh>
    <rPh sb="3" eb="6">
      <t>ユウキシツ</t>
    </rPh>
    <rPh sb="6" eb="8">
      <t>ヒリョウ</t>
    </rPh>
    <rPh sb="9" eb="11">
      <t>ベッケイ</t>
    </rPh>
    <rPh sb="12" eb="14">
      <t>ノゾク</t>
    </rPh>
    <phoneticPr fontId="16" alignment="distributed"/>
  </si>
  <si>
    <r>
      <rPr>
        <sz val="11"/>
        <color theme="1"/>
        <rFont val="ＭＳ Ｐゴシック"/>
        <family val="2"/>
        <charset val="128"/>
      </rPr>
      <t>たばこ</t>
    </r>
    <phoneticPr fontId="16" alignment="distributed"/>
  </si>
  <si>
    <r>
      <rPr>
        <sz val="11"/>
        <color theme="1"/>
        <rFont val="ＭＳ Ｐゴシック"/>
        <family val="2"/>
        <charset val="128"/>
      </rPr>
      <t>繊維工業製品</t>
    </r>
    <rPh sb="0" eb="2">
      <t>センイ</t>
    </rPh>
    <rPh sb="2" eb="4">
      <t>コウギョウ</t>
    </rPh>
    <rPh sb="4" eb="6">
      <t>セイヒン</t>
    </rPh>
    <phoneticPr fontId="16" alignment="distributed"/>
  </si>
  <si>
    <r>
      <rPr>
        <sz val="11"/>
        <color theme="1"/>
        <rFont val="ＭＳ Ｐゴシック"/>
        <family val="2"/>
        <charset val="128"/>
      </rPr>
      <t>衣服・その他の繊維既製品</t>
    </r>
    <rPh sb="0" eb="2">
      <t>イフク</t>
    </rPh>
    <rPh sb="3" eb="6">
      <t>ソノタ</t>
    </rPh>
    <rPh sb="7" eb="9">
      <t>センイ</t>
    </rPh>
    <rPh sb="9" eb="12">
      <t>キセイヒン</t>
    </rPh>
    <phoneticPr fontId="16" alignment="distributed"/>
  </si>
  <si>
    <r>
      <rPr>
        <sz val="11"/>
        <color theme="1"/>
        <rFont val="ＭＳ Ｐゴシック"/>
        <family val="2"/>
        <charset val="128"/>
      </rPr>
      <t>木材・木製品</t>
    </r>
    <rPh sb="0" eb="2">
      <t>モクザイ</t>
    </rPh>
    <rPh sb="3" eb="4">
      <t>モク</t>
    </rPh>
    <rPh sb="4" eb="6">
      <t>セイヒン</t>
    </rPh>
    <phoneticPr fontId="16" alignment="distributed"/>
  </si>
  <si>
    <r>
      <rPr>
        <sz val="11"/>
        <color theme="1"/>
        <rFont val="ＭＳ Ｐゴシック"/>
        <family val="2"/>
        <charset val="128"/>
      </rPr>
      <t>家具・装備品</t>
    </r>
    <rPh sb="0" eb="2">
      <t>カグ</t>
    </rPh>
    <rPh sb="3" eb="4">
      <t>ソウ</t>
    </rPh>
    <rPh sb="4" eb="6">
      <t>ビヒン</t>
    </rPh>
    <phoneticPr fontId="16" alignment="distributed"/>
  </si>
  <si>
    <r>
      <rPr>
        <sz val="11"/>
        <color theme="1"/>
        <rFont val="ＭＳ Ｐゴシック"/>
        <family val="2"/>
        <charset val="128"/>
      </rPr>
      <t>パルプ・紙・板紙・加工紙</t>
    </r>
    <rPh sb="0" eb="3">
      <t>パルプ</t>
    </rPh>
    <rPh sb="4" eb="5">
      <t>カミ</t>
    </rPh>
    <rPh sb="6" eb="8">
      <t>イタガミ</t>
    </rPh>
    <rPh sb="9" eb="12">
      <t>カコウシ</t>
    </rPh>
    <phoneticPr fontId="16" alignment="distributed"/>
  </si>
  <si>
    <r>
      <rPr>
        <sz val="11"/>
        <color theme="1"/>
        <rFont val="ＭＳ Ｐゴシック"/>
        <family val="2"/>
        <charset val="128"/>
      </rPr>
      <t>紙加工品</t>
    </r>
    <rPh sb="0" eb="1">
      <t>カミ</t>
    </rPh>
    <rPh sb="1" eb="4">
      <t>カコウヒン</t>
    </rPh>
    <phoneticPr fontId="16" alignment="distributed"/>
  </si>
  <si>
    <r>
      <rPr>
        <sz val="11"/>
        <color theme="1"/>
        <rFont val="ＭＳ Ｐゴシック"/>
        <family val="2"/>
        <charset val="128"/>
      </rPr>
      <t>印刷・製版・製本</t>
    </r>
    <rPh sb="0" eb="2">
      <t>インサツ</t>
    </rPh>
    <rPh sb="3" eb="5">
      <t>セイハン</t>
    </rPh>
    <rPh sb="6" eb="8">
      <t>セイホン</t>
    </rPh>
    <phoneticPr fontId="16" alignment="distributed"/>
  </si>
  <si>
    <r>
      <rPr>
        <sz val="11"/>
        <color theme="1"/>
        <rFont val="ＭＳ Ｐゴシック"/>
        <family val="2"/>
        <charset val="128"/>
      </rPr>
      <t>化学肥料</t>
    </r>
    <rPh sb="0" eb="2">
      <t>カガク</t>
    </rPh>
    <rPh sb="2" eb="4">
      <t>ヒリョウ</t>
    </rPh>
    <phoneticPr fontId="16" alignment="distributed"/>
  </si>
  <si>
    <r>
      <rPr>
        <sz val="11"/>
        <color theme="1"/>
        <rFont val="ＭＳ Ｐゴシック"/>
        <family val="2"/>
        <charset val="128"/>
      </rPr>
      <t>無機化学工業製品</t>
    </r>
    <rPh sb="0" eb="2">
      <t>ムキ</t>
    </rPh>
    <rPh sb="2" eb="4">
      <t>カガク</t>
    </rPh>
    <rPh sb="4" eb="6">
      <t>コウギョウ</t>
    </rPh>
    <rPh sb="6" eb="8">
      <t>セイヒン</t>
    </rPh>
    <phoneticPr fontId="16" alignment="distributed"/>
  </si>
  <si>
    <r>
      <rPr>
        <sz val="11"/>
        <color theme="1"/>
        <rFont val="ＭＳ Ｐゴシック"/>
        <family val="2"/>
        <charset val="128"/>
      </rPr>
      <t>石油化学系基礎製品</t>
    </r>
    <rPh sb="0" eb="9">
      <t>セキユカガクケイキソセイヒン</t>
    </rPh>
    <phoneticPr fontId="16" alignment="distributed"/>
  </si>
  <si>
    <r>
      <rPr>
        <sz val="11"/>
        <color theme="1"/>
        <rFont val="ＭＳ Ｐゴシック"/>
        <family val="2"/>
        <charset val="128"/>
      </rPr>
      <t>有機化学工業製品（石油化学系基礎製品・合成樹脂を除く。）</t>
    </r>
    <rPh sb="0" eb="2">
      <t>ユウキ</t>
    </rPh>
    <rPh sb="2" eb="4">
      <t>カガク</t>
    </rPh>
    <rPh sb="4" eb="6">
      <t>コウギョウ</t>
    </rPh>
    <rPh sb="6" eb="8">
      <t>セイヒン</t>
    </rPh>
    <rPh sb="9" eb="11">
      <t>セキユ</t>
    </rPh>
    <rPh sb="11" eb="14">
      <t>カガクケイ</t>
    </rPh>
    <rPh sb="14" eb="16">
      <t>キソ</t>
    </rPh>
    <rPh sb="16" eb="18">
      <t>セイヒン</t>
    </rPh>
    <rPh sb="19" eb="21">
      <t>ゴウセイ</t>
    </rPh>
    <rPh sb="21" eb="23">
      <t>ジュシ</t>
    </rPh>
    <rPh sb="24" eb="25">
      <t>ノゾ</t>
    </rPh>
    <phoneticPr fontId="16" alignment="distributed"/>
  </si>
  <si>
    <r>
      <rPr>
        <sz val="11"/>
        <color theme="1"/>
        <rFont val="ＭＳ Ｐゴシック"/>
        <family val="2"/>
        <charset val="128"/>
      </rPr>
      <t>合成樹脂</t>
    </r>
    <rPh sb="0" eb="2">
      <t>ゴウセイ</t>
    </rPh>
    <rPh sb="2" eb="4">
      <t>ジュシ</t>
    </rPh>
    <phoneticPr fontId="16" alignment="distributed"/>
  </si>
  <si>
    <r>
      <rPr>
        <sz val="11"/>
        <color theme="1"/>
        <rFont val="ＭＳ Ｐゴシック"/>
        <family val="2"/>
        <charset val="128"/>
      </rPr>
      <t>化学繊維</t>
    </r>
    <rPh sb="0" eb="2">
      <t>カガク</t>
    </rPh>
    <rPh sb="2" eb="4">
      <t>センイ</t>
    </rPh>
    <phoneticPr fontId="16" alignment="distributed"/>
  </si>
  <si>
    <r>
      <rPr>
        <sz val="11"/>
        <color theme="1"/>
        <rFont val="ＭＳ Ｐゴシック"/>
        <family val="2"/>
        <charset val="128"/>
      </rPr>
      <t>医薬品</t>
    </r>
    <rPh sb="0" eb="1">
      <t>イ</t>
    </rPh>
    <rPh sb="1" eb="3">
      <t>ヤクヒン</t>
    </rPh>
    <phoneticPr fontId="16" alignment="distributed"/>
  </si>
  <si>
    <r>
      <rPr>
        <sz val="11"/>
        <color theme="1"/>
        <rFont val="ＭＳ Ｐゴシック"/>
        <family val="2"/>
        <charset val="128"/>
      </rPr>
      <t>化学最終製品（医薬品を除く。）</t>
    </r>
    <rPh sb="0" eb="2">
      <t>カガク</t>
    </rPh>
    <rPh sb="2" eb="4">
      <t>サイシュウ</t>
    </rPh>
    <rPh sb="4" eb="6">
      <t>セイヒン</t>
    </rPh>
    <rPh sb="7" eb="8">
      <t>イ</t>
    </rPh>
    <rPh sb="8" eb="10">
      <t>ヤクヒン</t>
    </rPh>
    <rPh sb="11" eb="13">
      <t>ノゾク</t>
    </rPh>
    <phoneticPr fontId="16" alignment="distributed"/>
  </si>
  <si>
    <r>
      <rPr>
        <sz val="11"/>
        <color theme="1"/>
        <rFont val="ＭＳ Ｐゴシック"/>
        <family val="2"/>
        <charset val="128"/>
      </rPr>
      <t>石油製品</t>
    </r>
    <rPh sb="0" eb="2">
      <t>セキユ</t>
    </rPh>
    <rPh sb="2" eb="4">
      <t>セイヒン</t>
    </rPh>
    <phoneticPr fontId="16" alignment="distributed"/>
  </si>
  <si>
    <r>
      <rPr>
        <sz val="11"/>
        <color theme="1"/>
        <rFont val="ＭＳ Ｐゴシック"/>
        <family val="2"/>
        <charset val="128"/>
      </rPr>
      <t>石炭製品</t>
    </r>
    <rPh sb="0" eb="2">
      <t>セキタン</t>
    </rPh>
    <rPh sb="2" eb="4">
      <t>セイヒン</t>
    </rPh>
    <phoneticPr fontId="16" alignment="distributed"/>
  </si>
  <si>
    <r>
      <rPr>
        <sz val="11"/>
        <color theme="1"/>
        <rFont val="ＭＳ Ｐゴシック"/>
        <family val="2"/>
        <charset val="128"/>
      </rPr>
      <t>プラスチック製品</t>
    </r>
    <rPh sb="0" eb="6">
      <t>プラスチック</t>
    </rPh>
    <rPh sb="6" eb="8">
      <t>セイヒン</t>
    </rPh>
    <phoneticPr fontId="16" alignment="distributed"/>
  </si>
  <si>
    <r>
      <rPr>
        <sz val="11"/>
        <color theme="1"/>
        <rFont val="ＭＳ Ｐゴシック"/>
        <family val="2"/>
        <charset val="128"/>
      </rPr>
      <t>ゴム製品</t>
    </r>
    <rPh sb="0" eb="2">
      <t>ゴム</t>
    </rPh>
    <rPh sb="2" eb="4">
      <t>セイヒン</t>
    </rPh>
    <phoneticPr fontId="16" alignment="distributed"/>
  </si>
  <si>
    <r>
      <rPr>
        <sz val="11"/>
        <color theme="1"/>
        <rFont val="ＭＳ Ｐゴシック"/>
        <family val="2"/>
        <charset val="128"/>
      </rPr>
      <t>なめし革・革製品・毛皮</t>
    </r>
    <rPh sb="0" eb="11">
      <t>ナメシガワ・カワセイヒン・ケガワ</t>
    </rPh>
    <phoneticPr fontId="16" alignment="distributed"/>
  </si>
  <si>
    <r>
      <rPr>
        <sz val="11"/>
        <color theme="1"/>
        <rFont val="ＭＳ Ｐゴシック"/>
        <family val="2"/>
        <charset val="128"/>
      </rPr>
      <t>ガラス・ガラス製品</t>
    </r>
    <rPh sb="0" eb="3">
      <t>ガラス</t>
    </rPh>
    <rPh sb="4" eb="7">
      <t>ガラス</t>
    </rPh>
    <rPh sb="7" eb="9">
      <t>セイヒン</t>
    </rPh>
    <phoneticPr fontId="16" alignment="distributed"/>
  </si>
  <si>
    <r>
      <rPr>
        <sz val="11"/>
        <color theme="1"/>
        <rFont val="ＭＳ Ｐゴシック"/>
        <family val="2"/>
        <charset val="128"/>
      </rPr>
      <t>セメント・セメント製品</t>
    </r>
    <rPh sb="0" eb="4">
      <t>セメント</t>
    </rPh>
    <rPh sb="5" eb="9">
      <t>セメント</t>
    </rPh>
    <rPh sb="9" eb="11">
      <t>セイヒン</t>
    </rPh>
    <phoneticPr fontId="16" alignment="distributed"/>
  </si>
  <si>
    <r>
      <rPr>
        <sz val="11"/>
        <color theme="1"/>
        <rFont val="ＭＳ Ｐゴシック"/>
        <family val="2"/>
        <charset val="128"/>
      </rPr>
      <t>陶磁器</t>
    </r>
    <rPh sb="0" eb="3">
      <t>トウジキ</t>
    </rPh>
    <phoneticPr fontId="16" alignment="distributed"/>
  </si>
  <si>
    <r>
      <rPr>
        <sz val="11"/>
        <color theme="1"/>
        <rFont val="ＭＳ Ｐゴシック"/>
        <family val="2"/>
        <charset val="128"/>
      </rPr>
      <t>その他の窯業・土石製品</t>
    </r>
    <rPh sb="0" eb="3">
      <t>ソノタ</t>
    </rPh>
    <rPh sb="4" eb="6">
      <t>ヨウギョウ</t>
    </rPh>
    <rPh sb="7" eb="9">
      <t>ドセキ</t>
    </rPh>
    <rPh sb="9" eb="11">
      <t>セイヒン</t>
    </rPh>
    <phoneticPr fontId="16" alignment="distributed"/>
  </si>
  <si>
    <r>
      <rPr>
        <sz val="11"/>
        <color theme="1"/>
        <rFont val="ＭＳ Ｐゴシック"/>
        <family val="2"/>
        <charset val="128"/>
      </rPr>
      <t>銑鉄・粗鋼</t>
    </r>
    <rPh sb="0" eb="2">
      <t>センテツ</t>
    </rPh>
    <rPh sb="3" eb="5">
      <t>ソコウ</t>
    </rPh>
    <phoneticPr fontId="16" alignment="distributed"/>
  </si>
  <si>
    <r>
      <rPr>
        <sz val="11"/>
        <color theme="1"/>
        <rFont val="ＭＳ Ｐゴシック"/>
        <family val="2"/>
        <charset val="128"/>
      </rPr>
      <t>鋼材</t>
    </r>
    <rPh sb="0" eb="2">
      <t>コウザイ</t>
    </rPh>
    <phoneticPr fontId="16" alignment="distributed"/>
  </si>
  <si>
    <r>
      <rPr>
        <sz val="11"/>
        <color theme="1"/>
        <rFont val="ＭＳ Ｐゴシック"/>
        <family val="2"/>
        <charset val="128"/>
      </rPr>
      <t>鋳鍛造品（鉄）</t>
    </r>
    <rPh sb="0" eb="7">
      <t>イタンゾウシナ（テツ）</t>
    </rPh>
    <phoneticPr fontId="16" alignment="distributed"/>
  </si>
  <si>
    <r>
      <rPr>
        <sz val="11"/>
        <color theme="1"/>
        <rFont val="ＭＳ Ｐゴシック"/>
        <family val="2"/>
        <charset val="128"/>
      </rPr>
      <t>その他の鉄鋼製品</t>
    </r>
    <rPh sb="0" eb="3">
      <t>ソノタ</t>
    </rPh>
    <rPh sb="4" eb="6">
      <t>テッコウ</t>
    </rPh>
    <rPh sb="6" eb="8">
      <t>セイヒン</t>
    </rPh>
    <phoneticPr fontId="16" alignment="distributed"/>
  </si>
  <si>
    <r>
      <rPr>
        <sz val="11"/>
        <color theme="1"/>
        <rFont val="ＭＳ Ｐゴシック"/>
        <family val="2"/>
        <charset val="128"/>
      </rPr>
      <t>非鉄金属製錬・精製</t>
    </r>
    <rPh sb="0" eb="2">
      <t>ヒテツ</t>
    </rPh>
    <rPh sb="2" eb="4">
      <t>キンゾク</t>
    </rPh>
    <rPh sb="4" eb="6">
      <t>セイレン</t>
    </rPh>
    <rPh sb="7" eb="9">
      <t>セイセイ</t>
    </rPh>
    <phoneticPr fontId="16" alignment="distributed"/>
  </si>
  <si>
    <r>
      <rPr>
        <sz val="11"/>
        <color theme="1"/>
        <rFont val="ＭＳ Ｐゴシック"/>
        <family val="2"/>
        <charset val="128"/>
      </rPr>
      <t>非鉄金属加工製品</t>
    </r>
    <rPh sb="0" eb="2">
      <t>ヒテツ</t>
    </rPh>
    <rPh sb="2" eb="4">
      <t>キンゾク</t>
    </rPh>
    <rPh sb="4" eb="6">
      <t>カコウ</t>
    </rPh>
    <rPh sb="6" eb="8">
      <t>セイヒン</t>
    </rPh>
    <phoneticPr fontId="16" alignment="distributed"/>
  </si>
  <si>
    <r>
      <rPr>
        <sz val="11"/>
        <color theme="1"/>
        <rFont val="ＭＳ Ｐゴシック"/>
        <family val="2"/>
        <charset val="128"/>
      </rPr>
      <t>建設用・建築用金属製品</t>
    </r>
    <rPh sb="0" eb="11">
      <t>ケンセツヨウ・ケンチクヨウキンゾクセイヒン</t>
    </rPh>
    <phoneticPr fontId="16" alignment="distributed"/>
  </si>
  <si>
    <r>
      <rPr>
        <sz val="11"/>
        <color theme="1"/>
        <rFont val="ＭＳ Ｐゴシック"/>
        <family val="2"/>
        <charset val="128"/>
      </rPr>
      <t>その他の金属製品</t>
    </r>
    <rPh sb="0" eb="3">
      <t>ソノタ</t>
    </rPh>
    <rPh sb="4" eb="6">
      <t>キンゾク</t>
    </rPh>
    <rPh sb="6" eb="8">
      <t>セイヒン</t>
    </rPh>
    <phoneticPr fontId="16" alignment="distributed"/>
  </si>
  <si>
    <r>
      <rPr>
        <sz val="11"/>
        <color theme="1"/>
        <rFont val="ＭＳ Ｐゴシック"/>
        <family val="2"/>
        <charset val="128"/>
      </rPr>
      <t>はん用機械</t>
    </r>
    <rPh sb="0" eb="3">
      <t>ハンヨウ</t>
    </rPh>
    <rPh sb="3" eb="5">
      <t>キカイ</t>
    </rPh>
    <phoneticPr fontId="16" alignment="distributed"/>
  </si>
  <si>
    <r>
      <rPr>
        <sz val="11"/>
        <color theme="1"/>
        <rFont val="ＭＳ Ｐゴシック"/>
        <family val="2"/>
        <charset val="128"/>
      </rPr>
      <t>生産用機械</t>
    </r>
    <rPh sb="0" eb="3">
      <t>セイサンヨウ</t>
    </rPh>
    <rPh sb="3" eb="5">
      <t>キカイ</t>
    </rPh>
    <phoneticPr fontId="16" alignment="distributed"/>
  </si>
  <si>
    <r>
      <rPr>
        <sz val="11"/>
        <color theme="1"/>
        <rFont val="ＭＳ Ｐゴシック"/>
        <family val="2"/>
        <charset val="128"/>
      </rPr>
      <t>業務用機械</t>
    </r>
    <rPh sb="0" eb="3">
      <t>ギョウムヨウ</t>
    </rPh>
    <rPh sb="3" eb="5">
      <t>キカイ</t>
    </rPh>
    <phoneticPr fontId="16" alignment="distributed"/>
  </si>
  <si>
    <r>
      <rPr>
        <sz val="11"/>
        <color theme="1"/>
        <rFont val="ＭＳ Ｐゴシック"/>
        <family val="2"/>
        <charset val="128"/>
      </rPr>
      <t>電子デバイス</t>
    </r>
    <rPh sb="0" eb="2">
      <t>デンシ</t>
    </rPh>
    <rPh sb="2" eb="6">
      <t>デバイス</t>
    </rPh>
    <phoneticPr fontId="16" alignment="distributed"/>
  </si>
  <si>
    <r>
      <rPr>
        <sz val="11"/>
        <color theme="1"/>
        <rFont val="ＭＳ Ｐゴシック"/>
        <family val="2"/>
        <charset val="128"/>
      </rPr>
      <t>その他の電子部品</t>
    </r>
    <rPh sb="0" eb="3">
      <t>ソノタ</t>
    </rPh>
    <rPh sb="4" eb="6">
      <t>デンシ</t>
    </rPh>
    <rPh sb="6" eb="8">
      <t>ブヒン</t>
    </rPh>
    <phoneticPr fontId="16" alignment="distributed"/>
  </si>
  <si>
    <r>
      <rPr>
        <sz val="11"/>
        <color theme="1"/>
        <rFont val="ＭＳ Ｐゴシック"/>
        <family val="2"/>
        <charset val="128"/>
      </rPr>
      <t>産業用電気機器</t>
    </r>
    <rPh sb="0" eb="3">
      <t>サンギョウヨウ</t>
    </rPh>
    <rPh sb="3" eb="5">
      <t>デンキ</t>
    </rPh>
    <rPh sb="5" eb="7">
      <t>キキ</t>
    </rPh>
    <phoneticPr fontId="16" alignment="distributed"/>
  </si>
  <si>
    <r>
      <rPr>
        <sz val="11"/>
        <color theme="1"/>
        <rFont val="ＭＳ Ｐゴシック"/>
        <family val="2"/>
        <charset val="128"/>
      </rPr>
      <t>民生用電気機器</t>
    </r>
    <rPh sb="0" eb="3">
      <t>ミンセイヨウ</t>
    </rPh>
    <rPh sb="3" eb="5">
      <t>デンキ</t>
    </rPh>
    <rPh sb="5" eb="7">
      <t>キキ</t>
    </rPh>
    <phoneticPr fontId="16" alignment="distributed"/>
  </si>
  <si>
    <r>
      <rPr>
        <sz val="11"/>
        <color theme="1"/>
        <rFont val="ＭＳ Ｐゴシック"/>
        <family val="2"/>
        <charset val="128"/>
      </rPr>
      <t>電子応用装置・電気計測器</t>
    </r>
    <rPh sb="0" eb="2">
      <t>デンシ</t>
    </rPh>
    <rPh sb="2" eb="4">
      <t>オウヨウ</t>
    </rPh>
    <rPh sb="4" eb="6">
      <t>ソウチ</t>
    </rPh>
    <rPh sb="7" eb="10">
      <t>デンキケイ</t>
    </rPh>
    <rPh sb="10" eb="12">
      <t>ソクキ</t>
    </rPh>
    <phoneticPr fontId="16" alignment="distributed"/>
  </si>
  <si>
    <r>
      <rPr>
        <sz val="11"/>
        <color theme="1"/>
        <rFont val="ＭＳ Ｐゴシック"/>
        <family val="2"/>
        <charset val="128"/>
      </rPr>
      <t>その他の電気機械</t>
    </r>
    <rPh sb="0" eb="3">
      <t>ソノタ</t>
    </rPh>
    <rPh sb="4" eb="6">
      <t>デンキ</t>
    </rPh>
    <rPh sb="6" eb="8">
      <t>キカイ</t>
    </rPh>
    <phoneticPr fontId="16" alignment="distributed"/>
  </si>
  <si>
    <r>
      <rPr>
        <sz val="11"/>
        <color theme="1"/>
        <rFont val="ＭＳ Ｐゴシック"/>
        <family val="2"/>
        <charset val="128"/>
      </rPr>
      <t>通信・映像・音響機器</t>
    </r>
    <rPh sb="0" eb="2">
      <t>ツウシン</t>
    </rPh>
    <rPh sb="3" eb="5">
      <t>エイゾウ</t>
    </rPh>
    <rPh sb="6" eb="8">
      <t>オンキョウ</t>
    </rPh>
    <rPh sb="8" eb="10">
      <t>キキ</t>
    </rPh>
    <phoneticPr fontId="16" alignment="distributed"/>
  </si>
  <si>
    <r>
      <rPr>
        <sz val="11"/>
        <color theme="1"/>
        <rFont val="ＭＳ Ｐゴシック"/>
        <family val="2"/>
        <charset val="128"/>
      </rPr>
      <t>電子計算機・同附属装置</t>
    </r>
    <rPh sb="0" eb="2">
      <t>デンシ</t>
    </rPh>
    <rPh sb="2" eb="5">
      <t>ケイサンキ</t>
    </rPh>
    <rPh sb="6" eb="9">
      <t>ドウフゾク</t>
    </rPh>
    <rPh sb="9" eb="11">
      <t>ソウチ</t>
    </rPh>
    <phoneticPr fontId="16" alignment="distributed"/>
  </si>
  <si>
    <r>
      <rPr>
        <sz val="11"/>
        <color theme="1"/>
        <rFont val="ＭＳ Ｐゴシック"/>
        <family val="2"/>
        <charset val="128"/>
      </rPr>
      <t>乗用車</t>
    </r>
    <rPh sb="0" eb="3">
      <t>ジョウヨウシャ</t>
    </rPh>
    <phoneticPr fontId="16" alignment="distributed"/>
  </si>
  <si>
    <r>
      <rPr>
        <sz val="11"/>
        <color theme="1"/>
        <rFont val="ＭＳ Ｐゴシック"/>
        <family val="2"/>
        <charset val="128"/>
      </rPr>
      <t>その他の自動車</t>
    </r>
    <rPh sb="0" eb="3">
      <t>ソノタ</t>
    </rPh>
    <rPh sb="4" eb="7">
      <t>ジドウシャ</t>
    </rPh>
    <phoneticPr fontId="16" alignment="distributed"/>
  </si>
  <si>
    <r>
      <rPr>
        <sz val="11"/>
        <color theme="1"/>
        <rFont val="ＭＳ Ｐゴシック"/>
        <family val="2"/>
        <charset val="128"/>
      </rPr>
      <t>自動車部品・同附属品</t>
    </r>
    <rPh sb="0" eb="3">
      <t>ジドウシャ</t>
    </rPh>
    <rPh sb="3" eb="5">
      <t>ブヒン</t>
    </rPh>
    <rPh sb="6" eb="10">
      <t>ドウフゾクヒン</t>
    </rPh>
    <phoneticPr fontId="16" alignment="distributed"/>
  </si>
  <si>
    <r>
      <rPr>
        <sz val="11"/>
        <color theme="1"/>
        <rFont val="ＭＳ Ｐゴシック"/>
        <family val="2"/>
        <charset val="128"/>
      </rPr>
      <t>船舶・同修理</t>
    </r>
    <rPh sb="0" eb="2">
      <t>センパク</t>
    </rPh>
    <rPh sb="3" eb="6">
      <t>ドウシュウリ</t>
    </rPh>
    <phoneticPr fontId="16" alignment="distributed"/>
  </si>
  <si>
    <r>
      <rPr>
        <sz val="11"/>
        <color theme="1"/>
        <rFont val="ＭＳ Ｐゴシック"/>
        <family val="2"/>
        <charset val="128"/>
      </rPr>
      <t>その他の輸送機械・同修理</t>
    </r>
    <rPh sb="0" eb="3">
      <t>ソノタ</t>
    </rPh>
    <rPh sb="4" eb="6">
      <t>ユソウ</t>
    </rPh>
    <rPh sb="6" eb="8">
      <t>キカイ</t>
    </rPh>
    <rPh sb="9" eb="12">
      <t>ドウシュウリ</t>
    </rPh>
    <phoneticPr fontId="16" alignment="distributed"/>
  </si>
  <si>
    <r>
      <rPr>
        <sz val="11"/>
        <color theme="1"/>
        <rFont val="ＭＳ Ｐゴシック"/>
        <family val="2"/>
        <charset val="128"/>
      </rPr>
      <t>その他の製造工業製品</t>
    </r>
    <rPh sb="0" eb="3">
      <t>ソノタ</t>
    </rPh>
    <rPh sb="4" eb="6">
      <t>セイゾウ</t>
    </rPh>
    <rPh sb="6" eb="8">
      <t>コウギョウ</t>
    </rPh>
    <rPh sb="8" eb="10">
      <t>セイヒン</t>
    </rPh>
    <phoneticPr fontId="16" alignment="distributed"/>
  </si>
  <si>
    <r>
      <rPr>
        <sz val="11"/>
        <color theme="1"/>
        <rFont val="ＭＳ Ｐゴシック"/>
        <family val="2"/>
        <charset val="128"/>
      </rPr>
      <t>再生資源回収・加工処理</t>
    </r>
    <rPh sb="0" eb="2">
      <t>サイセイ</t>
    </rPh>
    <rPh sb="2" eb="4">
      <t>シゲン</t>
    </rPh>
    <rPh sb="4" eb="6">
      <t>カイシュウ</t>
    </rPh>
    <rPh sb="7" eb="9">
      <t>カコウ</t>
    </rPh>
    <rPh sb="9" eb="11">
      <t>ショリ</t>
    </rPh>
    <phoneticPr fontId="16" alignment="distributed"/>
  </si>
  <si>
    <r>
      <rPr>
        <sz val="11"/>
        <color theme="1"/>
        <rFont val="ＭＳ Ｐゴシック"/>
        <family val="2"/>
        <charset val="128"/>
      </rPr>
      <t>建築</t>
    </r>
    <rPh sb="0" eb="2">
      <t>ケンチク</t>
    </rPh>
    <phoneticPr fontId="16" alignment="distributed"/>
  </si>
  <si>
    <r>
      <rPr>
        <sz val="11"/>
        <color theme="1"/>
        <rFont val="ＭＳ Ｐゴシック"/>
        <family val="2"/>
        <charset val="128"/>
      </rPr>
      <t>建設補修</t>
    </r>
    <rPh sb="0" eb="2">
      <t>ケンセツ</t>
    </rPh>
    <rPh sb="2" eb="4">
      <t>ホシュウ</t>
    </rPh>
    <phoneticPr fontId="16" alignment="distributed"/>
  </si>
  <si>
    <r>
      <rPr>
        <sz val="11"/>
        <color theme="1"/>
        <rFont val="ＭＳ Ｐゴシック"/>
        <family val="2"/>
        <charset val="128"/>
      </rPr>
      <t>公共事業</t>
    </r>
    <rPh sb="0" eb="2">
      <t>コウキョウ</t>
    </rPh>
    <rPh sb="2" eb="4">
      <t>ジギョウ</t>
    </rPh>
    <phoneticPr fontId="16" alignment="distributed"/>
  </si>
  <si>
    <r>
      <rPr>
        <sz val="11"/>
        <color theme="1"/>
        <rFont val="ＭＳ Ｐゴシック"/>
        <family val="2"/>
        <charset val="128"/>
      </rPr>
      <t>その他の土木建設</t>
    </r>
    <rPh sb="0" eb="3">
      <t>ソノタ</t>
    </rPh>
    <rPh sb="4" eb="6">
      <t>ドボク</t>
    </rPh>
    <rPh sb="6" eb="8">
      <t>ケンセツ</t>
    </rPh>
    <phoneticPr fontId="16" alignment="distributed"/>
  </si>
  <si>
    <r>
      <rPr>
        <sz val="11"/>
        <color theme="1"/>
        <rFont val="ＭＳ Ｐゴシック"/>
        <family val="2"/>
        <charset val="128"/>
      </rPr>
      <t>電力</t>
    </r>
    <rPh sb="0" eb="2">
      <t>デンリョク</t>
    </rPh>
    <phoneticPr fontId="16" alignment="distributed"/>
  </si>
  <si>
    <r>
      <rPr>
        <sz val="11"/>
        <color theme="1"/>
        <rFont val="ＭＳ Ｐゴシック"/>
        <family val="2"/>
        <charset val="128"/>
      </rPr>
      <t>ガス・熱供給</t>
    </r>
    <rPh sb="0" eb="2">
      <t>ガス</t>
    </rPh>
    <rPh sb="3" eb="4">
      <t>ネツ</t>
    </rPh>
    <rPh sb="4" eb="6">
      <t>キョウキュウ</t>
    </rPh>
    <phoneticPr fontId="16" alignment="distributed"/>
  </si>
  <si>
    <r>
      <rPr>
        <sz val="11"/>
        <color theme="1"/>
        <rFont val="ＭＳ Ｐゴシック"/>
        <family val="2"/>
        <charset val="128"/>
      </rPr>
      <t>水道</t>
    </r>
    <rPh sb="0" eb="2">
      <t>スイドウ</t>
    </rPh>
    <phoneticPr fontId="16" alignment="distributed"/>
  </si>
  <si>
    <r>
      <rPr>
        <sz val="11"/>
        <color theme="1"/>
        <rFont val="ＭＳ Ｐゴシック"/>
        <family val="2"/>
        <charset val="128"/>
      </rPr>
      <t>廃棄物処理</t>
    </r>
    <rPh sb="0" eb="3">
      <t>ハイキブツ</t>
    </rPh>
    <rPh sb="3" eb="5">
      <t>ショリ</t>
    </rPh>
    <phoneticPr fontId="16" alignment="distributed"/>
  </si>
  <si>
    <r>
      <rPr>
        <sz val="11"/>
        <color theme="1"/>
        <rFont val="ＭＳ Ｐゴシック"/>
        <family val="2"/>
        <charset val="128"/>
      </rPr>
      <t>商業</t>
    </r>
    <rPh sb="0" eb="2">
      <t>ショウギョウ</t>
    </rPh>
    <phoneticPr fontId="16" alignment="distributed"/>
  </si>
  <si>
    <r>
      <rPr>
        <sz val="11"/>
        <color theme="1"/>
        <rFont val="ＭＳ Ｐゴシック"/>
        <family val="2"/>
        <charset val="128"/>
      </rPr>
      <t>金融・保険</t>
    </r>
    <rPh sb="0" eb="2">
      <t>キンユウ</t>
    </rPh>
    <rPh sb="3" eb="5">
      <t>ホケン</t>
    </rPh>
    <phoneticPr fontId="16" alignment="distributed"/>
  </si>
  <si>
    <r>
      <rPr>
        <sz val="11"/>
        <color theme="1"/>
        <rFont val="ＭＳ Ｐゴシック"/>
        <family val="2"/>
        <charset val="128"/>
      </rPr>
      <t>不動産仲介及び賃貸</t>
    </r>
    <rPh sb="0" eb="3">
      <t>フドウサン</t>
    </rPh>
    <rPh sb="3" eb="5">
      <t>チュウカイ</t>
    </rPh>
    <rPh sb="5" eb="7">
      <t>オヨビ</t>
    </rPh>
    <rPh sb="7" eb="9">
      <t>チンタイ</t>
    </rPh>
    <phoneticPr fontId="16" alignment="distributed"/>
  </si>
  <si>
    <r>
      <rPr>
        <sz val="11"/>
        <color theme="1"/>
        <rFont val="ＭＳ Ｐゴシック"/>
        <family val="2"/>
        <charset val="128"/>
      </rPr>
      <t>住宅賃貸料</t>
    </r>
    <rPh sb="0" eb="2">
      <t>ジュウタク</t>
    </rPh>
    <rPh sb="2" eb="5">
      <t>チンタイリョウ</t>
    </rPh>
    <phoneticPr fontId="16" alignment="distributed"/>
  </si>
  <si>
    <r>
      <rPr>
        <sz val="11"/>
        <color theme="1"/>
        <rFont val="ＭＳ Ｐゴシック"/>
        <family val="2"/>
        <charset val="128"/>
      </rPr>
      <t>住宅賃貸料（帰属家賃）</t>
    </r>
    <rPh sb="0" eb="2">
      <t>ジュウタク</t>
    </rPh>
    <rPh sb="2" eb="5">
      <t>チンタイリョウ</t>
    </rPh>
    <rPh sb="6" eb="8">
      <t>キゾク</t>
    </rPh>
    <rPh sb="8" eb="10">
      <t>ヤチン</t>
    </rPh>
    <phoneticPr fontId="16" alignment="distributed"/>
  </si>
  <si>
    <r>
      <rPr>
        <sz val="11"/>
        <color theme="1"/>
        <rFont val="ＭＳ Ｐゴシック"/>
        <family val="2"/>
        <charset val="128"/>
      </rPr>
      <t>鉄道輸送</t>
    </r>
    <rPh sb="0" eb="2">
      <t>テツドウ</t>
    </rPh>
    <rPh sb="2" eb="4">
      <t>ユソウ</t>
    </rPh>
    <phoneticPr fontId="16" alignment="distributed"/>
  </si>
  <si>
    <r>
      <rPr>
        <sz val="11"/>
        <color theme="1"/>
        <rFont val="ＭＳ Ｐゴシック"/>
        <family val="2"/>
        <charset val="128"/>
      </rPr>
      <t>道路輸送（自家輸送を除く。）</t>
    </r>
    <rPh sb="0" eb="2">
      <t>ドウロ</t>
    </rPh>
    <rPh sb="2" eb="4">
      <t>ユソウ</t>
    </rPh>
    <rPh sb="5" eb="7">
      <t>ジカ</t>
    </rPh>
    <rPh sb="7" eb="9">
      <t>ユソウ</t>
    </rPh>
    <rPh sb="10" eb="12">
      <t>ノゾク</t>
    </rPh>
    <phoneticPr fontId="16" alignment="distributed"/>
  </si>
  <si>
    <r>
      <rPr>
        <sz val="11"/>
        <color theme="1"/>
        <rFont val="ＭＳ Ｐゴシック"/>
        <family val="2"/>
        <charset val="128"/>
      </rPr>
      <t>自家輸送</t>
    </r>
    <rPh sb="0" eb="2">
      <t>ジカ</t>
    </rPh>
    <rPh sb="2" eb="4">
      <t>ユソウ</t>
    </rPh>
    <phoneticPr fontId="16" alignment="distributed"/>
  </si>
  <si>
    <r>
      <rPr>
        <sz val="11"/>
        <color theme="1"/>
        <rFont val="ＭＳ Ｐゴシック"/>
        <family val="2"/>
        <charset val="128"/>
      </rPr>
      <t>水運</t>
    </r>
    <rPh sb="0" eb="2">
      <t>スイウン</t>
    </rPh>
    <phoneticPr fontId="16" alignment="distributed"/>
  </si>
  <si>
    <r>
      <rPr>
        <sz val="11"/>
        <color theme="1"/>
        <rFont val="ＭＳ Ｐゴシック"/>
        <family val="2"/>
        <charset val="128"/>
      </rPr>
      <t>航空輸送</t>
    </r>
    <rPh sb="0" eb="2">
      <t>コウクウ</t>
    </rPh>
    <rPh sb="2" eb="4">
      <t>ユソウ</t>
    </rPh>
    <phoneticPr fontId="16" alignment="distributed"/>
  </si>
  <si>
    <r>
      <rPr>
        <sz val="11"/>
        <color theme="1"/>
        <rFont val="ＭＳ Ｐゴシック"/>
        <family val="2"/>
        <charset val="128"/>
      </rPr>
      <t>貨物利用運送</t>
    </r>
    <rPh sb="0" eb="2">
      <t>カモツ</t>
    </rPh>
    <rPh sb="2" eb="4">
      <t>リヨウ</t>
    </rPh>
    <rPh sb="4" eb="6">
      <t>ウンソウ</t>
    </rPh>
    <phoneticPr fontId="16" alignment="distributed"/>
  </si>
  <si>
    <r>
      <rPr>
        <sz val="11"/>
        <color theme="1"/>
        <rFont val="ＭＳ Ｐゴシック"/>
        <family val="2"/>
        <charset val="128"/>
      </rPr>
      <t>倉庫</t>
    </r>
    <rPh sb="0" eb="2">
      <t>ソウコ</t>
    </rPh>
    <phoneticPr fontId="16" alignment="distributed"/>
  </si>
  <si>
    <r>
      <rPr>
        <sz val="11"/>
        <color theme="1"/>
        <rFont val="ＭＳ Ｐゴシック"/>
        <family val="2"/>
        <charset val="128"/>
      </rPr>
      <t>運輸附帯サービス</t>
    </r>
    <rPh sb="0" eb="2">
      <t>ウンユ</t>
    </rPh>
    <rPh sb="2" eb="4">
      <t>フタイ</t>
    </rPh>
    <rPh sb="4" eb="8">
      <t>サービス</t>
    </rPh>
    <phoneticPr fontId="16" alignment="distributed"/>
  </si>
  <si>
    <r>
      <rPr>
        <sz val="11"/>
        <color theme="1"/>
        <rFont val="ＭＳ Ｐゴシック"/>
        <family val="2"/>
        <charset val="128"/>
      </rPr>
      <t>郵便・信書便</t>
    </r>
    <rPh sb="0" eb="2">
      <t>ユウビン</t>
    </rPh>
    <rPh sb="3" eb="6">
      <t>シンショビン</t>
    </rPh>
    <phoneticPr fontId="16" alignment="distributed"/>
  </si>
  <si>
    <r>
      <rPr>
        <sz val="11"/>
        <color theme="1"/>
        <rFont val="ＭＳ Ｐゴシック"/>
        <family val="2"/>
        <charset val="128"/>
      </rPr>
      <t>通信</t>
    </r>
    <rPh sb="0" eb="2">
      <t>ツウシン</t>
    </rPh>
    <phoneticPr fontId="16" alignment="distributed"/>
  </si>
  <si>
    <r>
      <rPr>
        <sz val="11"/>
        <color theme="1"/>
        <rFont val="ＭＳ Ｐゴシック"/>
        <family val="2"/>
        <charset val="128"/>
      </rPr>
      <t>放送</t>
    </r>
    <rPh sb="0" eb="2">
      <t>ホウソウ</t>
    </rPh>
    <phoneticPr fontId="16" alignment="distributed"/>
  </si>
  <si>
    <r>
      <rPr>
        <sz val="11"/>
        <color theme="1"/>
        <rFont val="ＭＳ Ｐゴシック"/>
        <family val="2"/>
        <charset val="128"/>
      </rPr>
      <t>情報サービス</t>
    </r>
    <rPh sb="0" eb="2">
      <t>ジョウホウ</t>
    </rPh>
    <rPh sb="2" eb="6">
      <t>サービス</t>
    </rPh>
    <phoneticPr fontId="16" alignment="distributed"/>
  </si>
  <si>
    <r>
      <rPr>
        <sz val="11"/>
        <color theme="1"/>
        <rFont val="ＭＳ Ｐゴシック"/>
        <family val="2"/>
        <charset val="128"/>
      </rPr>
      <t>インターネット附随サービス</t>
    </r>
    <rPh sb="0" eb="7">
      <t>インターネット</t>
    </rPh>
    <rPh sb="7" eb="9">
      <t>フズイ</t>
    </rPh>
    <rPh sb="9" eb="13">
      <t>サービス</t>
    </rPh>
    <phoneticPr fontId="16" alignment="distributed"/>
  </si>
  <si>
    <r>
      <rPr>
        <sz val="11"/>
        <color theme="1"/>
        <rFont val="ＭＳ Ｐゴシック"/>
        <family val="2"/>
        <charset val="128"/>
      </rPr>
      <t>映像・音声・文字情報制作</t>
    </r>
    <rPh sb="0" eb="2">
      <t>エイゾウ</t>
    </rPh>
    <rPh sb="3" eb="5">
      <t>オンセイ</t>
    </rPh>
    <rPh sb="6" eb="8">
      <t>モジ</t>
    </rPh>
    <rPh sb="8" eb="10">
      <t>ジョウホウ</t>
    </rPh>
    <rPh sb="10" eb="12">
      <t>セイサク</t>
    </rPh>
    <phoneticPr fontId="16" alignment="distributed"/>
  </si>
  <si>
    <r>
      <rPr>
        <sz val="11"/>
        <color theme="1"/>
        <rFont val="ＭＳ Ｐゴシック"/>
        <family val="2"/>
        <charset val="128"/>
      </rPr>
      <t>公務</t>
    </r>
    <rPh sb="0" eb="2">
      <t>コウム</t>
    </rPh>
    <phoneticPr fontId="16" alignment="distributed"/>
  </si>
  <si>
    <r>
      <rPr>
        <sz val="11"/>
        <color theme="1"/>
        <rFont val="ＭＳ Ｐゴシック"/>
        <family val="2"/>
        <charset val="128"/>
      </rPr>
      <t>教育</t>
    </r>
    <rPh sb="0" eb="2">
      <t>キョウイク</t>
    </rPh>
    <phoneticPr fontId="16" alignment="distributed"/>
  </si>
  <si>
    <r>
      <rPr>
        <sz val="11"/>
        <color theme="1"/>
        <rFont val="ＭＳ Ｐゴシック"/>
        <family val="2"/>
        <charset val="128"/>
      </rPr>
      <t>研究</t>
    </r>
    <rPh sb="0" eb="2">
      <t>ケンキュウ</t>
    </rPh>
    <phoneticPr fontId="16" alignment="distributed"/>
  </si>
  <si>
    <r>
      <rPr>
        <sz val="11"/>
        <color theme="1"/>
        <rFont val="ＭＳ Ｐゴシック"/>
        <family val="2"/>
        <charset val="128"/>
      </rPr>
      <t>医療</t>
    </r>
    <rPh sb="0" eb="2">
      <t>イリョウ</t>
    </rPh>
    <phoneticPr fontId="16" alignment="distributed"/>
  </si>
  <si>
    <r>
      <rPr>
        <sz val="11"/>
        <color theme="1"/>
        <rFont val="ＭＳ Ｐゴシック"/>
        <family val="2"/>
        <charset val="128"/>
      </rPr>
      <t>保健衛生</t>
    </r>
    <rPh sb="0" eb="2">
      <t>ホケン</t>
    </rPh>
    <rPh sb="2" eb="4">
      <t>エイセイ</t>
    </rPh>
    <phoneticPr fontId="16" alignment="distributed"/>
  </si>
  <si>
    <r>
      <rPr>
        <sz val="11"/>
        <color theme="1"/>
        <rFont val="ＭＳ Ｐゴシック"/>
        <family val="2"/>
        <charset val="128"/>
      </rPr>
      <t>社会保険・社会福祉</t>
    </r>
    <rPh sb="0" eb="2">
      <t>シャカイ</t>
    </rPh>
    <rPh sb="2" eb="4">
      <t>ホケン</t>
    </rPh>
    <rPh sb="5" eb="7">
      <t>シャカイ</t>
    </rPh>
    <rPh sb="7" eb="9">
      <t>フクシ</t>
    </rPh>
    <phoneticPr fontId="16" alignment="distributed"/>
  </si>
  <si>
    <r>
      <rPr>
        <sz val="11"/>
        <color theme="1"/>
        <rFont val="ＭＳ Ｐゴシック"/>
        <family val="2"/>
        <charset val="128"/>
      </rPr>
      <t>介護</t>
    </r>
    <rPh sb="0" eb="2">
      <t>カイゴ</t>
    </rPh>
    <phoneticPr fontId="16" alignment="distributed"/>
  </si>
  <si>
    <r>
      <rPr>
        <sz val="11"/>
        <color theme="1"/>
        <rFont val="ＭＳ Ｐゴシック"/>
        <family val="2"/>
        <charset val="128"/>
      </rPr>
      <t>他に分類されない会員制団体</t>
    </r>
    <phoneticPr fontId="16" alignment="distributed"/>
  </si>
  <si>
    <r>
      <rPr>
        <sz val="11"/>
        <color theme="1"/>
        <rFont val="ＭＳ Ｐゴシック"/>
        <family val="2"/>
        <charset val="128"/>
      </rPr>
      <t>物品賃貸サービス</t>
    </r>
    <rPh sb="0" eb="2">
      <t>ブッピン</t>
    </rPh>
    <rPh sb="2" eb="4">
      <t>チンタイ</t>
    </rPh>
    <rPh sb="4" eb="8">
      <t>サービス</t>
    </rPh>
    <phoneticPr fontId="16" alignment="distributed"/>
  </si>
  <si>
    <r>
      <rPr>
        <sz val="11"/>
        <color theme="1"/>
        <rFont val="ＭＳ Ｐゴシック"/>
        <family val="2"/>
        <charset val="128"/>
      </rPr>
      <t>広告</t>
    </r>
    <rPh sb="0" eb="2">
      <t>コウコク</t>
    </rPh>
    <phoneticPr fontId="16" alignment="distributed"/>
  </si>
  <si>
    <r>
      <rPr>
        <sz val="11"/>
        <color theme="1"/>
        <rFont val="ＭＳ Ｐゴシック"/>
        <family val="2"/>
        <charset val="128"/>
      </rPr>
      <t>自動車整備・機械修理</t>
    </r>
    <rPh sb="0" eb="3">
      <t>ジドウシャ</t>
    </rPh>
    <rPh sb="3" eb="5">
      <t>セイビ</t>
    </rPh>
    <rPh sb="6" eb="8">
      <t>キカイ</t>
    </rPh>
    <rPh sb="8" eb="10">
      <t>シュウリ</t>
    </rPh>
    <phoneticPr fontId="16" alignment="distributed"/>
  </si>
  <si>
    <r>
      <rPr>
        <sz val="11"/>
        <color theme="1"/>
        <rFont val="ＭＳ Ｐゴシック"/>
        <family val="2"/>
        <charset val="128"/>
      </rPr>
      <t>その他の対事業所サービス</t>
    </r>
    <rPh sb="0" eb="3">
      <t>ソノタ</t>
    </rPh>
    <rPh sb="4" eb="8">
      <t>タイジギョウショ</t>
    </rPh>
    <rPh sb="8" eb="12">
      <t>サービス</t>
    </rPh>
    <phoneticPr fontId="16" alignment="distributed"/>
  </si>
  <si>
    <r>
      <rPr>
        <sz val="11"/>
        <color theme="1"/>
        <rFont val="ＭＳ Ｐゴシック"/>
        <family val="2"/>
        <charset val="128"/>
      </rPr>
      <t>宿泊業</t>
    </r>
    <rPh sb="0" eb="3">
      <t>シュクハクギョウ</t>
    </rPh>
    <phoneticPr fontId="16" alignment="distributed"/>
  </si>
  <si>
    <r>
      <rPr>
        <sz val="11"/>
        <color theme="1"/>
        <rFont val="ＭＳ Ｐゴシック"/>
        <family val="2"/>
        <charset val="128"/>
      </rPr>
      <t>飲食サービス</t>
    </r>
    <rPh sb="0" eb="2">
      <t>インショク</t>
    </rPh>
    <rPh sb="2" eb="6">
      <t>サービス</t>
    </rPh>
    <phoneticPr fontId="16" alignment="distributed"/>
  </si>
  <si>
    <r>
      <rPr>
        <sz val="11"/>
        <color theme="1"/>
        <rFont val="ＭＳ Ｐゴシック"/>
        <family val="2"/>
        <charset val="128"/>
      </rPr>
      <t>洗濯・理容・美容・浴場業</t>
    </r>
    <rPh sb="0" eb="2">
      <t>センタク</t>
    </rPh>
    <rPh sb="3" eb="5">
      <t>リヨウ</t>
    </rPh>
    <rPh sb="6" eb="8">
      <t>ビヨウ</t>
    </rPh>
    <rPh sb="9" eb="12">
      <t>ヨクジョウギョウ</t>
    </rPh>
    <phoneticPr fontId="16" alignment="distributed"/>
  </si>
  <si>
    <r>
      <rPr>
        <sz val="11"/>
        <color theme="1"/>
        <rFont val="ＭＳ Ｐゴシック"/>
        <family val="2"/>
        <charset val="128"/>
      </rPr>
      <t>娯楽サービス</t>
    </r>
    <rPh sb="0" eb="2">
      <t>ゴラク</t>
    </rPh>
    <rPh sb="2" eb="6">
      <t>サービス</t>
    </rPh>
    <phoneticPr fontId="16" alignment="distributed"/>
  </si>
  <si>
    <r>
      <rPr>
        <sz val="11"/>
        <color theme="1"/>
        <rFont val="ＭＳ Ｐゴシック"/>
        <family val="2"/>
        <charset val="128"/>
      </rPr>
      <t>その他の対個人サービス</t>
    </r>
    <rPh sb="0" eb="3">
      <t>ソノタ</t>
    </rPh>
    <rPh sb="4" eb="5">
      <t>タイ</t>
    </rPh>
    <rPh sb="5" eb="7">
      <t>コジン</t>
    </rPh>
    <rPh sb="7" eb="11">
      <t>サービス</t>
    </rPh>
    <phoneticPr fontId="16" alignment="distributed"/>
  </si>
  <si>
    <r>
      <rPr>
        <sz val="11"/>
        <color theme="1"/>
        <rFont val="ＭＳ Ｐゴシック"/>
        <family val="2"/>
        <charset val="128"/>
      </rPr>
      <t>事務用品</t>
    </r>
    <rPh sb="0" eb="2">
      <t>ジム</t>
    </rPh>
    <rPh sb="2" eb="4">
      <t>ヨウヒン</t>
    </rPh>
    <phoneticPr fontId="16" alignment="distributed"/>
  </si>
  <si>
    <r>
      <rPr>
        <sz val="11"/>
        <color theme="1"/>
        <rFont val="ＭＳ Ｐゴシック"/>
        <family val="2"/>
        <charset val="128"/>
      </rPr>
      <t>分類不明</t>
    </r>
    <rPh sb="0" eb="2">
      <t>ブンルイ</t>
    </rPh>
    <rPh sb="2" eb="4">
      <t>フメイ</t>
    </rPh>
    <phoneticPr fontId="16" alignment="distributed"/>
  </si>
  <si>
    <r>
      <rPr>
        <sz val="11"/>
        <color theme="1"/>
        <rFont val="ＭＳ Ｐゴシック"/>
        <family val="2"/>
        <charset val="128"/>
      </rPr>
      <t>たばこ</t>
    </r>
  </si>
  <si>
    <r>
      <rPr>
        <sz val="11"/>
        <color theme="1"/>
        <rFont val="ＭＳ Ｐゴシック"/>
        <family val="2"/>
        <charset val="128"/>
      </rPr>
      <t>石油化学系基礎製品</t>
    </r>
    <rPh sb="0" eb="9">
      <t>セキユカガクケイキソセイヒン</t>
    </rPh>
    <phoneticPr fontId="16"/>
  </si>
  <si>
    <r>
      <rPr>
        <sz val="11"/>
        <color theme="1"/>
        <rFont val="ＭＳ Ｐゴシック"/>
        <family val="2"/>
        <charset val="128"/>
      </rPr>
      <t>有機化学工業製品（石油化学系基礎製品・合成樹脂を除く。）</t>
    </r>
    <rPh sb="0" eb="2">
      <t>ユウキ</t>
    </rPh>
    <rPh sb="2" eb="4">
      <t>カガク</t>
    </rPh>
    <rPh sb="4" eb="6">
      <t>コウギョウ</t>
    </rPh>
    <rPh sb="6" eb="8">
      <t>セイヒン</t>
    </rPh>
    <rPh sb="9" eb="11">
      <t>セキユ</t>
    </rPh>
    <rPh sb="11" eb="14">
      <t>カガクケイ</t>
    </rPh>
    <rPh sb="14" eb="16">
      <t>キソ</t>
    </rPh>
    <rPh sb="16" eb="18">
      <t>セイヒン</t>
    </rPh>
    <rPh sb="19" eb="21">
      <t>ゴウセイ</t>
    </rPh>
    <rPh sb="21" eb="23">
      <t>ジュシ</t>
    </rPh>
    <rPh sb="24" eb="25">
      <t>ノゾ</t>
    </rPh>
    <phoneticPr fontId="16"/>
  </si>
  <si>
    <r>
      <rPr>
        <sz val="11"/>
        <color theme="1"/>
        <rFont val="ＭＳ Ｐゴシック"/>
        <family val="2"/>
        <charset val="128"/>
      </rPr>
      <t>なめし革・革製品・毛皮</t>
    </r>
    <rPh sb="0" eb="11">
      <t>ナメシガワ・カワセイヒン・ケガワ</t>
    </rPh>
    <phoneticPr fontId="16"/>
  </si>
  <si>
    <r>
      <rPr>
        <sz val="11"/>
        <color theme="1"/>
        <rFont val="ＭＳ Ｐゴシック"/>
        <family val="2"/>
        <charset val="128"/>
      </rPr>
      <t>鋳鍛造品（鉄）</t>
    </r>
    <rPh sb="0" eb="7">
      <t>イタンゾウシナ（テツ）</t>
    </rPh>
    <phoneticPr fontId="16"/>
  </si>
  <si>
    <r>
      <rPr>
        <sz val="11"/>
        <color theme="1"/>
        <rFont val="ＭＳ Ｐゴシック"/>
        <family val="2"/>
        <charset val="128"/>
      </rPr>
      <t>建設用・建築用金属製品</t>
    </r>
    <rPh sb="0" eb="11">
      <t>ケンセツヨウ・ケンチクヨウキンゾクセイヒン</t>
    </rPh>
    <phoneticPr fontId="16"/>
  </si>
  <si>
    <r>
      <rPr>
        <sz val="11"/>
        <color indexed="8"/>
        <rFont val="ＭＳ Ｐゴシック"/>
        <family val="3"/>
        <charset val="128"/>
      </rPr>
      <t>その他の電子部品</t>
    </r>
    <rPh sb="0" eb="3">
      <t>ソノタ</t>
    </rPh>
    <rPh sb="4" eb="6">
      <t>デンシ</t>
    </rPh>
    <rPh sb="6" eb="8">
      <t>ブヒン</t>
    </rPh>
    <phoneticPr fontId="16" alignment="distributed"/>
  </si>
  <si>
    <r>
      <rPr>
        <sz val="11"/>
        <color indexed="8"/>
        <rFont val="ＭＳ Ｐゴシック"/>
        <family val="3"/>
        <charset val="128"/>
      </rPr>
      <t>産業用電気機器</t>
    </r>
    <rPh sb="0" eb="3">
      <t>サンギョウヨウ</t>
    </rPh>
    <rPh sb="3" eb="5">
      <t>デンキ</t>
    </rPh>
    <rPh sb="5" eb="7">
      <t>キキ</t>
    </rPh>
    <phoneticPr fontId="16" alignment="distributed"/>
  </si>
  <si>
    <r>
      <rPr>
        <sz val="11"/>
        <color indexed="8"/>
        <rFont val="ＭＳ Ｐゴシック"/>
        <family val="3"/>
        <charset val="128"/>
      </rPr>
      <t>民生用電気機器</t>
    </r>
    <rPh sb="0" eb="3">
      <t>ミンセイヨウ</t>
    </rPh>
    <rPh sb="3" eb="5">
      <t>デンキ</t>
    </rPh>
    <rPh sb="5" eb="7">
      <t>キキ</t>
    </rPh>
    <phoneticPr fontId="16" alignment="distributed"/>
  </si>
  <si>
    <r>
      <rPr>
        <sz val="11"/>
        <color indexed="8"/>
        <rFont val="ＭＳ Ｐゴシック"/>
        <family val="3"/>
        <charset val="128"/>
      </rPr>
      <t>電子応用装置・電気計測器</t>
    </r>
    <rPh sb="0" eb="2">
      <t>デンシ</t>
    </rPh>
    <rPh sb="2" eb="4">
      <t>オウヨウ</t>
    </rPh>
    <rPh sb="4" eb="6">
      <t>ソウチ</t>
    </rPh>
    <rPh sb="7" eb="10">
      <t>デンキケイ</t>
    </rPh>
    <rPh sb="10" eb="12">
      <t>ソクキ</t>
    </rPh>
    <phoneticPr fontId="16" alignment="distributed"/>
  </si>
  <si>
    <r>
      <rPr>
        <sz val="11"/>
        <color indexed="8"/>
        <rFont val="ＭＳ Ｐゴシック"/>
        <family val="3"/>
        <charset val="128"/>
      </rPr>
      <t>その他の電気機械</t>
    </r>
    <rPh sb="0" eb="3">
      <t>ソノタ</t>
    </rPh>
    <rPh sb="4" eb="6">
      <t>デンキ</t>
    </rPh>
    <rPh sb="6" eb="8">
      <t>キカイ</t>
    </rPh>
    <phoneticPr fontId="16" alignment="distributed"/>
  </si>
  <si>
    <r>
      <rPr>
        <sz val="11"/>
        <color indexed="8"/>
        <rFont val="ＭＳ Ｐゴシック"/>
        <family val="3"/>
        <charset val="128"/>
      </rPr>
      <t>通信・映像・音響機器</t>
    </r>
    <rPh sb="0" eb="2">
      <t>ツウシン</t>
    </rPh>
    <rPh sb="3" eb="5">
      <t>エイゾウ</t>
    </rPh>
    <rPh sb="6" eb="8">
      <t>オンキョウ</t>
    </rPh>
    <rPh sb="8" eb="10">
      <t>キキ</t>
    </rPh>
    <phoneticPr fontId="16" alignment="distributed"/>
  </si>
  <si>
    <r>
      <rPr>
        <sz val="11"/>
        <color indexed="8"/>
        <rFont val="ＭＳ Ｐゴシック"/>
        <family val="3"/>
        <charset val="128"/>
      </rPr>
      <t>電子計算機・同附属装置</t>
    </r>
    <rPh sb="0" eb="2">
      <t>デンシ</t>
    </rPh>
    <rPh sb="2" eb="5">
      <t>ケイサンキ</t>
    </rPh>
    <rPh sb="6" eb="9">
      <t>ドウフゾク</t>
    </rPh>
    <rPh sb="9" eb="11">
      <t>ソウチ</t>
    </rPh>
    <phoneticPr fontId="16" alignment="distributed"/>
  </si>
  <si>
    <r>
      <rPr>
        <sz val="11"/>
        <color indexed="8"/>
        <rFont val="ＭＳ Ｐゴシック"/>
        <family val="3"/>
        <charset val="128"/>
      </rPr>
      <t>乗用車</t>
    </r>
    <rPh sb="0" eb="3">
      <t>ジョウヨウシャ</t>
    </rPh>
    <phoneticPr fontId="16" alignment="distributed"/>
  </si>
  <si>
    <r>
      <rPr>
        <sz val="11"/>
        <color indexed="8"/>
        <rFont val="ＭＳ Ｐゴシック"/>
        <family val="3"/>
        <charset val="128"/>
      </rPr>
      <t>船舶・同修理</t>
    </r>
    <rPh sb="0" eb="2">
      <t>センパク</t>
    </rPh>
    <rPh sb="3" eb="6">
      <t>ドウシュウリ</t>
    </rPh>
    <phoneticPr fontId="16" alignment="distributed"/>
  </si>
  <si>
    <r>
      <rPr>
        <sz val="11"/>
        <color indexed="8"/>
        <rFont val="ＭＳ Ｐゴシック"/>
        <family val="3"/>
        <charset val="128"/>
      </rPr>
      <t>建築</t>
    </r>
    <rPh sb="0" eb="2">
      <t>ケンチク</t>
    </rPh>
    <phoneticPr fontId="16" alignment="distributed"/>
  </si>
  <si>
    <r>
      <rPr>
        <sz val="11"/>
        <color theme="1"/>
        <rFont val="ＭＳ Ｐゴシック"/>
        <family val="2"/>
        <charset val="128"/>
      </rPr>
      <t>研究</t>
    </r>
    <rPh sb="0" eb="2">
      <t>ケンキュウ</t>
    </rPh>
    <phoneticPr fontId="16"/>
  </si>
  <si>
    <r>
      <rPr>
        <sz val="11"/>
        <color theme="1"/>
        <rFont val="ＭＳ Ｐゴシック"/>
        <family val="2"/>
        <charset val="128"/>
      </rPr>
      <t>他に分類されない会員制団体</t>
    </r>
  </si>
  <si>
    <r>
      <rPr>
        <sz val="11"/>
        <color theme="1"/>
        <rFont val="ＭＳ Ｐゴシック"/>
        <family val="2"/>
        <charset val="128"/>
      </rPr>
      <t>内生部門計</t>
    </r>
    <rPh sb="0" eb="2">
      <t>ナイセイ</t>
    </rPh>
    <rPh sb="2" eb="4">
      <t>ブモン</t>
    </rPh>
    <rPh sb="4" eb="5">
      <t>ケイ</t>
    </rPh>
    <phoneticPr fontId="16" alignment="distributed"/>
  </si>
  <si>
    <t>操作説明</t>
    <rPh sb="0" eb="2">
      <t>ソウサ</t>
    </rPh>
    <rPh sb="2" eb="4">
      <t>セツメイ</t>
    </rPh>
    <phoneticPr fontId="6"/>
  </si>
  <si>
    <t>経済波及効果分析ツール（企業立地版）　操作説明</t>
    <rPh sb="0" eb="2">
      <t>ケイザイ</t>
    </rPh>
    <rPh sb="2" eb="4">
      <t>ハキュウ</t>
    </rPh>
    <rPh sb="4" eb="6">
      <t>コウカ</t>
    </rPh>
    <rPh sb="6" eb="8">
      <t>ブンセキ</t>
    </rPh>
    <rPh sb="12" eb="14">
      <t>キギョウ</t>
    </rPh>
    <rPh sb="14" eb="16">
      <t>リッチ</t>
    </rPh>
    <rPh sb="16" eb="17">
      <t>バン</t>
    </rPh>
    <rPh sb="19" eb="21">
      <t>ソウサ</t>
    </rPh>
    <rPh sb="21" eb="23">
      <t>セツメイ</t>
    </rPh>
    <phoneticPr fontId="6"/>
  </si>
  <si>
    <t>はじめに</t>
    <phoneticPr fontId="6"/>
  </si>
  <si>
    <t>当分析ツールは、埼玉県の企業立地に関する経済波及効果分析ツールです。</t>
    <rPh sb="0" eb="1">
      <t>トウ</t>
    </rPh>
    <rPh sb="1" eb="3">
      <t>ブンセキ</t>
    </rPh>
    <rPh sb="8" eb="11">
      <t>サイタマケン</t>
    </rPh>
    <rPh sb="12" eb="14">
      <t>キギョウ</t>
    </rPh>
    <rPh sb="14" eb="16">
      <t>リッチ</t>
    </rPh>
    <rPh sb="17" eb="18">
      <t>カン</t>
    </rPh>
    <rPh sb="20" eb="22">
      <t>ケイザイ</t>
    </rPh>
    <rPh sb="22" eb="24">
      <t>ハキュウ</t>
    </rPh>
    <rPh sb="24" eb="26">
      <t>コウカ</t>
    </rPh>
    <rPh sb="26" eb="28">
      <t>ブンセキ</t>
    </rPh>
    <phoneticPr fontId="6"/>
  </si>
  <si>
    <t>指定の項目に企業立地に関するデータを入力するだけで、埼玉県への波及効果が計算できます。</t>
    <rPh sb="0" eb="2">
      <t>シテイ</t>
    </rPh>
    <rPh sb="3" eb="5">
      <t>コウモク</t>
    </rPh>
    <rPh sb="6" eb="8">
      <t>キギョウ</t>
    </rPh>
    <rPh sb="8" eb="10">
      <t>リッチ</t>
    </rPh>
    <rPh sb="11" eb="12">
      <t>カン</t>
    </rPh>
    <rPh sb="18" eb="20">
      <t>ニュウリョク</t>
    </rPh>
    <rPh sb="26" eb="29">
      <t>サイタマケン</t>
    </rPh>
    <rPh sb="31" eb="33">
      <t>ハキュウ</t>
    </rPh>
    <rPh sb="33" eb="35">
      <t>コウカ</t>
    </rPh>
    <rPh sb="36" eb="38">
      <t>ケイサン</t>
    </rPh>
    <phoneticPr fontId="6"/>
  </si>
  <si>
    <t>この分析ツールによる分析結果は、利用者の責任においてお取り扱いください。</t>
    <rPh sb="2" eb="4">
      <t>ブンセキ</t>
    </rPh>
    <rPh sb="10" eb="12">
      <t>ブンセキ</t>
    </rPh>
    <rPh sb="12" eb="14">
      <t>ケッカ</t>
    </rPh>
    <rPh sb="16" eb="19">
      <t>リヨウシャ</t>
    </rPh>
    <rPh sb="20" eb="22">
      <t>セキニン</t>
    </rPh>
    <rPh sb="27" eb="28">
      <t>ト</t>
    </rPh>
    <rPh sb="29" eb="30">
      <t>アツカ</t>
    </rPh>
    <phoneticPr fontId="6"/>
  </si>
  <si>
    <t>当分析ツールは、シート上段にあるリンクボタンをクリックし、必要なシートを表示して操作してください。</t>
    <rPh sb="0" eb="1">
      <t>トウ</t>
    </rPh>
    <rPh sb="1" eb="3">
      <t>ブンセキ</t>
    </rPh>
    <rPh sb="11" eb="13">
      <t>ジョウダン</t>
    </rPh>
    <rPh sb="29" eb="31">
      <t>ヒツヨウ</t>
    </rPh>
    <rPh sb="36" eb="38">
      <t>ヒョウジ</t>
    </rPh>
    <rPh sb="40" eb="42">
      <t>ソウサ</t>
    </rPh>
    <phoneticPr fontId="6"/>
  </si>
  <si>
    <t>タイトルと企業立地に関するデータを入力します。</t>
    <rPh sb="5" eb="7">
      <t>キギョウ</t>
    </rPh>
    <rPh sb="7" eb="9">
      <t>リッチ</t>
    </rPh>
    <rPh sb="10" eb="11">
      <t>カン</t>
    </rPh>
    <rPh sb="17" eb="19">
      <t>ニュウリョク</t>
    </rPh>
    <phoneticPr fontId="6"/>
  </si>
  <si>
    <t>入力したタイトルは、報告書及びフローチャートに表示されます。</t>
    <rPh sb="0" eb="2">
      <t>ニュウリョク</t>
    </rPh>
    <rPh sb="10" eb="13">
      <t>ホウコクショ</t>
    </rPh>
    <rPh sb="13" eb="14">
      <t>オヨ</t>
    </rPh>
    <rPh sb="23" eb="25">
      <t>ヒョウジ</t>
    </rPh>
    <phoneticPr fontId="6"/>
  </si>
  <si>
    <t>土地造成費、工場建築費、設備投資額、生産額（あるいは出荷額）を千円単位で入力します。なお、用地取得費は対象外です。</t>
    <rPh sb="0" eb="2">
      <t>トチ</t>
    </rPh>
    <rPh sb="2" eb="4">
      <t>ゾウセイ</t>
    </rPh>
    <rPh sb="4" eb="5">
      <t>ヒ</t>
    </rPh>
    <rPh sb="6" eb="8">
      <t>コウバ</t>
    </rPh>
    <rPh sb="8" eb="11">
      <t>ケンチクヒ</t>
    </rPh>
    <rPh sb="12" eb="14">
      <t>セツビ</t>
    </rPh>
    <rPh sb="14" eb="16">
      <t>トウシ</t>
    </rPh>
    <rPh sb="16" eb="17">
      <t>ガク</t>
    </rPh>
    <rPh sb="18" eb="21">
      <t>セイサンガク</t>
    </rPh>
    <rPh sb="26" eb="28">
      <t>シュッカ</t>
    </rPh>
    <rPh sb="28" eb="29">
      <t>ガク</t>
    </rPh>
    <rPh sb="31" eb="33">
      <t>センエン</t>
    </rPh>
    <rPh sb="33" eb="35">
      <t>タンイ</t>
    </rPh>
    <rPh sb="36" eb="38">
      <t>ニュウリョク</t>
    </rPh>
    <rPh sb="45" eb="47">
      <t>ヨウチ</t>
    </rPh>
    <rPh sb="47" eb="49">
      <t>シュトク</t>
    </rPh>
    <rPh sb="49" eb="50">
      <t>ヒ</t>
    </rPh>
    <rPh sb="51" eb="54">
      <t>タイショウガイ</t>
    </rPh>
    <phoneticPr fontId="6"/>
  </si>
  <si>
    <t>土地造成費と工場建築費は、該当するセルに入力してください。</t>
    <rPh sb="0" eb="2">
      <t>トチ</t>
    </rPh>
    <rPh sb="2" eb="4">
      <t>ゾウセイ</t>
    </rPh>
    <rPh sb="4" eb="5">
      <t>ヒ</t>
    </rPh>
    <rPh sb="6" eb="8">
      <t>コウバ</t>
    </rPh>
    <rPh sb="8" eb="11">
      <t>ケンチクヒ</t>
    </rPh>
    <rPh sb="13" eb="15">
      <t>ガイトウ</t>
    </rPh>
    <rPh sb="20" eb="22">
      <t>ニュウリョク</t>
    </rPh>
    <phoneticPr fontId="6"/>
  </si>
  <si>
    <t>設備投資額と生産額は、企業がどの部門に属するか、下記要領で事前に確定してから、データを入力してください。</t>
    <rPh sb="0" eb="2">
      <t>セツビ</t>
    </rPh>
    <rPh sb="2" eb="4">
      <t>トウシ</t>
    </rPh>
    <rPh sb="4" eb="5">
      <t>ガク</t>
    </rPh>
    <rPh sb="6" eb="9">
      <t>セイサンガク</t>
    </rPh>
    <rPh sb="11" eb="13">
      <t>キギョウ</t>
    </rPh>
    <rPh sb="16" eb="18">
      <t>ブモン</t>
    </rPh>
    <rPh sb="19" eb="20">
      <t>ゾク</t>
    </rPh>
    <rPh sb="24" eb="26">
      <t>カキ</t>
    </rPh>
    <rPh sb="26" eb="28">
      <t>ヨウリョウ</t>
    </rPh>
    <rPh sb="29" eb="31">
      <t>ジゼン</t>
    </rPh>
    <rPh sb="32" eb="34">
      <t>カクテイ</t>
    </rPh>
    <rPh sb="43" eb="45">
      <t>ニュウリョク</t>
    </rPh>
    <phoneticPr fontId="6"/>
  </si>
  <si>
    <t>　定義シートに、コード、部門名、代表的な製品・産業名が表示してあります。参照して、該当する部門を中分類の単位で決めてください。</t>
    <rPh sb="1" eb="3">
      <t>テイギ</t>
    </rPh>
    <rPh sb="12" eb="14">
      <t>ブモン</t>
    </rPh>
    <rPh sb="14" eb="15">
      <t>メイ</t>
    </rPh>
    <rPh sb="16" eb="19">
      <t>ダイヒョウテキ</t>
    </rPh>
    <rPh sb="20" eb="22">
      <t>セイヒン</t>
    </rPh>
    <rPh sb="23" eb="25">
      <t>サンギョウ</t>
    </rPh>
    <rPh sb="25" eb="26">
      <t>メイ</t>
    </rPh>
    <rPh sb="27" eb="29">
      <t>ヒョウジ</t>
    </rPh>
    <rPh sb="36" eb="38">
      <t>サンショウ</t>
    </rPh>
    <rPh sb="41" eb="43">
      <t>ガイトウ</t>
    </rPh>
    <rPh sb="45" eb="47">
      <t>ブモン</t>
    </rPh>
    <rPh sb="48" eb="49">
      <t>チュウ</t>
    </rPh>
    <rPh sb="49" eb="51">
      <t>ブンルイ</t>
    </rPh>
    <rPh sb="52" eb="54">
      <t>タンイ</t>
    </rPh>
    <rPh sb="55" eb="56">
      <t>キ</t>
    </rPh>
    <phoneticPr fontId="6"/>
  </si>
  <si>
    <t>　生産額は、工場出荷時の価格となります。商業マージンや貨物運賃が価格に上乗せされる前の価格で、入力してください。</t>
    <rPh sb="1" eb="4">
      <t>セイサンガク</t>
    </rPh>
    <rPh sb="6" eb="8">
      <t>コウジョウ</t>
    </rPh>
    <rPh sb="8" eb="10">
      <t>シュッカ</t>
    </rPh>
    <rPh sb="10" eb="11">
      <t>ジ</t>
    </rPh>
    <rPh sb="12" eb="14">
      <t>カカク</t>
    </rPh>
    <rPh sb="20" eb="22">
      <t>ショウギョウ</t>
    </rPh>
    <rPh sb="27" eb="29">
      <t>カモツ</t>
    </rPh>
    <rPh sb="29" eb="31">
      <t>ウンチン</t>
    </rPh>
    <rPh sb="32" eb="34">
      <t>カカク</t>
    </rPh>
    <rPh sb="35" eb="37">
      <t>ウワノ</t>
    </rPh>
    <rPh sb="41" eb="42">
      <t>マエ</t>
    </rPh>
    <rPh sb="43" eb="45">
      <t>カカク</t>
    </rPh>
    <rPh sb="47" eb="49">
      <t>ニュウリョク</t>
    </rPh>
    <phoneticPr fontId="6"/>
  </si>
  <si>
    <t>粗利(販売額－仕入額)</t>
    <rPh sb="0" eb="2">
      <t>アラリ</t>
    </rPh>
    <rPh sb="3" eb="5">
      <t>ハンバイ</t>
    </rPh>
    <rPh sb="5" eb="6">
      <t>ガク</t>
    </rPh>
    <rPh sb="7" eb="9">
      <t>シイレ</t>
    </rPh>
    <rPh sb="9" eb="10">
      <t>ガク</t>
    </rPh>
    <phoneticPr fontId="6"/>
  </si>
  <si>
    <t>が生産額となります。</t>
    <rPh sb="1" eb="4">
      <t>セイサンガク</t>
    </rPh>
    <phoneticPr fontId="6"/>
  </si>
  <si>
    <t>　　仕入額が分かれば、（販売額－仕入額）で、生産額を求めることができますが、</t>
    <rPh sb="2" eb="4">
      <t>シイレ</t>
    </rPh>
    <rPh sb="4" eb="5">
      <t>ガク</t>
    </rPh>
    <rPh sb="6" eb="7">
      <t>ワ</t>
    </rPh>
    <rPh sb="12" eb="14">
      <t>ハンバイ</t>
    </rPh>
    <rPh sb="14" eb="15">
      <t>ガク</t>
    </rPh>
    <rPh sb="16" eb="18">
      <t>シイレ</t>
    </rPh>
    <rPh sb="18" eb="19">
      <t>ガク</t>
    </rPh>
    <rPh sb="22" eb="25">
      <t>セイサンガク</t>
    </rPh>
    <rPh sb="26" eb="27">
      <t>モト</t>
    </rPh>
    <phoneticPr fontId="6"/>
  </si>
  <si>
    <t>　　また、倉庫の建設については、自家用の倉庫として建設した場合は、生産額は発生しませんが、</t>
    <rPh sb="5" eb="7">
      <t>ソウコ</t>
    </rPh>
    <rPh sb="8" eb="10">
      <t>ケンセツ</t>
    </rPh>
    <rPh sb="16" eb="19">
      <t>ジカヨウ</t>
    </rPh>
    <rPh sb="20" eb="22">
      <t>ソウコ</t>
    </rPh>
    <rPh sb="25" eb="27">
      <t>ケンセツ</t>
    </rPh>
    <rPh sb="29" eb="31">
      <t>バアイ</t>
    </rPh>
    <rPh sb="33" eb="36">
      <t>セイサンガク</t>
    </rPh>
    <rPh sb="37" eb="39">
      <t>ハッセイ</t>
    </rPh>
    <phoneticPr fontId="6"/>
  </si>
  <si>
    <t>　　営業用の倉庫として建設した場合は、料金徴収料が生産額となります。</t>
    <rPh sb="2" eb="5">
      <t>エイギョウヨウ</t>
    </rPh>
    <rPh sb="6" eb="8">
      <t>ソウコ</t>
    </rPh>
    <rPh sb="11" eb="13">
      <t>ケンセツ</t>
    </rPh>
    <rPh sb="15" eb="17">
      <t>バアイ</t>
    </rPh>
    <rPh sb="19" eb="21">
      <t>リョウキン</t>
    </rPh>
    <rPh sb="21" eb="23">
      <t>チョウシュウ</t>
    </rPh>
    <rPh sb="23" eb="24">
      <t>リョウ</t>
    </rPh>
    <rPh sb="25" eb="28">
      <t>セイサンガク</t>
    </rPh>
    <phoneticPr fontId="6"/>
  </si>
  <si>
    <t>工業団地として、複数の企業を同時に入力することもできます。</t>
    <rPh sb="0" eb="2">
      <t>コウギョウ</t>
    </rPh>
    <rPh sb="2" eb="4">
      <t>ダンチ</t>
    </rPh>
    <rPh sb="8" eb="10">
      <t>フクスウ</t>
    </rPh>
    <rPh sb="11" eb="13">
      <t>キギョウ</t>
    </rPh>
    <rPh sb="14" eb="16">
      <t>ドウジ</t>
    </rPh>
    <rPh sb="17" eb="19">
      <t>ニュウリョク</t>
    </rPh>
    <phoneticPr fontId="6"/>
  </si>
  <si>
    <t>　土地造成費と工場建築費は、複数の企業の合算した額を入力、設備投資額と生産額は、企業ごとに該当する部門にデータを入力します。</t>
    <rPh sb="1" eb="3">
      <t>トチ</t>
    </rPh>
    <rPh sb="3" eb="5">
      <t>ゾウセイ</t>
    </rPh>
    <rPh sb="5" eb="6">
      <t>ヒ</t>
    </rPh>
    <rPh sb="7" eb="9">
      <t>コウバ</t>
    </rPh>
    <rPh sb="9" eb="12">
      <t>ケンチクヒ</t>
    </rPh>
    <rPh sb="14" eb="16">
      <t>フクスウ</t>
    </rPh>
    <rPh sb="17" eb="19">
      <t>キギョウ</t>
    </rPh>
    <rPh sb="20" eb="22">
      <t>ガッサン</t>
    </rPh>
    <rPh sb="24" eb="25">
      <t>ガク</t>
    </rPh>
    <rPh sb="26" eb="28">
      <t>ニュウリョク</t>
    </rPh>
    <rPh sb="29" eb="31">
      <t>セツビ</t>
    </rPh>
    <rPh sb="31" eb="33">
      <t>トウシ</t>
    </rPh>
    <rPh sb="33" eb="34">
      <t>ガク</t>
    </rPh>
    <rPh sb="35" eb="38">
      <t>セイサンガク</t>
    </rPh>
    <rPh sb="40" eb="42">
      <t>キギョウ</t>
    </rPh>
    <rPh sb="45" eb="47">
      <t>ガイトウ</t>
    </rPh>
    <rPh sb="49" eb="51">
      <t>ブモン</t>
    </rPh>
    <rPh sb="56" eb="58">
      <t>ニュウリョク</t>
    </rPh>
    <phoneticPr fontId="6"/>
  </si>
  <si>
    <t>入力単位は、千円です。</t>
    <rPh sb="0" eb="2">
      <t>ニュウリョク</t>
    </rPh>
    <rPh sb="2" eb="4">
      <t>タンイ</t>
    </rPh>
    <rPh sb="6" eb="8">
      <t>センエン</t>
    </rPh>
    <phoneticPr fontId="6"/>
  </si>
  <si>
    <t>部門分類の定義が表示されています。</t>
    <rPh sb="0" eb="2">
      <t>ブモン</t>
    </rPh>
    <rPh sb="2" eb="4">
      <t>ブンルイ</t>
    </rPh>
    <rPh sb="5" eb="7">
      <t>テイギ</t>
    </rPh>
    <rPh sb="8" eb="10">
      <t>ヒョウジ</t>
    </rPh>
    <phoneticPr fontId="6"/>
  </si>
  <si>
    <t>代表的な製品・産業名を表示してありますので、参照し、該当する部門をここで確定してください。</t>
    <rPh sb="0" eb="3">
      <t>ダイヒョウテキ</t>
    </rPh>
    <rPh sb="4" eb="6">
      <t>セイヒン</t>
    </rPh>
    <rPh sb="7" eb="10">
      <t>サンギョウメイ</t>
    </rPh>
    <rPh sb="11" eb="13">
      <t>ヒョウジ</t>
    </rPh>
    <rPh sb="22" eb="24">
      <t>サンショウ</t>
    </rPh>
    <rPh sb="26" eb="28">
      <t>ガイトウ</t>
    </rPh>
    <rPh sb="30" eb="32">
      <t>ブモン</t>
    </rPh>
    <rPh sb="36" eb="38">
      <t>カクテイ</t>
    </rPh>
    <phoneticPr fontId="6"/>
  </si>
  <si>
    <t>報告書が表示され、A４サイズで印刷することができます。</t>
    <rPh sb="0" eb="3">
      <t>ホウコクショ</t>
    </rPh>
    <rPh sb="4" eb="6">
      <t>ヒョウジ</t>
    </rPh>
    <rPh sb="15" eb="17">
      <t>インサツ</t>
    </rPh>
    <phoneticPr fontId="6"/>
  </si>
  <si>
    <t>報告書の単位を４段階で選択することができます。</t>
    <rPh sb="0" eb="3">
      <t>ホウコクショ</t>
    </rPh>
    <rPh sb="4" eb="6">
      <t>タンイ</t>
    </rPh>
    <rPh sb="8" eb="10">
      <t>ダンカイ</t>
    </rPh>
    <rPh sb="11" eb="13">
      <t>センタク</t>
    </rPh>
    <phoneticPr fontId="6"/>
  </si>
  <si>
    <t>千円、万円、百万円、億円単位のいずれかを選択してください。</t>
    <rPh sb="0" eb="2">
      <t>センエン</t>
    </rPh>
    <rPh sb="3" eb="5">
      <t>マンエン</t>
    </rPh>
    <rPh sb="6" eb="9">
      <t>ヒャクマンエン</t>
    </rPh>
    <rPh sb="10" eb="12">
      <t>オクエン</t>
    </rPh>
    <rPh sb="12" eb="14">
      <t>タンイ</t>
    </rPh>
    <rPh sb="20" eb="22">
      <t>センタク</t>
    </rPh>
    <phoneticPr fontId="6"/>
  </si>
  <si>
    <t>土地造成費、工場建築費、設備投資額は、工場稼働前の項目となります。</t>
    <rPh sb="0" eb="2">
      <t>トチ</t>
    </rPh>
    <rPh sb="2" eb="4">
      <t>ゾウセイ</t>
    </rPh>
    <rPh sb="4" eb="5">
      <t>ヒ</t>
    </rPh>
    <rPh sb="6" eb="8">
      <t>コウバ</t>
    </rPh>
    <rPh sb="8" eb="11">
      <t>ケンチクヒ</t>
    </rPh>
    <rPh sb="12" eb="14">
      <t>セツビ</t>
    </rPh>
    <rPh sb="14" eb="16">
      <t>トウシ</t>
    </rPh>
    <rPh sb="16" eb="17">
      <t>ガク</t>
    </rPh>
    <rPh sb="21" eb="23">
      <t>カドウ</t>
    </rPh>
    <rPh sb="23" eb="24">
      <t>マエ</t>
    </rPh>
    <rPh sb="25" eb="27">
      <t>コウモク</t>
    </rPh>
    <phoneticPr fontId="6"/>
  </si>
  <si>
    <t>生産額は、工場稼働後の項目となります。</t>
    <rPh sb="0" eb="3">
      <t>セイサンガク</t>
    </rPh>
    <rPh sb="7" eb="9">
      <t>カドウ</t>
    </rPh>
    <rPh sb="9" eb="10">
      <t>ゴ</t>
    </rPh>
    <rPh sb="11" eb="13">
      <t>コウモク</t>
    </rPh>
    <phoneticPr fontId="6"/>
  </si>
  <si>
    <t>報告書では、工場稼働前と工場稼働後に分けて、分析結果をまとめています。</t>
    <rPh sb="0" eb="3">
      <t>ホウコクショ</t>
    </rPh>
    <rPh sb="8" eb="10">
      <t>カドウ</t>
    </rPh>
    <rPh sb="10" eb="11">
      <t>マエ</t>
    </rPh>
    <rPh sb="14" eb="16">
      <t>カドウ</t>
    </rPh>
    <rPh sb="16" eb="17">
      <t>ゴ</t>
    </rPh>
    <rPh sb="18" eb="19">
      <t>ワ</t>
    </rPh>
    <rPh sb="22" eb="24">
      <t>ブンセキ</t>
    </rPh>
    <rPh sb="24" eb="26">
      <t>ケッカ</t>
    </rPh>
    <phoneticPr fontId="6"/>
  </si>
  <si>
    <t>経済波及効果の計算の流れをフローチャート形式で表示しています。</t>
    <rPh sb="0" eb="2">
      <t>ケイザイ</t>
    </rPh>
    <rPh sb="2" eb="4">
      <t>ハキュウ</t>
    </rPh>
    <rPh sb="4" eb="6">
      <t>コウカ</t>
    </rPh>
    <rPh sb="7" eb="9">
      <t>ケイサン</t>
    </rPh>
    <rPh sb="10" eb="11">
      <t>ナガ</t>
    </rPh>
    <rPh sb="20" eb="22">
      <t>ケイシキ</t>
    </rPh>
    <rPh sb="23" eb="25">
      <t>ヒョウジ</t>
    </rPh>
    <phoneticPr fontId="6"/>
  </si>
  <si>
    <t>A4サイズで印刷することができます。</t>
    <rPh sb="6" eb="8">
      <t>インサツ</t>
    </rPh>
    <phoneticPr fontId="6"/>
  </si>
  <si>
    <t>土地造成に関する波及効果の計算過程を詳細に見ることができます。</t>
    <rPh sb="0" eb="2">
      <t>トチ</t>
    </rPh>
    <rPh sb="2" eb="4">
      <t>ゾウセイ</t>
    </rPh>
    <rPh sb="5" eb="6">
      <t>カン</t>
    </rPh>
    <rPh sb="8" eb="10">
      <t>ハキュウ</t>
    </rPh>
    <rPh sb="10" eb="12">
      <t>コウカ</t>
    </rPh>
    <rPh sb="13" eb="15">
      <t>ケイサン</t>
    </rPh>
    <rPh sb="15" eb="17">
      <t>カテイ</t>
    </rPh>
    <rPh sb="18" eb="20">
      <t>ショウサイ</t>
    </rPh>
    <rPh sb="21" eb="22">
      <t>ミ</t>
    </rPh>
    <phoneticPr fontId="6"/>
  </si>
  <si>
    <t>フローチャートと併用してみると分かりやすいです。</t>
    <rPh sb="8" eb="10">
      <t>ヘイヨウ</t>
    </rPh>
    <rPh sb="15" eb="16">
      <t>ワ</t>
    </rPh>
    <phoneticPr fontId="6"/>
  </si>
  <si>
    <t>工場建築に関する波及効果の計算過程を詳細に見ることができます。</t>
    <rPh sb="0" eb="2">
      <t>コウバ</t>
    </rPh>
    <rPh sb="2" eb="4">
      <t>ケンチク</t>
    </rPh>
    <rPh sb="5" eb="6">
      <t>カン</t>
    </rPh>
    <rPh sb="8" eb="10">
      <t>ハキュウ</t>
    </rPh>
    <rPh sb="10" eb="12">
      <t>コウカ</t>
    </rPh>
    <rPh sb="13" eb="15">
      <t>ケイサン</t>
    </rPh>
    <rPh sb="15" eb="17">
      <t>カテイ</t>
    </rPh>
    <rPh sb="18" eb="20">
      <t>ショウサイ</t>
    </rPh>
    <rPh sb="21" eb="22">
      <t>ミ</t>
    </rPh>
    <phoneticPr fontId="6"/>
  </si>
  <si>
    <t>設備投資に関する波及効果の計算過程を詳細に見ることができます。</t>
    <rPh sb="0" eb="2">
      <t>セツビ</t>
    </rPh>
    <rPh sb="2" eb="4">
      <t>トウシ</t>
    </rPh>
    <rPh sb="5" eb="6">
      <t>カン</t>
    </rPh>
    <rPh sb="8" eb="10">
      <t>ハキュウ</t>
    </rPh>
    <rPh sb="10" eb="12">
      <t>コウカ</t>
    </rPh>
    <rPh sb="13" eb="15">
      <t>ケイサン</t>
    </rPh>
    <rPh sb="15" eb="17">
      <t>カテイ</t>
    </rPh>
    <rPh sb="18" eb="20">
      <t>ショウサイ</t>
    </rPh>
    <rPh sb="21" eb="22">
      <t>ミ</t>
    </rPh>
    <phoneticPr fontId="6"/>
  </si>
  <si>
    <t>生産額に関する波及効果の計算過程を詳細に見ることができます。</t>
    <rPh sb="0" eb="3">
      <t>セイサンガク</t>
    </rPh>
    <rPh sb="4" eb="5">
      <t>カン</t>
    </rPh>
    <rPh sb="7" eb="9">
      <t>ハキュウ</t>
    </rPh>
    <rPh sb="9" eb="11">
      <t>コウカ</t>
    </rPh>
    <rPh sb="12" eb="14">
      <t>ケイサン</t>
    </rPh>
    <rPh sb="14" eb="16">
      <t>カテイ</t>
    </rPh>
    <rPh sb="17" eb="19">
      <t>ショウサイ</t>
    </rPh>
    <rPh sb="20" eb="21">
      <t>ミ</t>
    </rPh>
    <phoneticPr fontId="6"/>
  </si>
  <si>
    <t>報告書で波及効果の大きい順に並べ替えたりする予備的なシートです。</t>
    <rPh sb="0" eb="3">
      <t>ホウコクショ</t>
    </rPh>
    <rPh sb="4" eb="6">
      <t>ハキュウ</t>
    </rPh>
    <rPh sb="6" eb="8">
      <t>コウカ</t>
    </rPh>
    <rPh sb="9" eb="10">
      <t>オオ</t>
    </rPh>
    <rPh sb="12" eb="13">
      <t>ジュン</t>
    </rPh>
    <rPh sb="14" eb="15">
      <t>ナラ</t>
    </rPh>
    <rPh sb="16" eb="17">
      <t>カ</t>
    </rPh>
    <rPh sb="22" eb="25">
      <t>ヨビテキ</t>
    </rPh>
    <phoneticPr fontId="6"/>
  </si>
  <si>
    <t>埼玉県の波及効果を計算するに際しての基礎的なデータが保存されています。</t>
    <rPh sb="0" eb="2">
      <t>サイタマ</t>
    </rPh>
    <rPh sb="2" eb="3">
      <t>ケン</t>
    </rPh>
    <rPh sb="4" eb="6">
      <t>ハキュウ</t>
    </rPh>
    <rPh sb="6" eb="8">
      <t>コウカ</t>
    </rPh>
    <rPh sb="9" eb="11">
      <t>ケイサン</t>
    </rPh>
    <rPh sb="14" eb="15">
      <t>サイ</t>
    </rPh>
    <rPh sb="18" eb="21">
      <t>キソテキ</t>
    </rPh>
    <rPh sb="26" eb="28">
      <t>ホゾン</t>
    </rPh>
    <phoneticPr fontId="6"/>
  </si>
  <si>
    <t>販売額しか分からない場合に、当シートを御利用ください。</t>
    <rPh sb="0" eb="2">
      <t>ハンバイ</t>
    </rPh>
    <rPh sb="2" eb="3">
      <t>ガク</t>
    </rPh>
    <rPh sb="5" eb="6">
      <t>ワ</t>
    </rPh>
    <rPh sb="10" eb="12">
      <t>バアイ</t>
    </rPh>
    <rPh sb="14" eb="15">
      <t>トウ</t>
    </rPh>
    <rPh sb="19" eb="22">
      <t>ゴリヨウ</t>
    </rPh>
    <phoneticPr fontId="6"/>
  </si>
  <si>
    <t>留意事項</t>
    <rPh sb="0" eb="2">
      <t>リュウイ</t>
    </rPh>
    <rPh sb="2" eb="4">
      <t>ジコウ</t>
    </rPh>
    <phoneticPr fontId="6"/>
  </si>
  <si>
    <t>・現実には、生産の誘発を在庫によって賄った場合、波及の中断が起りますが、当分析では、この様な波及の中断は想定していません。</t>
    <rPh sb="1" eb="3">
      <t>ゲンジツ</t>
    </rPh>
    <rPh sb="6" eb="8">
      <t>セイサン</t>
    </rPh>
    <rPh sb="9" eb="11">
      <t>ユウハツ</t>
    </rPh>
    <rPh sb="12" eb="14">
      <t>ザイコ</t>
    </rPh>
    <rPh sb="18" eb="19">
      <t>マカナ</t>
    </rPh>
    <rPh sb="21" eb="23">
      <t>バアイ</t>
    </rPh>
    <rPh sb="24" eb="26">
      <t>ハキュウ</t>
    </rPh>
    <rPh sb="27" eb="29">
      <t>チュウダン</t>
    </rPh>
    <rPh sb="30" eb="31">
      <t>オコ</t>
    </rPh>
    <rPh sb="36" eb="37">
      <t>トウ</t>
    </rPh>
    <rPh sb="37" eb="39">
      <t>ブンセキ</t>
    </rPh>
    <rPh sb="44" eb="45">
      <t>ヨウ</t>
    </rPh>
    <rPh sb="46" eb="48">
      <t>ハキュウ</t>
    </rPh>
    <rPh sb="49" eb="51">
      <t>チュウダン</t>
    </rPh>
    <rPh sb="52" eb="54">
      <t>ソウテイ</t>
    </rPh>
    <phoneticPr fontId="6"/>
  </si>
  <si>
    <t>・工場稼働前（土地造成費、工場建築費、設備投資額）の波及効果は、一時的なものであり、継続的に雇用が誘発される訳ではありません。</t>
    <rPh sb="3" eb="5">
      <t>カドウ</t>
    </rPh>
    <rPh sb="5" eb="6">
      <t>マエ</t>
    </rPh>
    <rPh sb="7" eb="9">
      <t>トチ</t>
    </rPh>
    <rPh sb="9" eb="11">
      <t>ゾウセイ</t>
    </rPh>
    <rPh sb="11" eb="12">
      <t>ヒ</t>
    </rPh>
    <rPh sb="13" eb="15">
      <t>コウバ</t>
    </rPh>
    <rPh sb="15" eb="18">
      <t>ケンチクヒ</t>
    </rPh>
    <rPh sb="19" eb="21">
      <t>セツビ</t>
    </rPh>
    <rPh sb="21" eb="23">
      <t>トウシ</t>
    </rPh>
    <rPh sb="23" eb="24">
      <t>ガク</t>
    </rPh>
    <rPh sb="26" eb="28">
      <t>ハキュウ</t>
    </rPh>
    <rPh sb="28" eb="30">
      <t>コウカ</t>
    </rPh>
    <rPh sb="32" eb="35">
      <t>イチジテキ</t>
    </rPh>
    <rPh sb="42" eb="44">
      <t>ケイゾク</t>
    </rPh>
    <rPh sb="44" eb="45">
      <t>テキ</t>
    </rPh>
    <rPh sb="46" eb="48">
      <t>コヨウ</t>
    </rPh>
    <rPh sb="49" eb="51">
      <t>ユウハツ</t>
    </rPh>
    <rPh sb="54" eb="55">
      <t>ワケ</t>
    </rPh>
    <phoneticPr fontId="6"/>
  </si>
  <si>
    <t>・工場稼働後（生産額）の波及効果は、生産が続けられる限り、継続的に雇用も誘発されます。</t>
    <rPh sb="18" eb="20">
      <t>セイサン</t>
    </rPh>
    <rPh sb="21" eb="22">
      <t>ツヅ</t>
    </rPh>
    <rPh sb="26" eb="27">
      <t>カギ</t>
    </rPh>
    <phoneticPr fontId="6"/>
  </si>
  <si>
    <t>・経済波及効果が達成されるまでの時間は、不明です。</t>
    <rPh sb="1" eb="3">
      <t>ケイザイ</t>
    </rPh>
    <rPh sb="3" eb="5">
      <t>ハキュウ</t>
    </rPh>
    <rPh sb="5" eb="7">
      <t>コウカ</t>
    </rPh>
    <rPh sb="8" eb="10">
      <t>タッセイ</t>
    </rPh>
    <rPh sb="16" eb="18">
      <t>ジカン</t>
    </rPh>
    <rPh sb="20" eb="22">
      <t>フメイ</t>
    </rPh>
    <phoneticPr fontId="6"/>
  </si>
  <si>
    <t>・第１次間接効果は、直接効果によって調達された原材料による波及効果です。</t>
    <rPh sb="1" eb="2">
      <t>ダイ</t>
    </rPh>
    <rPh sb="3" eb="4">
      <t>ジ</t>
    </rPh>
    <rPh sb="4" eb="6">
      <t>カンセツ</t>
    </rPh>
    <rPh sb="6" eb="8">
      <t>コウカ</t>
    </rPh>
    <rPh sb="10" eb="12">
      <t>チョクセツ</t>
    </rPh>
    <rPh sb="12" eb="14">
      <t>コウカ</t>
    </rPh>
    <rPh sb="18" eb="20">
      <t>チョウタツ</t>
    </rPh>
    <rPh sb="23" eb="26">
      <t>ゲンザイリョウ</t>
    </rPh>
    <rPh sb="29" eb="31">
      <t>ハキュウ</t>
    </rPh>
    <rPh sb="31" eb="33">
      <t>コウカ</t>
    </rPh>
    <phoneticPr fontId="6"/>
  </si>
  <si>
    <t>お願い</t>
    <rPh sb="1" eb="2">
      <t>ネガ</t>
    </rPh>
    <phoneticPr fontId="6"/>
  </si>
  <si>
    <t>・不明な点については、お気軽にお問い合わせください。計算結果のチェックもいたします（繁忙期には多少お時間をいただく場合があります）。</t>
    <rPh sb="1" eb="3">
      <t>フメイ</t>
    </rPh>
    <rPh sb="4" eb="5">
      <t>テン</t>
    </rPh>
    <rPh sb="12" eb="14">
      <t>キガル</t>
    </rPh>
    <rPh sb="16" eb="17">
      <t>ト</t>
    </rPh>
    <rPh sb="18" eb="19">
      <t>ア</t>
    </rPh>
    <rPh sb="26" eb="28">
      <t>ケイサン</t>
    </rPh>
    <rPh sb="28" eb="30">
      <t>ケッカ</t>
    </rPh>
    <rPh sb="42" eb="44">
      <t>ハンボウ</t>
    </rPh>
    <rPh sb="44" eb="45">
      <t>キ</t>
    </rPh>
    <rPh sb="47" eb="49">
      <t>タショウ</t>
    </rPh>
    <rPh sb="50" eb="52">
      <t>ジカン</t>
    </rPh>
    <rPh sb="57" eb="59">
      <t>バアイ</t>
    </rPh>
    <phoneticPr fontId="6"/>
  </si>
  <si>
    <t>　また、この分析ツールを用いた結果をマスコミ、論文、インターネット等に公表または行政等で活用された場合は、お手数ですが、下記まで御連絡いただければ幸いです。</t>
    <rPh sb="6" eb="8">
      <t>ブンセキ</t>
    </rPh>
    <rPh sb="12" eb="13">
      <t>モチ</t>
    </rPh>
    <rPh sb="15" eb="17">
      <t>ケッカ</t>
    </rPh>
    <rPh sb="23" eb="25">
      <t>ロンブン</t>
    </rPh>
    <rPh sb="33" eb="34">
      <t>トウ</t>
    </rPh>
    <rPh sb="35" eb="37">
      <t>コウヒョウ</t>
    </rPh>
    <rPh sb="40" eb="43">
      <t>ギョウセイトウ</t>
    </rPh>
    <rPh sb="44" eb="46">
      <t>カツヨウ</t>
    </rPh>
    <rPh sb="49" eb="51">
      <t>バアイ</t>
    </rPh>
    <rPh sb="54" eb="56">
      <t>テスウ</t>
    </rPh>
    <rPh sb="60" eb="62">
      <t>カキ</t>
    </rPh>
    <rPh sb="64" eb="65">
      <t>ゴ</t>
    </rPh>
    <rPh sb="65" eb="67">
      <t>レンラク</t>
    </rPh>
    <rPh sb="73" eb="74">
      <t>サイワ</t>
    </rPh>
    <phoneticPr fontId="6"/>
  </si>
  <si>
    <t>お問い合わせ</t>
    <rPh sb="1" eb="2">
      <t>ト</t>
    </rPh>
    <rPh sb="3" eb="4">
      <t>ア</t>
    </rPh>
    <phoneticPr fontId="6"/>
  </si>
  <si>
    <t>当分析ツールに関するお問い合わせは、下記のところにお願いします。</t>
    <rPh sb="0" eb="1">
      <t>トウ</t>
    </rPh>
    <rPh sb="1" eb="3">
      <t>ブンセキ</t>
    </rPh>
    <rPh sb="7" eb="8">
      <t>カン</t>
    </rPh>
    <rPh sb="11" eb="12">
      <t>ト</t>
    </rPh>
    <rPh sb="13" eb="14">
      <t>ア</t>
    </rPh>
    <rPh sb="18" eb="20">
      <t>カキ</t>
    </rPh>
    <rPh sb="26" eb="27">
      <t>ネガ</t>
    </rPh>
    <phoneticPr fontId="6"/>
  </si>
  <si>
    <t>埼玉県総務部統計課経済分析担当</t>
    <rPh sb="0" eb="3">
      <t>サイタマケン</t>
    </rPh>
    <rPh sb="3" eb="5">
      <t>ソウム</t>
    </rPh>
    <rPh sb="5" eb="6">
      <t>ブ</t>
    </rPh>
    <rPh sb="6" eb="8">
      <t>トウケイ</t>
    </rPh>
    <rPh sb="8" eb="9">
      <t>カ</t>
    </rPh>
    <rPh sb="9" eb="11">
      <t>ケイザイ</t>
    </rPh>
    <rPh sb="11" eb="13">
      <t>ブンセキ</t>
    </rPh>
    <rPh sb="13" eb="15">
      <t>タントウ</t>
    </rPh>
    <phoneticPr fontId="6"/>
  </si>
  <si>
    <t>〒330-9301</t>
    <phoneticPr fontId="6"/>
  </si>
  <si>
    <t>埼玉県さいたま市浦和区高砂３丁目１５番１号</t>
    <rPh sb="0" eb="3">
      <t>サイタマケン</t>
    </rPh>
    <rPh sb="7" eb="8">
      <t>シ</t>
    </rPh>
    <rPh sb="8" eb="11">
      <t>ウラワク</t>
    </rPh>
    <rPh sb="11" eb="13">
      <t>タカサゴ</t>
    </rPh>
    <rPh sb="14" eb="16">
      <t>チョウメ</t>
    </rPh>
    <rPh sb="18" eb="19">
      <t>バン</t>
    </rPh>
    <rPh sb="20" eb="21">
      <t>ゴウ</t>
    </rPh>
    <phoneticPr fontId="6"/>
  </si>
  <si>
    <t>☎</t>
    <phoneticPr fontId="6"/>
  </si>
  <si>
    <t>048-830-2327</t>
    <phoneticPr fontId="6"/>
  </si>
  <si>
    <t>Fax</t>
    <phoneticPr fontId="6"/>
  </si>
  <si>
    <t>048-822-4104</t>
    <phoneticPr fontId="6"/>
  </si>
  <si>
    <t>埼玉県産業連関表に関する資料は、こちらのURLよりダウンロードできます。</t>
    <rPh sb="0" eb="3">
      <t>サイタマケン</t>
    </rPh>
    <rPh sb="3" eb="5">
      <t>サンギョウ</t>
    </rPh>
    <rPh sb="5" eb="7">
      <t>レンカン</t>
    </rPh>
    <rPh sb="7" eb="8">
      <t>ヒョウ</t>
    </rPh>
    <rPh sb="9" eb="10">
      <t>カン</t>
    </rPh>
    <rPh sb="12" eb="14">
      <t>シリョウ</t>
    </rPh>
    <phoneticPr fontId="6"/>
  </si>
  <si>
    <t>http://www.pref.saitama.lg.jp/a0206/a152/</t>
    <phoneticPr fontId="6"/>
  </si>
  <si>
    <t>入力するデータは、「土地造成費」、「工場建築費」、「設備投資額」、「生産額」の４項目です。</t>
    <rPh sb="0" eb="2">
      <t>ニュウリョク</t>
    </rPh>
    <rPh sb="10" eb="12">
      <t>トチ</t>
    </rPh>
    <rPh sb="12" eb="14">
      <t>ゾウセイ</t>
    </rPh>
    <rPh sb="14" eb="15">
      <t>ヒ</t>
    </rPh>
    <rPh sb="18" eb="20">
      <t>コウバ</t>
    </rPh>
    <rPh sb="20" eb="22">
      <t>ケンチク</t>
    </rPh>
    <rPh sb="22" eb="23">
      <t>ヒ</t>
    </rPh>
    <rPh sb="26" eb="28">
      <t>セツビ</t>
    </rPh>
    <rPh sb="28" eb="30">
      <t>トウシ</t>
    </rPh>
    <rPh sb="30" eb="31">
      <t>ガク</t>
    </rPh>
    <rPh sb="34" eb="37">
      <t>セイサンガク</t>
    </rPh>
    <rPh sb="40" eb="42">
      <t>コウモク</t>
    </rPh>
    <phoneticPr fontId="6"/>
  </si>
  <si>
    <t>　　例えば、自動車のタイヤを製造している企業でしたら「222 ゴム製品」という具合です。</t>
    <rPh sb="2" eb="3">
      <t>タト</t>
    </rPh>
    <rPh sb="6" eb="9">
      <t>ジドウシャ</t>
    </rPh>
    <rPh sb="14" eb="16">
      <t>セイゾウ</t>
    </rPh>
    <rPh sb="20" eb="22">
      <t>キギョウ</t>
    </rPh>
    <rPh sb="33" eb="35">
      <t>セイヒン</t>
    </rPh>
    <rPh sb="39" eb="41">
      <t>グアイ</t>
    </rPh>
    <phoneticPr fontId="6"/>
  </si>
  <si>
    <t>　　なお、卸小売業の場合は販売額（売上額）が生産額になる訳ではなく、</t>
    <rPh sb="5" eb="6">
      <t>オロシ</t>
    </rPh>
    <rPh sb="6" eb="9">
      <t>コウリギョウ</t>
    </rPh>
    <rPh sb="8" eb="9">
      <t>ギョウ</t>
    </rPh>
    <rPh sb="10" eb="12">
      <t>バアイ</t>
    </rPh>
    <rPh sb="13" eb="15">
      <t>ハンバイ</t>
    </rPh>
    <rPh sb="15" eb="16">
      <t>ガク</t>
    </rPh>
    <rPh sb="17" eb="19">
      <t>ウリアゲ</t>
    </rPh>
    <rPh sb="19" eb="20">
      <t>ガク</t>
    </rPh>
    <rPh sb="22" eb="25">
      <t>セイサンガク</t>
    </rPh>
    <rPh sb="28" eb="29">
      <t>ワケ</t>
    </rPh>
    <phoneticPr fontId="6"/>
  </si>
  <si>
    <t>　　分からない場合は、粗利率シートから、粗利を求めてください。</t>
    <rPh sb="13" eb="14">
      <t>リツ</t>
    </rPh>
    <rPh sb="23" eb="24">
      <t>モト</t>
    </rPh>
    <phoneticPr fontId="6"/>
  </si>
  <si>
    <t>卸小売業の企業立地の場合、生産額は、粗利（販売額－仕入額）となります。</t>
    <rPh sb="0" eb="1">
      <t>オロシ</t>
    </rPh>
    <rPh sb="1" eb="3">
      <t>コウリ</t>
    </rPh>
    <rPh sb="3" eb="4">
      <t>ギョウ</t>
    </rPh>
    <rPh sb="5" eb="7">
      <t>キギョウ</t>
    </rPh>
    <rPh sb="7" eb="9">
      <t>リッチ</t>
    </rPh>
    <rPh sb="10" eb="12">
      <t>バアイ</t>
    </rPh>
    <rPh sb="13" eb="16">
      <t>セイサンガク</t>
    </rPh>
    <rPh sb="18" eb="20">
      <t>アラリ</t>
    </rPh>
    <rPh sb="21" eb="23">
      <t>ハンバイ</t>
    </rPh>
    <rPh sb="23" eb="24">
      <t>ガク</t>
    </rPh>
    <rPh sb="25" eb="27">
      <t>シイレ</t>
    </rPh>
    <rPh sb="27" eb="28">
      <t>ガク</t>
    </rPh>
    <phoneticPr fontId="6"/>
  </si>
  <si>
    <t>卸小売業が扱う製品の欄に販売額を入力しますと、粗利を自動計算いたします。</t>
    <rPh sb="0" eb="1">
      <t>オロシ</t>
    </rPh>
    <rPh sb="1" eb="4">
      <t>コウリギョウ</t>
    </rPh>
    <rPh sb="3" eb="4">
      <t>ギョウ</t>
    </rPh>
    <rPh sb="5" eb="6">
      <t>アツカ</t>
    </rPh>
    <rPh sb="7" eb="9">
      <t>セイヒン</t>
    </rPh>
    <rPh sb="10" eb="11">
      <t>ラン</t>
    </rPh>
    <rPh sb="12" eb="14">
      <t>ハンバイ</t>
    </rPh>
    <rPh sb="14" eb="15">
      <t>ガク</t>
    </rPh>
    <rPh sb="16" eb="18">
      <t>ニュウリョク</t>
    </rPh>
    <rPh sb="23" eb="25">
      <t>アラリ</t>
    </rPh>
    <rPh sb="26" eb="28">
      <t>ジドウ</t>
    </rPh>
    <rPh sb="28" eb="30">
      <t>ケイサン</t>
    </rPh>
    <phoneticPr fontId="6"/>
  </si>
  <si>
    <t>・分析ツールで使用している逆行列係数表は、2015年埼玉県産業連関表から求めています。</t>
    <phoneticPr fontId="4"/>
  </si>
  <si>
    <t>・雇用者誘発人数、労働誘発人数は、計算上導き出された人数で、実際は残業や生産設備の増強等で調整されるため、必ずしも雇用増に繋がるわけではありません。</t>
    <rPh sb="1" eb="4">
      <t>コヨウシャ</t>
    </rPh>
    <rPh sb="4" eb="6">
      <t>ユウハツ</t>
    </rPh>
    <rPh sb="6" eb="8">
      <t>ニンズウ</t>
    </rPh>
    <rPh sb="9" eb="11">
      <t>ロウドウ</t>
    </rPh>
    <rPh sb="11" eb="13">
      <t>ユウハツ</t>
    </rPh>
    <rPh sb="13" eb="15">
      <t>ニンズ</t>
    </rPh>
    <rPh sb="17" eb="20">
      <t>ケイサンジョウ</t>
    </rPh>
    <rPh sb="20" eb="21">
      <t>ミチビ</t>
    </rPh>
    <rPh sb="22" eb="23">
      <t>ダ</t>
    </rPh>
    <rPh sb="26" eb="28">
      <t>ニンズウ</t>
    </rPh>
    <rPh sb="30" eb="32">
      <t>ジッサイ</t>
    </rPh>
    <rPh sb="33" eb="35">
      <t>ザンギョウ</t>
    </rPh>
    <rPh sb="36" eb="38">
      <t>セイサン</t>
    </rPh>
    <rPh sb="38" eb="40">
      <t>セツビ</t>
    </rPh>
    <rPh sb="41" eb="43">
      <t>ゾウキョウ</t>
    </rPh>
    <rPh sb="43" eb="44">
      <t>トウ</t>
    </rPh>
    <rPh sb="45" eb="47">
      <t>チョウセイ</t>
    </rPh>
    <rPh sb="53" eb="54">
      <t>カナラ</t>
    </rPh>
    <rPh sb="57" eb="59">
      <t>コヨウ</t>
    </rPh>
    <rPh sb="59" eb="60">
      <t>ゾウ</t>
    </rPh>
    <rPh sb="61" eb="62">
      <t>ツナ</t>
    </rPh>
    <phoneticPr fontId="6"/>
  </si>
  <si>
    <t>・報告書では、住宅賃貸料（帰属家賃）、自家輸送、事務用品、分類不明は、波及効果の大きい順に並び替える対象から外し、その他に含めています。</t>
    <rPh sb="1" eb="4">
      <t>ホウコクショ</t>
    </rPh>
    <rPh sb="7" eb="9">
      <t>ジュウタク</t>
    </rPh>
    <rPh sb="9" eb="12">
      <t>チンタイリョウ</t>
    </rPh>
    <rPh sb="13" eb="15">
      <t>キゾク</t>
    </rPh>
    <rPh sb="15" eb="17">
      <t>ヤチン</t>
    </rPh>
    <rPh sb="19" eb="21">
      <t>ジカ</t>
    </rPh>
    <rPh sb="21" eb="23">
      <t>ユソウ</t>
    </rPh>
    <rPh sb="24" eb="26">
      <t>ジム</t>
    </rPh>
    <rPh sb="26" eb="28">
      <t>ヨウヒン</t>
    </rPh>
    <rPh sb="29" eb="31">
      <t>ブンルイ</t>
    </rPh>
    <rPh sb="31" eb="33">
      <t>フメイ</t>
    </rPh>
    <rPh sb="35" eb="37">
      <t>ハキュウ</t>
    </rPh>
    <rPh sb="37" eb="39">
      <t>コウカ</t>
    </rPh>
    <rPh sb="40" eb="41">
      <t>オオ</t>
    </rPh>
    <rPh sb="43" eb="44">
      <t>ジュン</t>
    </rPh>
    <rPh sb="45" eb="46">
      <t>ナラ</t>
    </rPh>
    <rPh sb="47" eb="48">
      <t>カ</t>
    </rPh>
    <rPh sb="50" eb="52">
      <t>タイショウ</t>
    </rPh>
    <rPh sb="54" eb="55">
      <t>ハズ</t>
    </rPh>
    <rPh sb="59" eb="60">
      <t>ホカ</t>
    </rPh>
    <rPh sb="61" eb="62">
      <t>フク</t>
    </rPh>
    <phoneticPr fontId="4"/>
  </si>
  <si>
    <t>入力</t>
    <rPh sb="0" eb="2">
      <t>ニュウリョク</t>
    </rPh>
    <phoneticPr fontId="4"/>
  </si>
  <si>
    <t>定義</t>
    <rPh sb="0" eb="2">
      <t>テイギ</t>
    </rPh>
    <phoneticPr fontId="4"/>
  </si>
  <si>
    <t>報告書</t>
    <rPh sb="0" eb="3">
      <t>ホウコクショ</t>
    </rPh>
    <phoneticPr fontId="4"/>
  </si>
  <si>
    <t>造成波及</t>
    <rPh sb="0" eb="2">
      <t>ゾウセイ</t>
    </rPh>
    <rPh sb="2" eb="4">
      <t>ハキュウ</t>
    </rPh>
    <phoneticPr fontId="4"/>
  </si>
  <si>
    <t>建築波及</t>
    <rPh sb="0" eb="2">
      <t>ケンチク</t>
    </rPh>
    <rPh sb="2" eb="4">
      <t>ハキュウ</t>
    </rPh>
    <phoneticPr fontId="4"/>
  </si>
  <si>
    <t>設備波及</t>
    <rPh sb="0" eb="2">
      <t>セツビ</t>
    </rPh>
    <rPh sb="2" eb="4">
      <t>ハキュウ</t>
    </rPh>
    <phoneticPr fontId="4"/>
  </si>
  <si>
    <t>生産波及</t>
    <rPh sb="0" eb="2">
      <t>セイサン</t>
    </rPh>
    <rPh sb="2" eb="4">
      <t>ハキュウ</t>
    </rPh>
    <phoneticPr fontId="4"/>
  </si>
  <si>
    <t>DATA</t>
    <phoneticPr fontId="4"/>
  </si>
  <si>
    <t>係数</t>
    <rPh sb="0" eb="2">
      <t>ケイスウ</t>
    </rPh>
    <phoneticPr fontId="4"/>
  </si>
  <si>
    <t>粗利率</t>
    <rPh sb="0" eb="3">
      <t>アラリリツ</t>
    </rPh>
    <phoneticPr fontId="4"/>
  </si>
  <si>
    <t>毎年変更する係数が保存されています。</t>
    <rPh sb="0" eb="2">
      <t>マイトシ</t>
    </rPh>
    <rPh sb="2" eb="4">
      <t>ヘンコウ</t>
    </rPh>
    <rPh sb="6" eb="8">
      <t>ケイスウ</t>
    </rPh>
    <rPh sb="9" eb="11">
      <t>ホゾン</t>
    </rPh>
    <phoneticPr fontId="4"/>
  </si>
  <si>
    <t>固定資本</t>
    <rPh sb="0" eb="2">
      <t>コテイ</t>
    </rPh>
    <rPh sb="2" eb="4">
      <t>シホン</t>
    </rPh>
    <phoneticPr fontId="4"/>
  </si>
  <si>
    <t>固定資本マトリックスのデータが保存されています。</t>
    <rPh sb="0" eb="2">
      <t>コテイ</t>
    </rPh>
    <rPh sb="2" eb="4">
      <t>シホン</t>
    </rPh>
    <rPh sb="15" eb="17">
      <t>ホゾン</t>
    </rPh>
    <phoneticPr fontId="4"/>
  </si>
  <si>
    <t>■</t>
    <phoneticPr fontId="6"/>
  </si>
  <si>
    <t>分析のタイトルを入力してください。</t>
    <rPh sb="0" eb="2">
      <t>ブンセキ</t>
    </rPh>
    <rPh sb="8" eb="10">
      <t>ニュウリョク</t>
    </rPh>
    <phoneticPr fontId="6"/>
  </si>
  <si>
    <t>■</t>
    <phoneticPr fontId="6"/>
  </si>
  <si>
    <t>企業立地に伴う設備投資額等の入力</t>
    <rPh sb="0" eb="2">
      <t>キギョウ</t>
    </rPh>
    <rPh sb="2" eb="4">
      <t>リッチ</t>
    </rPh>
    <rPh sb="5" eb="6">
      <t>トモナ</t>
    </rPh>
    <rPh sb="7" eb="9">
      <t>セツビ</t>
    </rPh>
    <rPh sb="9" eb="11">
      <t>トウシ</t>
    </rPh>
    <rPh sb="11" eb="12">
      <t>ガク</t>
    </rPh>
    <rPh sb="12" eb="13">
      <t>トウ</t>
    </rPh>
    <rPh sb="14" eb="16">
      <t>ニュウリョク</t>
    </rPh>
    <phoneticPr fontId="6"/>
  </si>
  <si>
    <t>入力するデータは、以下の４区分に分けて、千円単位で入力してください。</t>
    <rPh sb="0" eb="2">
      <t>ニュウリョク</t>
    </rPh>
    <rPh sb="9" eb="11">
      <t>イカ</t>
    </rPh>
    <rPh sb="13" eb="15">
      <t>クブン</t>
    </rPh>
    <rPh sb="16" eb="17">
      <t>ワ</t>
    </rPh>
    <rPh sb="20" eb="22">
      <t>センエン</t>
    </rPh>
    <rPh sb="22" eb="24">
      <t>タンイ</t>
    </rPh>
    <rPh sb="25" eb="27">
      <t>ニュウリョク</t>
    </rPh>
    <phoneticPr fontId="6"/>
  </si>
  <si>
    <t>①</t>
    <phoneticPr fontId="6"/>
  </si>
  <si>
    <t>土地造成費</t>
    <rPh sb="0" eb="2">
      <t>トチ</t>
    </rPh>
    <rPh sb="2" eb="4">
      <t>ゾウセイ</t>
    </rPh>
    <rPh sb="4" eb="5">
      <t>ヒ</t>
    </rPh>
    <phoneticPr fontId="6"/>
  </si>
  <si>
    <t>②</t>
    <phoneticPr fontId="6"/>
  </si>
  <si>
    <t>工場建築費</t>
    <rPh sb="0" eb="2">
      <t>コウジョウ</t>
    </rPh>
    <rPh sb="2" eb="5">
      <t>ケンチクヒ</t>
    </rPh>
    <phoneticPr fontId="6"/>
  </si>
  <si>
    <t>③</t>
    <phoneticPr fontId="6"/>
  </si>
  <si>
    <t>設備投資額</t>
    <rPh sb="0" eb="2">
      <t>セツビ</t>
    </rPh>
    <rPh sb="2" eb="4">
      <t>トウシ</t>
    </rPh>
    <rPh sb="4" eb="5">
      <t>ガク</t>
    </rPh>
    <phoneticPr fontId="6"/>
  </si>
  <si>
    <t>④</t>
    <phoneticPr fontId="6"/>
  </si>
  <si>
    <t>生産額</t>
    <rPh sb="0" eb="2">
      <t>セイサン</t>
    </rPh>
    <rPh sb="2" eb="3">
      <t>ガク</t>
    </rPh>
    <phoneticPr fontId="6"/>
  </si>
  <si>
    <t>１企業での入力も可能ですが、１工業団地として、複数の企業の設備投資額等を入力することもできます。</t>
    <rPh sb="1" eb="3">
      <t>キギョウ</t>
    </rPh>
    <rPh sb="5" eb="7">
      <t>ニュウリョク</t>
    </rPh>
    <rPh sb="8" eb="10">
      <t>カノウ</t>
    </rPh>
    <rPh sb="15" eb="17">
      <t>コウギョウ</t>
    </rPh>
    <rPh sb="17" eb="19">
      <t>ダンチ</t>
    </rPh>
    <rPh sb="23" eb="25">
      <t>フクスウ</t>
    </rPh>
    <rPh sb="26" eb="28">
      <t>キギョウ</t>
    </rPh>
    <rPh sb="29" eb="31">
      <t>セツビ</t>
    </rPh>
    <rPh sb="31" eb="33">
      <t>トウシ</t>
    </rPh>
    <rPh sb="33" eb="34">
      <t>ガク</t>
    </rPh>
    <rPh sb="34" eb="35">
      <t>トウ</t>
    </rPh>
    <rPh sb="36" eb="38">
      <t>ニュウリョク</t>
    </rPh>
    <phoneticPr fontId="6"/>
  </si>
  <si>
    <t>設備投資額及び生産額は、企業がどの部門に該当するか、事前に確定させてから入力してください。</t>
    <rPh sb="0" eb="2">
      <t>セツビ</t>
    </rPh>
    <rPh sb="2" eb="4">
      <t>トウシ</t>
    </rPh>
    <rPh sb="4" eb="5">
      <t>ガク</t>
    </rPh>
    <rPh sb="5" eb="6">
      <t>オヨ</t>
    </rPh>
    <rPh sb="7" eb="9">
      <t>セイサン</t>
    </rPh>
    <rPh sb="9" eb="10">
      <t>ガク</t>
    </rPh>
    <rPh sb="12" eb="14">
      <t>キギョウ</t>
    </rPh>
    <rPh sb="17" eb="19">
      <t>ブモン</t>
    </rPh>
    <rPh sb="20" eb="22">
      <t>ガイトウ</t>
    </rPh>
    <rPh sb="26" eb="28">
      <t>ジゼン</t>
    </rPh>
    <rPh sb="29" eb="31">
      <t>カクテイ</t>
    </rPh>
    <rPh sb="36" eb="38">
      <t>ニュウリョク</t>
    </rPh>
    <phoneticPr fontId="6"/>
  </si>
  <si>
    <t>企業の部門分類については、定義シートを参考にしてください。</t>
    <rPh sb="0" eb="2">
      <t>キギョウ</t>
    </rPh>
    <rPh sb="3" eb="5">
      <t>ブモン</t>
    </rPh>
    <rPh sb="5" eb="7">
      <t>ブンルイ</t>
    </rPh>
    <rPh sb="13" eb="15">
      <t>テイギ</t>
    </rPh>
    <rPh sb="19" eb="21">
      <t>サンコウ</t>
    </rPh>
    <phoneticPr fontId="6"/>
  </si>
  <si>
    <t>単位：千円</t>
    <rPh sb="0" eb="2">
      <t>タンイ</t>
    </rPh>
    <rPh sb="3" eb="5">
      <t>センエン</t>
    </rPh>
    <phoneticPr fontId="6"/>
  </si>
  <si>
    <t>区　　分</t>
    <rPh sb="0" eb="1">
      <t>ク</t>
    </rPh>
    <rPh sb="3" eb="4">
      <t>ブン</t>
    </rPh>
    <phoneticPr fontId="6"/>
  </si>
  <si>
    <t>金額</t>
    <rPh sb="0" eb="2">
      <t>キンガク</t>
    </rPh>
    <phoneticPr fontId="6"/>
  </si>
  <si>
    <t>①　土地造成費</t>
    <rPh sb="2" eb="4">
      <t>トチ</t>
    </rPh>
    <rPh sb="4" eb="6">
      <t>ゾウセイ</t>
    </rPh>
    <rPh sb="6" eb="7">
      <t>ヒ</t>
    </rPh>
    <phoneticPr fontId="6"/>
  </si>
  <si>
    <t>②　工場建築費</t>
    <rPh sb="2" eb="4">
      <t>コウジョウ</t>
    </rPh>
    <rPh sb="4" eb="7">
      <t>ケンチクヒ</t>
    </rPh>
    <phoneticPr fontId="6"/>
  </si>
  <si>
    <t>　</t>
    <phoneticPr fontId="6"/>
  </si>
  <si>
    <t>区　分</t>
    <rPh sb="0" eb="1">
      <t>ク</t>
    </rPh>
    <rPh sb="2" eb="3">
      <t>ブン</t>
    </rPh>
    <phoneticPr fontId="6"/>
  </si>
  <si>
    <t>③設備投資額</t>
    <rPh sb="1" eb="3">
      <t>セツビ</t>
    </rPh>
    <rPh sb="3" eb="5">
      <t>トウシ</t>
    </rPh>
    <rPh sb="5" eb="6">
      <t>ガク</t>
    </rPh>
    <phoneticPr fontId="6"/>
  </si>
  <si>
    <t>④生産額</t>
    <rPh sb="1" eb="4">
      <t>セイサンガク</t>
    </rPh>
    <phoneticPr fontId="6"/>
  </si>
  <si>
    <t>計</t>
    <rPh sb="0" eb="1">
      <t>ケイ</t>
    </rPh>
    <phoneticPr fontId="6"/>
  </si>
  <si>
    <t>工場稼働前投資額</t>
    <rPh sb="0" eb="2">
      <t>コウジョウ</t>
    </rPh>
    <rPh sb="2" eb="4">
      <t>カドウ</t>
    </rPh>
    <rPh sb="4" eb="5">
      <t>マエ</t>
    </rPh>
    <rPh sb="5" eb="7">
      <t>トウシ</t>
    </rPh>
    <rPh sb="7" eb="8">
      <t>ガク</t>
    </rPh>
    <phoneticPr fontId="6"/>
  </si>
  <si>
    <t>工場稼働後生産額</t>
    <rPh sb="0" eb="2">
      <t>コウジョウ</t>
    </rPh>
    <rPh sb="2" eb="4">
      <t>カドウ</t>
    </rPh>
    <rPh sb="4" eb="5">
      <t>ゴ</t>
    </rPh>
    <rPh sb="5" eb="8">
      <t>セイサンガク</t>
    </rPh>
    <phoneticPr fontId="6"/>
  </si>
  <si>
    <t>なお、卸小売業の生産額については、「粗利率」のシートも参照してください。</t>
    <rPh sb="3" eb="4">
      <t>オロシ</t>
    </rPh>
    <rPh sb="4" eb="7">
      <t>コウリギョウ</t>
    </rPh>
    <rPh sb="6" eb="7">
      <t>ギョウ</t>
    </rPh>
    <rPh sb="8" eb="11">
      <t>セイサンガク</t>
    </rPh>
    <rPh sb="18" eb="20">
      <t>アラリ</t>
    </rPh>
    <rPh sb="20" eb="21">
      <t>リツ</t>
    </rPh>
    <rPh sb="27" eb="29">
      <t>サンショウ</t>
    </rPh>
    <phoneticPr fontId="6"/>
  </si>
  <si>
    <t>製品・産業　（例示）</t>
    <rPh sb="0" eb="2">
      <t>セイヒン</t>
    </rPh>
    <rPh sb="3" eb="5">
      <t>サンギョウ</t>
    </rPh>
    <rPh sb="7" eb="9">
      <t>レイジ</t>
    </rPh>
    <phoneticPr fontId="6"/>
  </si>
  <si>
    <t>穀類</t>
    <rPh sb="0" eb="2">
      <t>コクルイ</t>
    </rPh>
    <phoneticPr fontId="6"/>
  </si>
  <si>
    <t>米、稲わら、小麦、大麦、裸麦</t>
    <rPh sb="0" eb="1">
      <t>コメ</t>
    </rPh>
    <rPh sb="2" eb="3">
      <t>イネ</t>
    </rPh>
    <rPh sb="6" eb="8">
      <t>コムギ</t>
    </rPh>
    <rPh sb="9" eb="11">
      <t>オオムギ</t>
    </rPh>
    <rPh sb="12" eb="13">
      <t>ハダカ</t>
    </rPh>
    <rPh sb="13" eb="14">
      <t>ムギ</t>
    </rPh>
    <phoneticPr fontId="6"/>
  </si>
  <si>
    <t>いも・豆類</t>
    <rPh sb="3" eb="4">
      <t>マメ</t>
    </rPh>
    <rPh sb="4" eb="5">
      <t>ルイ</t>
    </rPh>
    <phoneticPr fontId="6"/>
  </si>
  <si>
    <t>さつまいも、じゃがいも、大豆、らっかせい</t>
    <rPh sb="12" eb="14">
      <t>ダイズ</t>
    </rPh>
    <phoneticPr fontId="6"/>
  </si>
  <si>
    <t>野菜</t>
    <rPh sb="0" eb="2">
      <t>ヤサイ</t>
    </rPh>
    <phoneticPr fontId="6"/>
  </si>
  <si>
    <t>果実</t>
    <rPh sb="0" eb="2">
      <t>カジツ</t>
    </rPh>
    <phoneticPr fontId="6"/>
  </si>
  <si>
    <t>その他の食用作物</t>
    <rPh sb="2" eb="3">
      <t>ホカ</t>
    </rPh>
    <rPh sb="4" eb="6">
      <t>ショクヨウ</t>
    </rPh>
    <rPh sb="6" eb="8">
      <t>サクモツ</t>
    </rPh>
    <phoneticPr fontId="6"/>
  </si>
  <si>
    <t>非食用作物</t>
    <rPh sb="0" eb="1">
      <t>ヒ</t>
    </rPh>
    <rPh sb="1" eb="3">
      <t>ショクヨウ</t>
    </rPh>
    <rPh sb="3" eb="5">
      <t>サクモツ</t>
    </rPh>
    <phoneticPr fontId="6"/>
  </si>
  <si>
    <t>畜産</t>
  </si>
  <si>
    <t>畜産</t>
    <rPh sb="0" eb="2">
      <t>チクサン</t>
    </rPh>
    <phoneticPr fontId="6"/>
  </si>
  <si>
    <t>酪農（生乳を生産し、出荷する）、肉用牛・豚・食鶏・蜜蜂・蚕・カブト虫の飼育、鶏卵・羊毛の生産</t>
    <rPh sb="0" eb="2">
      <t>ラクノウ</t>
    </rPh>
    <rPh sb="3" eb="5">
      <t>セイニュウ</t>
    </rPh>
    <rPh sb="6" eb="8">
      <t>セイサン</t>
    </rPh>
    <rPh sb="10" eb="12">
      <t>シュッカ</t>
    </rPh>
    <rPh sb="16" eb="18">
      <t>ニクヨウ</t>
    </rPh>
    <rPh sb="18" eb="19">
      <t>ウシ</t>
    </rPh>
    <rPh sb="20" eb="21">
      <t>ブタ</t>
    </rPh>
    <rPh sb="22" eb="23">
      <t>ショク</t>
    </rPh>
    <rPh sb="23" eb="24">
      <t>ニワトリ</t>
    </rPh>
    <rPh sb="25" eb="27">
      <t>ミツバチ</t>
    </rPh>
    <rPh sb="28" eb="29">
      <t>カイコ</t>
    </rPh>
    <rPh sb="33" eb="34">
      <t>ムシ</t>
    </rPh>
    <rPh sb="35" eb="37">
      <t>シイク</t>
    </rPh>
    <rPh sb="38" eb="40">
      <t>ケイラン</t>
    </rPh>
    <rPh sb="41" eb="42">
      <t>ヒツジ</t>
    </rPh>
    <rPh sb="42" eb="43">
      <t>ケ</t>
    </rPh>
    <rPh sb="44" eb="46">
      <t>セイサン</t>
    </rPh>
    <phoneticPr fontId="6"/>
  </si>
  <si>
    <t>農業サービス</t>
  </si>
  <si>
    <t>農業サービス</t>
    <rPh sb="0" eb="2">
      <t>ノウギョウ</t>
    </rPh>
    <phoneticPr fontId="6"/>
  </si>
  <si>
    <t>林業</t>
  </si>
  <si>
    <t>育林</t>
    <rPh sb="0" eb="1">
      <t>イク</t>
    </rPh>
    <rPh sb="1" eb="2">
      <t>リン</t>
    </rPh>
    <phoneticPr fontId="6"/>
  </si>
  <si>
    <t>苗木、立木の成長</t>
    <rPh sb="0" eb="2">
      <t>ナエギ</t>
    </rPh>
    <rPh sb="3" eb="5">
      <t>リュウボク</t>
    </rPh>
    <rPh sb="6" eb="8">
      <t>セイチョウ</t>
    </rPh>
    <phoneticPr fontId="6"/>
  </si>
  <si>
    <t>素材</t>
    <rPh sb="0" eb="2">
      <t>ソザイ</t>
    </rPh>
    <phoneticPr fontId="6"/>
  </si>
  <si>
    <t>丸太、立木を購入し、素材にして販売</t>
    <rPh sb="0" eb="2">
      <t>マルタ</t>
    </rPh>
    <rPh sb="3" eb="4">
      <t>セイリツ</t>
    </rPh>
    <rPh sb="4" eb="5">
      <t>キ</t>
    </rPh>
    <rPh sb="6" eb="8">
      <t>コウニュウ</t>
    </rPh>
    <rPh sb="10" eb="12">
      <t>ソザイ</t>
    </rPh>
    <rPh sb="15" eb="17">
      <t>ハンバイ</t>
    </rPh>
    <phoneticPr fontId="6"/>
  </si>
  <si>
    <t>特用林産物</t>
    <rPh sb="0" eb="2">
      <t>トクヨウ</t>
    </rPh>
    <rPh sb="2" eb="3">
      <t>リン</t>
    </rPh>
    <rPh sb="3" eb="5">
      <t>サンブツ</t>
    </rPh>
    <phoneticPr fontId="6"/>
  </si>
  <si>
    <t>きのこ、木炭、薪、食用鳥・昆虫・蛇の採取、炭焼、山番、種実（栗、くるみ）</t>
    <rPh sb="4" eb="6">
      <t>モクタン</t>
    </rPh>
    <rPh sb="7" eb="8">
      <t>マキ</t>
    </rPh>
    <rPh sb="9" eb="11">
      <t>ショクヨウ</t>
    </rPh>
    <rPh sb="10" eb="11">
      <t>リッショク</t>
    </rPh>
    <rPh sb="11" eb="12">
      <t>トリ</t>
    </rPh>
    <rPh sb="13" eb="15">
      <t>コンチュウ</t>
    </rPh>
    <rPh sb="16" eb="17">
      <t>ヘビ</t>
    </rPh>
    <rPh sb="18" eb="20">
      <t>サイシュ</t>
    </rPh>
    <rPh sb="21" eb="23">
      <t>スミヤ</t>
    </rPh>
    <rPh sb="24" eb="25">
      <t>ヤマ</t>
    </rPh>
    <rPh sb="25" eb="26">
      <t>バン</t>
    </rPh>
    <rPh sb="27" eb="28">
      <t>シュ</t>
    </rPh>
    <rPh sb="28" eb="29">
      <t>ミ</t>
    </rPh>
    <rPh sb="30" eb="31">
      <t>クリ</t>
    </rPh>
    <phoneticPr fontId="6"/>
  </si>
  <si>
    <t>漁業</t>
  </si>
  <si>
    <t>海面漁業</t>
    <rPh sb="0" eb="2">
      <t>カイメン</t>
    </rPh>
    <rPh sb="2" eb="4">
      <t>ギョギョウ</t>
    </rPh>
    <phoneticPr fontId="6"/>
  </si>
  <si>
    <t>沿岸・沖合・遠洋漁業（魚類、えび、かに、貝、海藻、真珠）</t>
    <rPh sb="0" eb="2">
      <t>エンガン</t>
    </rPh>
    <rPh sb="3" eb="5">
      <t>オキアイ</t>
    </rPh>
    <rPh sb="6" eb="8">
      <t>エンヨウ</t>
    </rPh>
    <rPh sb="8" eb="10">
      <t>ギョギョウ</t>
    </rPh>
    <rPh sb="11" eb="13">
      <t>ギョルイ</t>
    </rPh>
    <rPh sb="20" eb="21">
      <t>カイ</t>
    </rPh>
    <rPh sb="22" eb="24">
      <t>カイソウ</t>
    </rPh>
    <rPh sb="25" eb="27">
      <t>シンジュ</t>
    </rPh>
    <phoneticPr fontId="6"/>
  </si>
  <si>
    <t>内水面漁業</t>
    <rPh sb="0" eb="3">
      <t>ナイスイメン</t>
    </rPh>
    <rPh sb="3" eb="5">
      <t>ギョギョウ</t>
    </rPh>
    <phoneticPr fontId="6"/>
  </si>
  <si>
    <t>河川漁業（魚類・錦ごい）、こい・ふな・金魚・すっぽん・どじょう養殖業</t>
    <rPh sb="0" eb="2">
      <t>カセン</t>
    </rPh>
    <rPh sb="2" eb="4">
      <t>ギョギョウ</t>
    </rPh>
    <rPh sb="5" eb="7">
      <t>ギョルイ</t>
    </rPh>
    <rPh sb="8" eb="9">
      <t>ニシキ</t>
    </rPh>
    <rPh sb="19" eb="21">
      <t>キンギョ</t>
    </rPh>
    <rPh sb="31" eb="34">
      <t>ヨウショクギョウ</t>
    </rPh>
    <phoneticPr fontId="6"/>
  </si>
  <si>
    <t>鉱業</t>
    <rPh sb="0" eb="2">
      <t>コウギョウ</t>
    </rPh>
    <phoneticPr fontId="6"/>
  </si>
  <si>
    <t>石炭・原油・天然ガス</t>
  </si>
  <si>
    <t>石炭・亜炭・原油・天然ガスの掘採</t>
    <rPh sb="0" eb="2">
      <t>セキタン</t>
    </rPh>
    <rPh sb="3" eb="4">
      <t>ア</t>
    </rPh>
    <rPh sb="4" eb="5">
      <t>タン</t>
    </rPh>
    <rPh sb="6" eb="8">
      <t>ゲンユ</t>
    </rPh>
    <rPh sb="9" eb="11">
      <t>テンネン</t>
    </rPh>
    <rPh sb="14" eb="15">
      <t>クツ</t>
    </rPh>
    <rPh sb="15" eb="16">
      <t>サイ</t>
    </rPh>
    <phoneticPr fontId="6"/>
  </si>
  <si>
    <t>砂利・砕石</t>
    <rPh sb="0" eb="2">
      <t>ジャリ</t>
    </rPh>
    <rPh sb="3" eb="4">
      <t>クダ</t>
    </rPh>
    <rPh sb="4" eb="5">
      <t>イシ</t>
    </rPh>
    <phoneticPr fontId="6"/>
  </si>
  <si>
    <t>飲食料品</t>
    <rPh sb="0" eb="1">
      <t>イン</t>
    </rPh>
    <rPh sb="1" eb="4">
      <t>ショクリョウヒン</t>
    </rPh>
    <phoneticPr fontId="6"/>
  </si>
  <si>
    <t>畜産食料品</t>
    <rPh sb="0" eb="2">
      <t>チクサン</t>
    </rPh>
    <rPh sb="2" eb="5">
      <t>ショクリョウヒン</t>
    </rPh>
    <phoneticPr fontId="6"/>
  </si>
  <si>
    <t>水産食料品</t>
    <rPh sb="0" eb="2">
      <t>スイサン</t>
    </rPh>
    <rPh sb="2" eb="5">
      <t>ショクリョウヒン</t>
    </rPh>
    <phoneticPr fontId="6"/>
  </si>
  <si>
    <t>冷凍魚介、かまぼこ、刺身、わかめ、あじの開き、びん缶詰（かに、さけ、さば）、ちくわ、水産物佃煮、寒天、のり</t>
    <rPh sb="0" eb="2">
      <t>レイトウ</t>
    </rPh>
    <rPh sb="2" eb="4">
      <t>ギョカイ</t>
    </rPh>
    <rPh sb="10" eb="12">
      <t>サシミ</t>
    </rPh>
    <rPh sb="20" eb="21">
      <t>ヒラ</t>
    </rPh>
    <rPh sb="25" eb="27">
      <t>カンヅメ</t>
    </rPh>
    <rPh sb="42" eb="45">
      <t>スイサンブツ</t>
    </rPh>
    <rPh sb="45" eb="47">
      <t>ツクダニ</t>
    </rPh>
    <rPh sb="48" eb="50">
      <t>カンテン</t>
    </rPh>
    <phoneticPr fontId="6"/>
  </si>
  <si>
    <t>精穀・製粉</t>
    <rPh sb="0" eb="1">
      <t>セイ</t>
    </rPh>
    <rPh sb="1" eb="2">
      <t>コク</t>
    </rPh>
    <rPh sb="3" eb="5">
      <t>セイフン</t>
    </rPh>
    <phoneticPr fontId="6"/>
  </si>
  <si>
    <t>精米、小麦粉、米ぬか、そば粉、こんにゃく粉</t>
    <rPh sb="0" eb="2">
      <t>セイマイ</t>
    </rPh>
    <rPh sb="3" eb="6">
      <t>コムギコ</t>
    </rPh>
    <rPh sb="7" eb="8">
      <t>コメ</t>
    </rPh>
    <rPh sb="13" eb="14">
      <t>コ</t>
    </rPh>
    <rPh sb="20" eb="21">
      <t>コ</t>
    </rPh>
    <phoneticPr fontId="6"/>
  </si>
  <si>
    <t>めん・パン・菓子類</t>
    <rPh sb="6" eb="9">
      <t>カシルイ</t>
    </rPh>
    <phoneticPr fontId="6"/>
  </si>
  <si>
    <t>めん、パン、マカロニ、サンドイッチ、キャラメル、ドロップ、チョコ、和菓子、スナック菓子、ガム、ケーキ</t>
    <rPh sb="33" eb="36">
      <t>ワガシ</t>
    </rPh>
    <rPh sb="41" eb="43">
      <t>カシ</t>
    </rPh>
    <phoneticPr fontId="6"/>
  </si>
  <si>
    <t>農産保存食料品</t>
    <rPh sb="0" eb="2">
      <t>ノウサン</t>
    </rPh>
    <rPh sb="2" eb="4">
      <t>ホゾン</t>
    </rPh>
    <rPh sb="4" eb="7">
      <t>ショクリョウヒン</t>
    </rPh>
    <phoneticPr fontId="6"/>
  </si>
  <si>
    <t>砂糖・油脂・調味料類</t>
    <rPh sb="0" eb="2">
      <t>サトウ</t>
    </rPh>
    <rPh sb="3" eb="5">
      <t>ユシ</t>
    </rPh>
    <rPh sb="6" eb="9">
      <t>チョウミリョウ</t>
    </rPh>
    <rPh sb="9" eb="10">
      <t>ルイ</t>
    </rPh>
    <phoneticPr fontId="6"/>
  </si>
  <si>
    <t>その他の食料品</t>
    <rPh sb="2" eb="3">
      <t>ホカ</t>
    </rPh>
    <rPh sb="4" eb="7">
      <t>ショクリョウヒン</t>
    </rPh>
    <phoneticPr fontId="6"/>
  </si>
  <si>
    <t>飲料</t>
  </si>
  <si>
    <t>酒類</t>
    <rPh sb="0" eb="1">
      <t>サケ</t>
    </rPh>
    <rPh sb="1" eb="2">
      <t>ルイ</t>
    </rPh>
    <phoneticPr fontId="6"/>
  </si>
  <si>
    <t>その他の飲料</t>
    <rPh sb="2" eb="3">
      <t>ホカ</t>
    </rPh>
    <rPh sb="4" eb="6">
      <t>インリョウ</t>
    </rPh>
    <phoneticPr fontId="6"/>
  </si>
  <si>
    <t>たばこ</t>
    <phoneticPr fontId="6"/>
  </si>
  <si>
    <t>繊維製品</t>
    <rPh sb="0" eb="2">
      <t>センイ</t>
    </rPh>
    <rPh sb="2" eb="4">
      <t>セイヒン</t>
    </rPh>
    <phoneticPr fontId="6"/>
  </si>
  <si>
    <t>繊維工業製品</t>
  </si>
  <si>
    <t>織物</t>
    <rPh sb="0" eb="2">
      <t>オリモノ</t>
    </rPh>
    <phoneticPr fontId="6"/>
  </si>
  <si>
    <t>綿織物、スフ織物、絹織物、毛織物</t>
    <rPh sb="0" eb="3">
      <t>メンオリモノ</t>
    </rPh>
    <rPh sb="6" eb="8">
      <t>オリモノ</t>
    </rPh>
    <rPh sb="9" eb="10">
      <t>キヌ</t>
    </rPh>
    <rPh sb="10" eb="12">
      <t>オリモノ</t>
    </rPh>
    <rPh sb="13" eb="14">
      <t>ケ</t>
    </rPh>
    <rPh sb="14" eb="16">
      <t>オリモノ</t>
    </rPh>
    <phoneticPr fontId="6"/>
  </si>
  <si>
    <t>ニット生地</t>
    <rPh sb="3" eb="5">
      <t>キジ</t>
    </rPh>
    <phoneticPr fontId="6"/>
  </si>
  <si>
    <t>染色整理</t>
    <rPh sb="0" eb="2">
      <t>センショク</t>
    </rPh>
    <rPh sb="2" eb="4">
      <t>セイリ</t>
    </rPh>
    <phoneticPr fontId="6"/>
  </si>
  <si>
    <t>その他の繊維工業製品</t>
    <rPh sb="2" eb="3">
      <t>ホカ</t>
    </rPh>
    <rPh sb="4" eb="6">
      <t>センイ</t>
    </rPh>
    <rPh sb="6" eb="8">
      <t>コウギョウ</t>
    </rPh>
    <rPh sb="8" eb="10">
      <t>セイヒン</t>
    </rPh>
    <phoneticPr fontId="6"/>
  </si>
  <si>
    <t>衣服・その他の繊維既製品</t>
    <rPh sb="9" eb="12">
      <t>キセイヒン</t>
    </rPh>
    <phoneticPr fontId="6"/>
  </si>
  <si>
    <t>その他の衣服・身の回り品</t>
    <rPh sb="2" eb="3">
      <t>ホカ</t>
    </rPh>
    <rPh sb="4" eb="6">
      <t>イフク</t>
    </rPh>
    <rPh sb="7" eb="8">
      <t>ミ</t>
    </rPh>
    <rPh sb="9" eb="10">
      <t>マワ</t>
    </rPh>
    <rPh sb="11" eb="12">
      <t>ヒン</t>
    </rPh>
    <phoneticPr fontId="6"/>
  </si>
  <si>
    <t>その他の繊維既製品</t>
    <rPh sb="2" eb="3">
      <t>ホカ</t>
    </rPh>
    <rPh sb="4" eb="6">
      <t>センイ</t>
    </rPh>
    <rPh sb="6" eb="9">
      <t>キセイヒン</t>
    </rPh>
    <phoneticPr fontId="6"/>
  </si>
  <si>
    <t>パルプ・紙・木製品</t>
    <rPh sb="4" eb="5">
      <t>カミ</t>
    </rPh>
    <rPh sb="6" eb="9">
      <t>モクセイヒン</t>
    </rPh>
    <phoneticPr fontId="6"/>
  </si>
  <si>
    <t>木材・木製品</t>
    <rPh sb="0" eb="2">
      <t>モクザイ</t>
    </rPh>
    <phoneticPr fontId="6"/>
  </si>
  <si>
    <t>木材</t>
    <rPh sb="0" eb="2">
      <t>モクザイ</t>
    </rPh>
    <phoneticPr fontId="6"/>
  </si>
  <si>
    <t>その他の木製品</t>
    <rPh sb="2" eb="3">
      <t>ホカ</t>
    </rPh>
    <rPh sb="4" eb="7">
      <t>モクセイヒン</t>
    </rPh>
    <phoneticPr fontId="6"/>
  </si>
  <si>
    <t>家具・装備品</t>
  </si>
  <si>
    <t>パルプ・紙・板紙・加工紙</t>
  </si>
  <si>
    <t>パルプ、古紙</t>
    <rPh sb="4" eb="6">
      <t>コシ</t>
    </rPh>
    <phoneticPr fontId="6"/>
  </si>
  <si>
    <t>紙・板紙</t>
    <rPh sb="0" eb="1">
      <t>カミ</t>
    </rPh>
    <rPh sb="2" eb="3">
      <t>イタ</t>
    </rPh>
    <rPh sb="3" eb="4">
      <t>カミ</t>
    </rPh>
    <phoneticPr fontId="6"/>
  </si>
  <si>
    <t>加工紙</t>
    <rPh sb="0" eb="2">
      <t>カコウ</t>
    </rPh>
    <rPh sb="2" eb="3">
      <t>シ</t>
    </rPh>
    <phoneticPr fontId="6"/>
  </si>
  <si>
    <t>ふすま紙、段ボール（シート）、壁紙、絶縁テープ</t>
    <rPh sb="3" eb="4">
      <t>シ</t>
    </rPh>
    <rPh sb="5" eb="6">
      <t>ダン</t>
    </rPh>
    <rPh sb="15" eb="17">
      <t>カベガミ</t>
    </rPh>
    <rPh sb="18" eb="20">
      <t>ゼツエン</t>
    </rPh>
    <phoneticPr fontId="6"/>
  </si>
  <si>
    <t>紙加工品</t>
  </si>
  <si>
    <t>紙製容器</t>
    <rPh sb="0" eb="1">
      <t>カミ</t>
    </rPh>
    <rPh sb="1" eb="2">
      <t>セイ</t>
    </rPh>
    <rPh sb="2" eb="4">
      <t>ヨウキ</t>
    </rPh>
    <phoneticPr fontId="6"/>
  </si>
  <si>
    <t>段ボール箱、紙コップ、紙皿、セメント袋、ショッピングバッグ</t>
    <rPh sb="11" eb="12">
      <t>カミ</t>
    </rPh>
    <rPh sb="12" eb="13">
      <t>サラ</t>
    </rPh>
    <rPh sb="18" eb="19">
      <t>フクロ</t>
    </rPh>
    <phoneticPr fontId="6"/>
  </si>
  <si>
    <t>その他の紙加工品</t>
    <rPh sb="2" eb="3">
      <t>ホカ</t>
    </rPh>
    <rPh sb="4" eb="5">
      <t>カミ</t>
    </rPh>
    <rPh sb="5" eb="7">
      <t>カコウ</t>
    </rPh>
    <rPh sb="7" eb="8">
      <t>ヒン</t>
    </rPh>
    <phoneticPr fontId="6"/>
  </si>
  <si>
    <t>ティッシュペーパー、トイレットペーパー、紙タオル、生理用品、紙おむつ、封筒、ノート、手帳、原稿用紙、便箋、名札台紙、ガムテープ（紙）</t>
    <rPh sb="35" eb="37">
      <t>フウトウ</t>
    </rPh>
    <rPh sb="42" eb="44">
      <t>テチョウ</t>
    </rPh>
    <rPh sb="45" eb="47">
      <t>ゲンコウ</t>
    </rPh>
    <rPh sb="47" eb="49">
      <t>ヨウシ</t>
    </rPh>
    <rPh sb="50" eb="52">
      <t>ビンセン</t>
    </rPh>
    <rPh sb="53" eb="55">
      <t>ナフダ</t>
    </rPh>
    <rPh sb="55" eb="56">
      <t>ダイ</t>
    </rPh>
    <rPh sb="56" eb="57">
      <t>シ</t>
    </rPh>
    <rPh sb="64" eb="65">
      <t>カミ</t>
    </rPh>
    <phoneticPr fontId="6"/>
  </si>
  <si>
    <t>その他</t>
    <rPh sb="2" eb="3">
      <t>ホカ</t>
    </rPh>
    <phoneticPr fontId="6"/>
  </si>
  <si>
    <t>印刷・製版・製本</t>
  </si>
  <si>
    <t>化学製品</t>
    <rPh sb="0" eb="2">
      <t>カガク</t>
    </rPh>
    <rPh sb="2" eb="4">
      <t>セイヒン</t>
    </rPh>
    <phoneticPr fontId="6"/>
  </si>
  <si>
    <t>化学肥料</t>
  </si>
  <si>
    <t>アンモニア、アンモニア水、窒素質・りん酸質肥料、複合肥料</t>
    <rPh sb="11" eb="12">
      <t>スイ</t>
    </rPh>
    <rPh sb="13" eb="15">
      <t>チッソ</t>
    </rPh>
    <rPh sb="15" eb="16">
      <t>シツ</t>
    </rPh>
    <rPh sb="19" eb="20">
      <t>サン</t>
    </rPh>
    <rPh sb="20" eb="21">
      <t>シツ</t>
    </rPh>
    <rPh sb="21" eb="23">
      <t>ヒリョウ</t>
    </rPh>
    <rPh sb="24" eb="26">
      <t>フクゴウ</t>
    </rPh>
    <rPh sb="26" eb="28">
      <t>ヒリョウ</t>
    </rPh>
    <phoneticPr fontId="6"/>
  </si>
  <si>
    <t>無機化学工業製品</t>
  </si>
  <si>
    <t>ソーダ工業製品</t>
    <rPh sb="3" eb="5">
      <t>コウギョウ</t>
    </rPh>
    <rPh sb="5" eb="7">
      <t>セイヒン</t>
    </rPh>
    <phoneticPr fontId="6"/>
  </si>
  <si>
    <t>ソーダ灰、か性ソーダ、液体塩素、さらし液</t>
    <rPh sb="3" eb="4">
      <t>ハイ</t>
    </rPh>
    <rPh sb="6" eb="7">
      <t>セイ</t>
    </rPh>
    <rPh sb="11" eb="13">
      <t>エキタイ</t>
    </rPh>
    <rPh sb="13" eb="15">
      <t>エンソ</t>
    </rPh>
    <rPh sb="19" eb="20">
      <t>エキ</t>
    </rPh>
    <phoneticPr fontId="6"/>
  </si>
  <si>
    <t>その他の無機化学工業製品</t>
    <rPh sb="2" eb="3">
      <t>ホカ</t>
    </rPh>
    <rPh sb="4" eb="6">
      <t>ムキ</t>
    </rPh>
    <rPh sb="6" eb="8">
      <t>カガク</t>
    </rPh>
    <rPh sb="8" eb="10">
      <t>コウギョウ</t>
    </rPh>
    <rPh sb="10" eb="12">
      <t>セイヒン</t>
    </rPh>
    <phoneticPr fontId="6"/>
  </si>
  <si>
    <t>塩、食卓塩、にがり、無機顔料、酸素ガス、窒素、アルゴン、水素、炭酸ガス、アセチレン、亜硫酸塩、硫化物、活性炭</t>
    <rPh sb="0" eb="1">
      <t>シオ</t>
    </rPh>
    <rPh sb="2" eb="4">
      <t>ショクタク</t>
    </rPh>
    <rPh sb="4" eb="5">
      <t>エン</t>
    </rPh>
    <rPh sb="10" eb="12">
      <t>ムキ</t>
    </rPh>
    <rPh sb="12" eb="14">
      <t>ガンリョウ</t>
    </rPh>
    <rPh sb="15" eb="17">
      <t>サンソ</t>
    </rPh>
    <rPh sb="20" eb="22">
      <t>チッソ</t>
    </rPh>
    <rPh sb="28" eb="30">
      <t>スイソ</t>
    </rPh>
    <rPh sb="31" eb="33">
      <t>タンサン</t>
    </rPh>
    <rPh sb="42" eb="45">
      <t>アリュウサン</t>
    </rPh>
    <rPh sb="45" eb="46">
      <t>シオ</t>
    </rPh>
    <rPh sb="47" eb="50">
      <t>リュウカブツ</t>
    </rPh>
    <rPh sb="51" eb="54">
      <t>カッセイタン</t>
    </rPh>
    <phoneticPr fontId="6"/>
  </si>
  <si>
    <t>エチレン、プロピレン、ブタン、純ベンゼン、純トルエン、キシレン</t>
    <rPh sb="15" eb="16">
      <t>ジュン</t>
    </rPh>
    <rPh sb="21" eb="22">
      <t>ジュン</t>
    </rPh>
    <phoneticPr fontId="6"/>
  </si>
  <si>
    <t>合成ゴム</t>
    <rPh sb="0" eb="2">
      <t>ゴウセイ</t>
    </rPh>
    <phoneticPr fontId="6"/>
  </si>
  <si>
    <t>その他の有機化学工業製品</t>
    <rPh sb="2" eb="3">
      <t>ホカ</t>
    </rPh>
    <rPh sb="4" eb="6">
      <t>ユウキ</t>
    </rPh>
    <rPh sb="6" eb="8">
      <t>カガク</t>
    </rPh>
    <rPh sb="8" eb="10">
      <t>コウギョウ</t>
    </rPh>
    <rPh sb="10" eb="12">
      <t>セイヒン</t>
    </rPh>
    <phoneticPr fontId="6"/>
  </si>
  <si>
    <t>合成樹脂</t>
  </si>
  <si>
    <t>フェノール樹脂、ユリア樹脂、メラミン樹脂、ポリエチレン、塩化ビニル樹脂、ポリアミド系樹脂、石油系樹脂</t>
    <rPh sb="5" eb="7">
      <t>ジュシ</t>
    </rPh>
    <rPh sb="11" eb="13">
      <t>ジュシ</t>
    </rPh>
    <rPh sb="18" eb="20">
      <t>ジュシ</t>
    </rPh>
    <rPh sb="28" eb="30">
      <t>エンカ</t>
    </rPh>
    <rPh sb="33" eb="35">
      <t>ジュシ</t>
    </rPh>
    <rPh sb="41" eb="42">
      <t>ケイ</t>
    </rPh>
    <rPh sb="42" eb="44">
      <t>ジュシ</t>
    </rPh>
    <rPh sb="45" eb="48">
      <t>セキユケイ</t>
    </rPh>
    <rPh sb="48" eb="50">
      <t>ジュシ</t>
    </rPh>
    <phoneticPr fontId="6"/>
  </si>
  <si>
    <t>化学繊維</t>
  </si>
  <si>
    <t>レーヨン、アセテート、ナイロン・ポリエステル・アクリル・ビニロン・ポリプロピレン長繊維糸・短繊維</t>
    <rPh sb="40" eb="41">
      <t>チョウ</t>
    </rPh>
    <rPh sb="41" eb="43">
      <t>センイ</t>
    </rPh>
    <rPh sb="43" eb="44">
      <t>イト</t>
    </rPh>
    <rPh sb="45" eb="46">
      <t>タン</t>
    </rPh>
    <rPh sb="46" eb="48">
      <t>センイ</t>
    </rPh>
    <phoneticPr fontId="6"/>
  </si>
  <si>
    <t>医薬品</t>
  </si>
  <si>
    <t>内服薬、注射剤、外用薬、殺虫剤（農薬除く）、蚊取り線香、ワクチン、血清、漢方薬、動物用医薬品</t>
    <rPh sb="0" eb="3">
      <t>ナイフクヤク</t>
    </rPh>
    <rPh sb="4" eb="6">
      <t>チュウシャ</t>
    </rPh>
    <rPh sb="6" eb="7">
      <t>ザイ</t>
    </rPh>
    <rPh sb="8" eb="11">
      <t>ガイヨウヤク</t>
    </rPh>
    <rPh sb="12" eb="15">
      <t>サッチュウザイ</t>
    </rPh>
    <rPh sb="16" eb="18">
      <t>ノウヤク</t>
    </rPh>
    <rPh sb="18" eb="19">
      <t>ノゾ</t>
    </rPh>
    <rPh sb="22" eb="24">
      <t>カト</t>
    </rPh>
    <rPh sb="25" eb="27">
      <t>センコウ</t>
    </rPh>
    <rPh sb="33" eb="35">
      <t>ケッセイ</t>
    </rPh>
    <rPh sb="36" eb="39">
      <t>カンポウヤク</t>
    </rPh>
    <rPh sb="40" eb="43">
      <t>ドウブツヨウ</t>
    </rPh>
    <rPh sb="43" eb="46">
      <t>イヤクヒン</t>
    </rPh>
    <phoneticPr fontId="6"/>
  </si>
  <si>
    <t>塗料・印刷インキ</t>
    <rPh sb="0" eb="2">
      <t>トリョウ</t>
    </rPh>
    <rPh sb="3" eb="5">
      <t>インサツ</t>
    </rPh>
    <phoneticPr fontId="6"/>
  </si>
  <si>
    <t>塗料、印刷インキ、シンナー</t>
    <rPh sb="0" eb="2">
      <t>トリョウ</t>
    </rPh>
    <rPh sb="3" eb="5">
      <t>インサツ</t>
    </rPh>
    <phoneticPr fontId="6"/>
  </si>
  <si>
    <t>農薬</t>
    <rPh sb="0" eb="2">
      <t>ノウヤク</t>
    </rPh>
    <phoneticPr fontId="6"/>
  </si>
  <si>
    <t>その他の化学最終製品</t>
    <rPh sb="2" eb="3">
      <t>ホカ</t>
    </rPh>
    <rPh sb="4" eb="6">
      <t>カガク</t>
    </rPh>
    <rPh sb="6" eb="8">
      <t>サイシュウ</t>
    </rPh>
    <rPh sb="8" eb="10">
      <t>セイヒン</t>
    </rPh>
    <phoneticPr fontId="6"/>
  </si>
  <si>
    <t>石油製品</t>
  </si>
  <si>
    <t>ガソリン、ジェット燃料油、灯油、軽油、A重油、B重油、C重油、ナフサ、液化石油ガス、グリース、潤滑油、アスファルト、パラフィン、石油ガス</t>
    <rPh sb="9" eb="11">
      <t>ネンリョウ</t>
    </rPh>
    <rPh sb="11" eb="12">
      <t>ユ</t>
    </rPh>
    <rPh sb="13" eb="15">
      <t>トウユ</t>
    </rPh>
    <rPh sb="16" eb="18">
      <t>ケイユ</t>
    </rPh>
    <rPh sb="20" eb="22">
      <t>ジュウユ</t>
    </rPh>
    <rPh sb="24" eb="26">
      <t>ジュウユ</t>
    </rPh>
    <rPh sb="28" eb="30">
      <t>ジュウユ</t>
    </rPh>
    <rPh sb="35" eb="37">
      <t>エキカ</t>
    </rPh>
    <rPh sb="37" eb="39">
      <t>セキユ</t>
    </rPh>
    <rPh sb="47" eb="50">
      <t>ジュンカツユ</t>
    </rPh>
    <rPh sb="64" eb="66">
      <t>セキユ</t>
    </rPh>
    <phoneticPr fontId="6"/>
  </si>
  <si>
    <t>石炭製品</t>
  </si>
  <si>
    <t>コークス、練炭、豆炭、コールタール、舗装材料</t>
    <rPh sb="5" eb="7">
      <t>レンタン</t>
    </rPh>
    <rPh sb="8" eb="10">
      <t>マメタン</t>
    </rPh>
    <rPh sb="18" eb="20">
      <t>ホソウ</t>
    </rPh>
    <rPh sb="20" eb="22">
      <t>ザイリョウ</t>
    </rPh>
    <phoneticPr fontId="6"/>
  </si>
  <si>
    <t>プラスチック製品</t>
  </si>
  <si>
    <t>ゴム製品</t>
  </si>
  <si>
    <t>その他のゴム製品</t>
    <rPh sb="2" eb="3">
      <t>ホカ</t>
    </rPh>
    <rPh sb="6" eb="8">
      <t>セイヒン</t>
    </rPh>
    <phoneticPr fontId="6"/>
  </si>
  <si>
    <t>革製履物</t>
    <rPh sb="0" eb="2">
      <t>カワセイ</t>
    </rPh>
    <rPh sb="2" eb="4">
      <t>ハキモノ</t>
    </rPh>
    <phoneticPr fontId="6"/>
  </si>
  <si>
    <t>紳士用・婦人用・子供用革靴、登山靴、スケート靴、ゴルフ靴、作業用革靴</t>
    <rPh sb="0" eb="3">
      <t>シンシヨウ</t>
    </rPh>
    <rPh sb="4" eb="7">
      <t>フジンヨウ</t>
    </rPh>
    <rPh sb="8" eb="11">
      <t>コドモヨウ</t>
    </rPh>
    <rPh sb="11" eb="12">
      <t>カワ</t>
    </rPh>
    <rPh sb="12" eb="13">
      <t>クツ</t>
    </rPh>
    <rPh sb="14" eb="16">
      <t>トザン</t>
    </rPh>
    <rPh sb="16" eb="17">
      <t>クツ</t>
    </rPh>
    <rPh sb="22" eb="23">
      <t>クツ</t>
    </rPh>
    <rPh sb="27" eb="28">
      <t>クツ</t>
    </rPh>
    <rPh sb="29" eb="32">
      <t>サギョウヨウ</t>
    </rPh>
    <rPh sb="32" eb="33">
      <t>カワ</t>
    </rPh>
    <rPh sb="33" eb="34">
      <t>クツ</t>
    </rPh>
    <phoneticPr fontId="6"/>
  </si>
  <si>
    <t>窯業・土石製品</t>
    <rPh sb="0" eb="2">
      <t>ヨウギョウ</t>
    </rPh>
    <rPh sb="3" eb="5">
      <t>ドセキ</t>
    </rPh>
    <rPh sb="5" eb="7">
      <t>セイヒン</t>
    </rPh>
    <phoneticPr fontId="6"/>
  </si>
  <si>
    <t>ガラス・ガラス製品</t>
  </si>
  <si>
    <t>ガラス・ガラス製品</t>
    <rPh sb="7" eb="9">
      <t>セイヒン</t>
    </rPh>
    <phoneticPr fontId="6"/>
  </si>
  <si>
    <t>板ガラス、安全ガラス、複層ガラス</t>
    <rPh sb="0" eb="1">
      <t>イタ</t>
    </rPh>
    <rPh sb="5" eb="7">
      <t>アンゼン</t>
    </rPh>
    <rPh sb="11" eb="13">
      <t>フクソウ</t>
    </rPh>
    <phoneticPr fontId="6"/>
  </si>
  <si>
    <t>ガラス短繊維フェルト、ガラス短繊維ボード、ガラス長繊維ロービング、光ファイバ（素線）</t>
    <rPh sb="3" eb="4">
      <t>タン</t>
    </rPh>
    <rPh sb="4" eb="6">
      <t>センイ</t>
    </rPh>
    <rPh sb="14" eb="15">
      <t>タン</t>
    </rPh>
    <rPh sb="15" eb="17">
      <t>センイ</t>
    </rPh>
    <rPh sb="24" eb="25">
      <t>チョウ</t>
    </rPh>
    <rPh sb="25" eb="27">
      <t>センイ</t>
    </rPh>
    <rPh sb="33" eb="34">
      <t>ヒカリ</t>
    </rPh>
    <rPh sb="39" eb="40">
      <t>ソ</t>
    </rPh>
    <rPh sb="40" eb="41">
      <t>セン</t>
    </rPh>
    <phoneticPr fontId="6"/>
  </si>
  <si>
    <t>カーブミラー、自動車ガラス、鏡、フラスコ、ビーカー、試験管、薬瓶、シリンダ、シャーレ、花瓶、金魚鉢、灰皿、文鎮、グラス、醤油差し、果物皿、紅茶ポット、レンズ、信号用ガラス、タイル、風鈴、ネームプレート</t>
    <rPh sb="7" eb="10">
      <t>ジドウシャ</t>
    </rPh>
    <rPh sb="14" eb="15">
      <t>カガミ</t>
    </rPh>
    <rPh sb="26" eb="29">
      <t>シケンカン</t>
    </rPh>
    <rPh sb="30" eb="31">
      <t>クスリ</t>
    </rPh>
    <rPh sb="31" eb="32">
      <t>ビン</t>
    </rPh>
    <rPh sb="43" eb="45">
      <t>カビン</t>
    </rPh>
    <rPh sb="46" eb="48">
      <t>キンギョ</t>
    </rPh>
    <rPh sb="48" eb="49">
      <t>ハチ</t>
    </rPh>
    <rPh sb="50" eb="52">
      <t>ハイザラ</t>
    </rPh>
    <rPh sb="53" eb="55">
      <t>ブンチン</t>
    </rPh>
    <rPh sb="60" eb="62">
      <t>ショウユ</t>
    </rPh>
    <rPh sb="62" eb="63">
      <t>サ</t>
    </rPh>
    <rPh sb="65" eb="67">
      <t>クダモノ</t>
    </rPh>
    <rPh sb="67" eb="68">
      <t>サラ</t>
    </rPh>
    <rPh sb="69" eb="71">
      <t>コウチャ</t>
    </rPh>
    <rPh sb="79" eb="82">
      <t>シンゴウヨウ</t>
    </rPh>
    <rPh sb="90" eb="92">
      <t>フウリン</t>
    </rPh>
    <phoneticPr fontId="6"/>
  </si>
  <si>
    <t>セメント・セメント製品</t>
  </si>
  <si>
    <t>セメント・セメント製品</t>
    <rPh sb="9" eb="11">
      <t>セイヒン</t>
    </rPh>
    <phoneticPr fontId="6"/>
  </si>
  <si>
    <t>生コンクリート</t>
    <rPh sb="0" eb="1">
      <t>ナマ</t>
    </rPh>
    <phoneticPr fontId="6"/>
  </si>
  <si>
    <t>電柱、杭、雨水ます、漁礁、水槽、タイル風呂、マンホールふた、板、浄化槽、テトラポッド、とうろう、土台、橋げた、まくら木、U字溝、遠心力鉄筋コンクリート管、ヒューム管、積ブロック、法止めブロック、ボックスカルバート、L字溝、点字ブロック、人造大理石、煙突、石綿スレートかわら、セメントかわら</t>
    <rPh sb="0" eb="2">
      <t>デンチュウ</t>
    </rPh>
    <rPh sb="3" eb="4">
      <t>クイ</t>
    </rPh>
    <rPh sb="5" eb="7">
      <t>ウスイ</t>
    </rPh>
    <rPh sb="10" eb="12">
      <t>ギョショウ</t>
    </rPh>
    <rPh sb="13" eb="15">
      <t>スイソウ</t>
    </rPh>
    <rPh sb="19" eb="21">
      <t>フロ</t>
    </rPh>
    <rPh sb="30" eb="31">
      <t>イタ</t>
    </rPh>
    <rPh sb="32" eb="35">
      <t>ジョウカソウ</t>
    </rPh>
    <rPh sb="48" eb="50">
      <t>ドダイ</t>
    </rPh>
    <rPh sb="51" eb="52">
      <t>ハシ</t>
    </rPh>
    <rPh sb="58" eb="59">
      <t>キ</t>
    </rPh>
    <rPh sb="61" eb="62">
      <t>ジ</t>
    </rPh>
    <rPh sb="62" eb="63">
      <t>ミゾ</t>
    </rPh>
    <rPh sb="64" eb="67">
      <t>エンシンリョク</t>
    </rPh>
    <rPh sb="67" eb="69">
      <t>テッキン</t>
    </rPh>
    <rPh sb="75" eb="76">
      <t>カン</t>
    </rPh>
    <rPh sb="81" eb="82">
      <t>カン</t>
    </rPh>
    <rPh sb="83" eb="84">
      <t>セキ</t>
    </rPh>
    <rPh sb="89" eb="90">
      <t>ホウ</t>
    </rPh>
    <rPh sb="90" eb="91">
      <t>ト</t>
    </rPh>
    <rPh sb="108" eb="109">
      <t>ジ</t>
    </rPh>
    <rPh sb="109" eb="110">
      <t>ミゾ</t>
    </rPh>
    <rPh sb="111" eb="113">
      <t>テンジ</t>
    </rPh>
    <rPh sb="118" eb="120">
      <t>ジンゾウ</t>
    </rPh>
    <rPh sb="120" eb="123">
      <t>ダイリセキ</t>
    </rPh>
    <rPh sb="124" eb="126">
      <t>エントツ</t>
    </rPh>
    <rPh sb="127" eb="129">
      <t>イシワタ</t>
    </rPh>
    <phoneticPr fontId="6"/>
  </si>
  <si>
    <t>陶磁器</t>
  </si>
  <si>
    <t>その他の窯業・土石製品</t>
  </si>
  <si>
    <t>建設用土石製品</t>
    <rPh sb="0" eb="3">
      <t>ケンセツヨウ</t>
    </rPh>
    <rPh sb="3" eb="5">
      <t>ドセキ</t>
    </rPh>
    <rPh sb="5" eb="7">
      <t>セイヒン</t>
    </rPh>
    <phoneticPr fontId="6"/>
  </si>
  <si>
    <t>耐火れんが、耐火モルタル、人造耐火材、石膏ボード、粘土瓦、普通れんが</t>
    <rPh sb="0" eb="2">
      <t>タイカ</t>
    </rPh>
    <rPh sb="6" eb="8">
      <t>タイカ</t>
    </rPh>
    <rPh sb="13" eb="15">
      <t>ジンゾウ</t>
    </rPh>
    <rPh sb="15" eb="17">
      <t>タイカ</t>
    </rPh>
    <rPh sb="17" eb="18">
      <t>ザイ</t>
    </rPh>
    <rPh sb="19" eb="21">
      <t>セッコウ</t>
    </rPh>
    <rPh sb="25" eb="27">
      <t>ネンド</t>
    </rPh>
    <rPh sb="27" eb="28">
      <t>カワラ</t>
    </rPh>
    <rPh sb="29" eb="31">
      <t>フツウ</t>
    </rPh>
    <phoneticPr fontId="6"/>
  </si>
  <si>
    <t>その他の窯業・土石製品</t>
    <rPh sb="2" eb="3">
      <t>ホカ</t>
    </rPh>
    <rPh sb="4" eb="6">
      <t>ヨウギョウ</t>
    </rPh>
    <rPh sb="7" eb="9">
      <t>ドセキ</t>
    </rPh>
    <rPh sb="9" eb="11">
      <t>セイヒン</t>
    </rPh>
    <phoneticPr fontId="6"/>
  </si>
  <si>
    <t>電解板、炭素繊維、炭素棒、黒鉛るつぼ、特殊炭素製品、研磨材、ほうろう鉄器、人造宝石、ロックウール、電極、と石、研磨布紙、再生骨材、石工品、七宝製品</t>
    <rPh sb="6" eb="8">
      <t>センイ</t>
    </rPh>
    <rPh sb="9" eb="12">
      <t>タンソボウ</t>
    </rPh>
    <rPh sb="13" eb="15">
      <t>コクエン</t>
    </rPh>
    <rPh sb="57" eb="58">
      <t>ヌノ</t>
    </rPh>
    <rPh sb="60" eb="62">
      <t>サイセイ</t>
    </rPh>
    <rPh sb="62" eb="64">
      <t>コツザイ</t>
    </rPh>
    <rPh sb="65" eb="67">
      <t>セッコウ</t>
    </rPh>
    <rPh sb="67" eb="68">
      <t>ヒン</t>
    </rPh>
    <phoneticPr fontId="6"/>
  </si>
  <si>
    <t>鉄鋼</t>
    <rPh sb="0" eb="2">
      <t>テッコウ</t>
    </rPh>
    <phoneticPr fontId="6"/>
  </si>
  <si>
    <t>銑鉄・粗鋼</t>
  </si>
  <si>
    <t>銑鉄・粗鋼</t>
    <rPh sb="0" eb="2">
      <t>センテツ</t>
    </rPh>
    <rPh sb="3" eb="5">
      <t>ソコウ</t>
    </rPh>
    <phoneticPr fontId="6"/>
  </si>
  <si>
    <t>銑鉄（電気炉銑、高炉銑）、フェロアロイ、粗鋼（普通鋼粗鋼、特殊鋼粗鋼）</t>
    <rPh sb="0" eb="2">
      <t>センテツ</t>
    </rPh>
    <rPh sb="3" eb="5">
      <t>デンキ</t>
    </rPh>
    <rPh sb="5" eb="6">
      <t>ロ</t>
    </rPh>
    <rPh sb="6" eb="7">
      <t>セン</t>
    </rPh>
    <rPh sb="8" eb="10">
      <t>コウロ</t>
    </rPh>
    <rPh sb="10" eb="11">
      <t>セン</t>
    </rPh>
    <rPh sb="20" eb="22">
      <t>ソコウ</t>
    </rPh>
    <rPh sb="23" eb="25">
      <t>フツウ</t>
    </rPh>
    <rPh sb="25" eb="26">
      <t>コウ</t>
    </rPh>
    <rPh sb="26" eb="28">
      <t>ソコウ</t>
    </rPh>
    <rPh sb="29" eb="31">
      <t>トクシュ</t>
    </rPh>
    <rPh sb="31" eb="32">
      <t>コウ</t>
    </rPh>
    <rPh sb="32" eb="34">
      <t>ソコウ</t>
    </rPh>
    <phoneticPr fontId="6"/>
  </si>
  <si>
    <t>鉄屑</t>
    <rPh sb="0" eb="2">
      <t>テツクズ</t>
    </rPh>
    <phoneticPr fontId="6"/>
  </si>
  <si>
    <t>鋼材</t>
  </si>
  <si>
    <t>熱間圧延鋼材</t>
    <rPh sb="0" eb="1">
      <t>ネッ</t>
    </rPh>
    <rPh sb="1" eb="2">
      <t>カン</t>
    </rPh>
    <rPh sb="2" eb="3">
      <t>アツ</t>
    </rPh>
    <rPh sb="3" eb="4">
      <t>ノ</t>
    </rPh>
    <rPh sb="4" eb="6">
      <t>コウザイ</t>
    </rPh>
    <phoneticPr fontId="6"/>
  </si>
  <si>
    <t>鋼管</t>
    <rPh sb="0" eb="2">
      <t>コウカン</t>
    </rPh>
    <phoneticPr fontId="6"/>
  </si>
  <si>
    <t>冷延・めっき鋼材</t>
    <rPh sb="0" eb="1">
      <t>レイ</t>
    </rPh>
    <rPh sb="1" eb="2">
      <t>ノ</t>
    </rPh>
    <rPh sb="6" eb="8">
      <t>コウザイ</t>
    </rPh>
    <phoneticPr fontId="6"/>
  </si>
  <si>
    <t>冷間仕上鋼材（ピアノ線、ステンレス線）、めっき鋼材（ブリキ、カラートタン、針金）</t>
    <rPh sb="10" eb="11">
      <t>セン</t>
    </rPh>
    <rPh sb="17" eb="18">
      <t>セン</t>
    </rPh>
    <phoneticPr fontId="6"/>
  </si>
  <si>
    <t>その他の鉄鋼製品</t>
  </si>
  <si>
    <t>非鉄金属</t>
    <rPh sb="0" eb="2">
      <t>ヒテツ</t>
    </rPh>
    <rPh sb="2" eb="4">
      <t>キンゾク</t>
    </rPh>
    <phoneticPr fontId="6"/>
  </si>
  <si>
    <t>非鉄金属製錬・精製</t>
  </si>
  <si>
    <t>金、銀、銅、鉛、亜鉛、アルミニウム、イリジウム、ウラン、オスミウム、カドミウム、クロム、ゲルマニウム、すず、マグネシウム、ニッケル、マンガン、ベリリウム、チタン</t>
    <rPh sb="0" eb="1">
      <t>キン</t>
    </rPh>
    <rPh sb="2" eb="3">
      <t>ギン</t>
    </rPh>
    <rPh sb="4" eb="5">
      <t>ドウ</t>
    </rPh>
    <rPh sb="6" eb="7">
      <t>ナマリ</t>
    </rPh>
    <rPh sb="8" eb="10">
      <t>アエン</t>
    </rPh>
    <phoneticPr fontId="6"/>
  </si>
  <si>
    <t>非鉄金属屑</t>
    <rPh sb="0" eb="2">
      <t>ヒテツ</t>
    </rPh>
    <rPh sb="2" eb="4">
      <t>キンゾク</t>
    </rPh>
    <rPh sb="4" eb="5">
      <t>クズ</t>
    </rPh>
    <phoneticPr fontId="6"/>
  </si>
  <si>
    <t>非鉄金属加工製品</t>
  </si>
  <si>
    <t>電線・ケーブル</t>
    <rPh sb="0" eb="2">
      <t>デンセン</t>
    </rPh>
    <phoneticPr fontId="6"/>
  </si>
  <si>
    <t>通信用電線・ケーブル、電力用電線・ケーブル、光ファイバーケーブル</t>
    <rPh sb="0" eb="3">
      <t>ツウシンヨウ</t>
    </rPh>
    <rPh sb="3" eb="5">
      <t>デンセン</t>
    </rPh>
    <rPh sb="11" eb="14">
      <t>デンリョクヨウ</t>
    </rPh>
    <rPh sb="14" eb="16">
      <t>デンセン</t>
    </rPh>
    <rPh sb="22" eb="23">
      <t>ヒカリ</t>
    </rPh>
    <phoneticPr fontId="6"/>
  </si>
  <si>
    <t>その他の非鉄金属製品</t>
    <rPh sb="2" eb="3">
      <t>ホカ</t>
    </rPh>
    <rPh sb="4" eb="6">
      <t>ヒテツ</t>
    </rPh>
    <rPh sb="6" eb="8">
      <t>キンゾク</t>
    </rPh>
    <rPh sb="8" eb="10">
      <t>セイヒン</t>
    </rPh>
    <phoneticPr fontId="6"/>
  </si>
  <si>
    <t>伸銅品、アルミニウム板、アルミニウム管、アルミニウム製品、核燃料、鉛管、鉛板、アルミホイル</t>
    <rPh sb="0" eb="2">
      <t>シンドウ</t>
    </rPh>
    <rPh sb="2" eb="3">
      <t>ヒン</t>
    </rPh>
    <rPh sb="10" eb="11">
      <t>イタ</t>
    </rPh>
    <rPh sb="18" eb="19">
      <t>カン</t>
    </rPh>
    <rPh sb="26" eb="28">
      <t>セイヒン</t>
    </rPh>
    <rPh sb="29" eb="30">
      <t>カク</t>
    </rPh>
    <rPh sb="30" eb="32">
      <t>ネンリョウ</t>
    </rPh>
    <rPh sb="33" eb="34">
      <t>ナマリ</t>
    </rPh>
    <rPh sb="34" eb="35">
      <t>カン</t>
    </rPh>
    <rPh sb="36" eb="37">
      <t>ナマリ</t>
    </rPh>
    <rPh sb="37" eb="38">
      <t>イタ</t>
    </rPh>
    <phoneticPr fontId="6"/>
  </si>
  <si>
    <t>金属製品</t>
    <rPh sb="0" eb="2">
      <t>キンゾク</t>
    </rPh>
    <rPh sb="2" eb="4">
      <t>セイヒン</t>
    </rPh>
    <phoneticPr fontId="6"/>
  </si>
  <si>
    <t>建設用金属製品</t>
    <rPh sb="0" eb="2">
      <t>ケンセツ</t>
    </rPh>
    <rPh sb="2" eb="3">
      <t>ヨウ</t>
    </rPh>
    <rPh sb="3" eb="5">
      <t>キンゾク</t>
    </rPh>
    <rPh sb="5" eb="7">
      <t>セイヒン</t>
    </rPh>
    <phoneticPr fontId="6"/>
  </si>
  <si>
    <t>鉄骨、軽量鉄骨、橋りょう、鉄塔、水門、はしご、ガードレール歩道橋</t>
    <rPh sb="0" eb="2">
      <t>テッコツ</t>
    </rPh>
    <rPh sb="3" eb="5">
      <t>ケイリョウ</t>
    </rPh>
    <rPh sb="5" eb="7">
      <t>テッコツ</t>
    </rPh>
    <rPh sb="8" eb="9">
      <t>キョウ</t>
    </rPh>
    <rPh sb="13" eb="15">
      <t>テットウ</t>
    </rPh>
    <rPh sb="16" eb="18">
      <t>スイモン</t>
    </rPh>
    <rPh sb="29" eb="32">
      <t>ホドウキョウ</t>
    </rPh>
    <phoneticPr fontId="6"/>
  </si>
  <si>
    <t>建築用金属製品</t>
    <rPh sb="0" eb="3">
      <t>ケンチクヨウ</t>
    </rPh>
    <rPh sb="3" eb="5">
      <t>キンゾク</t>
    </rPh>
    <rPh sb="5" eb="7">
      <t>セイヒン</t>
    </rPh>
    <phoneticPr fontId="6"/>
  </si>
  <si>
    <t>アルミニウム製サッシ・ドア、金属製サッシ・ドア・シャッタ、ユニットハウス、階段、ベランダ、手すり、防護さく、バリケード、金属製建具、ガレージ</t>
    <rPh sb="6" eb="7">
      <t>セイ</t>
    </rPh>
    <rPh sb="14" eb="17">
      <t>キンゾクセイ</t>
    </rPh>
    <rPh sb="37" eb="39">
      <t>カイダン</t>
    </rPh>
    <rPh sb="45" eb="46">
      <t>テ</t>
    </rPh>
    <rPh sb="49" eb="51">
      <t>ボウゴ</t>
    </rPh>
    <rPh sb="60" eb="63">
      <t>キンゾクセイ</t>
    </rPh>
    <rPh sb="63" eb="65">
      <t>タテグ</t>
    </rPh>
    <phoneticPr fontId="6"/>
  </si>
  <si>
    <t>その他の金属製品</t>
  </si>
  <si>
    <t>ガスこんろ、風呂釜、湯沸し器、石油ストーブ、暖房器、太陽熱温水器、ガス冷蔵庫、ガスストーブ、温水ボイラ、スチームヒーター、温水器、石炭ストーブ、暖炉、こたつ</t>
    <rPh sb="6" eb="8">
      <t>フロ</t>
    </rPh>
    <rPh sb="8" eb="9">
      <t>ガマ</t>
    </rPh>
    <rPh sb="10" eb="12">
      <t>ユワカ</t>
    </rPh>
    <rPh sb="13" eb="14">
      <t>キ</t>
    </rPh>
    <rPh sb="15" eb="17">
      <t>セキユ</t>
    </rPh>
    <rPh sb="22" eb="24">
      <t>ダンボウ</t>
    </rPh>
    <rPh sb="24" eb="25">
      <t>キ</t>
    </rPh>
    <rPh sb="26" eb="29">
      <t>タイヨウネツ</t>
    </rPh>
    <rPh sb="29" eb="32">
      <t>オンスイキ</t>
    </rPh>
    <rPh sb="35" eb="38">
      <t>レイゾウコ</t>
    </rPh>
    <rPh sb="46" eb="48">
      <t>オンスイ</t>
    </rPh>
    <rPh sb="61" eb="64">
      <t>オンスイキ</t>
    </rPh>
    <rPh sb="65" eb="67">
      <t>セキタン</t>
    </rPh>
    <rPh sb="72" eb="74">
      <t>ダンロ</t>
    </rPh>
    <phoneticPr fontId="6"/>
  </si>
  <si>
    <t>その他の金属製品</t>
    <rPh sb="2" eb="3">
      <t>ホカ</t>
    </rPh>
    <rPh sb="4" eb="6">
      <t>キンゾク</t>
    </rPh>
    <rPh sb="6" eb="8">
      <t>セイヒン</t>
    </rPh>
    <phoneticPr fontId="6"/>
  </si>
  <si>
    <t>ボルト、ナット、リベット、小ねじ、スパイク、ピン、びょう、ターンバックル、犬くぎ、ファスナー、ばね、ぜんまい、ドラム缶、石油缶、食缶、高圧容器、菓子缶、ジュース缶、茶筒、塗料缶、ドロップ缶、ビール缶、バケツ、湯たんぽ、ＬＰガス容器、ボンベ、煙突、集塵ダクト、冷暖房ダクト、エルボー、ソケット、プラグ、給水器、浄水器、シャワー、水栓器具、水道排水器具、ノズル、排水管、のこぎり、やすり、刃物、安全かみそり、替刃、はさみ、バリカン、包丁、出刃包丁、ナイフ、斧、金づち、彫刻刀、まさかり、ショベル、つるはし、栓抜き、爪切り、ピンセット、スパナ、ドライバー、ドリル、ヤットコ、農器具、フライパン</t>
    <rPh sb="13" eb="14">
      <t>コ</t>
    </rPh>
    <rPh sb="37" eb="38">
      <t>イヌ</t>
    </rPh>
    <rPh sb="58" eb="59">
      <t>カン</t>
    </rPh>
    <rPh sb="60" eb="62">
      <t>セキユ</t>
    </rPh>
    <rPh sb="62" eb="63">
      <t>カン</t>
    </rPh>
    <rPh sb="72" eb="74">
      <t>カシ</t>
    </rPh>
    <rPh sb="74" eb="75">
      <t>カン</t>
    </rPh>
    <rPh sb="80" eb="81">
      <t>カン</t>
    </rPh>
    <rPh sb="82" eb="83">
      <t>チャ</t>
    </rPh>
    <rPh sb="83" eb="84">
      <t>トウ</t>
    </rPh>
    <rPh sb="85" eb="87">
      <t>トリョウ</t>
    </rPh>
    <rPh sb="87" eb="88">
      <t>カン</t>
    </rPh>
    <rPh sb="93" eb="94">
      <t>カン</t>
    </rPh>
    <rPh sb="98" eb="99">
      <t>カン</t>
    </rPh>
    <rPh sb="104" eb="105">
      <t>ユ</t>
    </rPh>
    <rPh sb="113" eb="115">
      <t>ヨウキ</t>
    </rPh>
    <rPh sb="120" eb="122">
      <t>エントツ</t>
    </rPh>
    <rPh sb="150" eb="152">
      <t>キュウスイ</t>
    </rPh>
    <rPh sb="152" eb="153">
      <t>キ</t>
    </rPh>
    <rPh sb="154" eb="157">
      <t>ジョウスイキ</t>
    </rPh>
    <phoneticPr fontId="6"/>
  </si>
  <si>
    <t>はん用機械</t>
    <rPh sb="2" eb="3">
      <t>ヨウ</t>
    </rPh>
    <rPh sb="3" eb="5">
      <t>キカイ</t>
    </rPh>
    <phoneticPr fontId="6"/>
  </si>
  <si>
    <t>はん用機械</t>
    <rPh sb="2" eb="3">
      <t>ヨウ</t>
    </rPh>
    <phoneticPr fontId="6"/>
  </si>
  <si>
    <t>ボイラ・原動機</t>
    <rPh sb="4" eb="7">
      <t>ゲンドウキ</t>
    </rPh>
    <phoneticPr fontId="6"/>
  </si>
  <si>
    <t>ボイラ、タービン、原動機（はん用ガソリン機関、原子動力炉、発電用水車、風力機関）</t>
    <rPh sb="9" eb="12">
      <t>ゲンドウキ</t>
    </rPh>
    <rPh sb="15" eb="16">
      <t>ヨウ</t>
    </rPh>
    <rPh sb="20" eb="22">
      <t>キカン</t>
    </rPh>
    <rPh sb="23" eb="25">
      <t>ゲンシ</t>
    </rPh>
    <rPh sb="25" eb="28">
      <t>ドウリョクロ</t>
    </rPh>
    <rPh sb="29" eb="32">
      <t>ハツデンヨウ</t>
    </rPh>
    <rPh sb="32" eb="34">
      <t>スイシャ</t>
    </rPh>
    <rPh sb="35" eb="37">
      <t>フウリョク</t>
    </rPh>
    <rPh sb="37" eb="39">
      <t>キカン</t>
    </rPh>
    <phoneticPr fontId="6"/>
  </si>
  <si>
    <t>ポンプ・圧縮機</t>
    <rPh sb="4" eb="7">
      <t>アッシュクキ</t>
    </rPh>
    <phoneticPr fontId="6"/>
  </si>
  <si>
    <t>家庭用電気ポンプ、油圧ポンプ、油圧バルブ、空気圧縮機</t>
    <rPh sb="0" eb="3">
      <t>カテイヨウ</t>
    </rPh>
    <rPh sb="3" eb="5">
      <t>デンキ</t>
    </rPh>
    <rPh sb="9" eb="11">
      <t>ユアツ</t>
    </rPh>
    <rPh sb="15" eb="17">
      <t>ユアツ</t>
    </rPh>
    <rPh sb="21" eb="23">
      <t>クウキ</t>
    </rPh>
    <rPh sb="23" eb="26">
      <t>アッシュクキ</t>
    </rPh>
    <phoneticPr fontId="6"/>
  </si>
  <si>
    <t>運搬機械</t>
    <rPh sb="0" eb="2">
      <t>ウンパン</t>
    </rPh>
    <rPh sb="2" eb="4">
      <t>キカイ</t>
    </rPh>
    <phoneticPr fontId="6"/>
  </si>
  <si>
    <t>エレベータ（家庭用含む）、エスカレータ、クレーン、コンベア</t>
    <rPh sb="6" eb="9">
      <t>カテイヨウ</t>
    </rPh>
    <rPh sb="9" eb="10">
      <t>フク</t>
    </rPh>
    <phoneticPr fontId="6"/>
  </si>
  <si>
    <t>冷凍機・温湿調整装置</t>
    <rPh sb="0" eb="3">
      <t>レイトウキ</t>
    </rPh>
    <rPh sb="4" eb="5">
      <t>アツシ</t>
    </rPh>
    <rPh sb="5" eb="6">
      <t>シメ</t>
    </rPh>
    <rPh sb="6" eb="8">
      <t>チョウセイ</t>
    </rPh>
    <rPh sb="8" eb="10">
      <t>ソウチ</t>
    </rPh>
    <phoneticPr fontId="6"/>
  </si>
  <si>
    <t>冷凍庫、冷却塔、冷蔵装置、凍結装置、製氷装置、除湿器（民生用除く）</t>
    <rPh sb="0" eb="3">
      <t>レイトウコ</t>
    </rPh>
    <rPh sb="4" eb="7">
      <t>レイキャクトウ</t>
    </rPh>
    <rPh sb="8" eb="10">
      <t>レイゾウ</t>
    </rPh>
    <rPh sb="10" eb="12">
      <t>ソウチ</t>
    </rPh>
    <rPh sb="13" eb="15">
      <t>トウケツ</t>
    </rPh>
    <rPh sb="15" eb="17">
      <t>ソウチ</t>
    </rPh>
    <rPh sb="18" eb="20">
      <t>セイヒョウ</t>
    </rPh>
    <rPh sb="20" eb="22">
      <t>ソウチ</t>
    </rPh>
    <rPh sb="23" eb="26">
      <t>ジョシツキ</t>
    </rPh>
    <rPh sb="27" eb="30">
      <t>ミンセイヨウ</t>
    </rPh>
    <rPh sb="30" eb="31">
      <t>ノゾ</t>
    </rPh>
    <phoneticPr fontId="6"/>
  </si>
  <si>
    <t>その他のはん用機械</t>
    <rPh sb="2" eb="3">
      <t>ホカ</t>
    </rPh>
    <rPh sb="6" eb="7">
      <t>ヨウ</t>
    </rPh>
    <rPh sb="7" eb="9">
      <t>キカイ</t>
    </rPh>
    <phoneticPr fontId="6"/>
  </si>
  <si>
    <t>ベアリング、玉軸受、ころ軸受、軸受ユニット、動力伝導装置、消火器具、歯車、ローラーチェーン、工業窯炉（キュポラ、コークス炉）、高温・高圧バルブ・コック、ピストンリング</t>
    <rPh sb="6" eb="7">
      <t>タマ</t>
    </rPh>
    <rPh sb="7" eb="8">
      <t>ジク</t>
    </rPh>
    <rPh sb="8" eb="9">
      <t>ウ</t>
    </rPh>
    <rPh sb="12" eb="13">
      <t>ジク</t>
    </rPh>
    <rPh sb="13" eb="14">
      <t>ウ</t>
    </rPh>
    <rPh sb="15" eb="17">
      <t>ジクウ</t>
    </rPh>
    <rPh sb="22" eb="24">
      <t>ドウリョク</t>
    </rPh>
    <rPh sb="24" eb="26">
      <t>デンドウ</t>
    </rPh>
    <rPh sb="26" eb="28">
      <t>ソウチ</t>
    </rPh>
    <rPh sb="29" eb="31">
      <t>ショウカ</t>
    </rPh>
    <rPh sb="31" eb="33">
      <t>キグ</t>
    </rPh>
    <rPh sb="34" eb="36">
      <t>ハグルマ</t>
    </rPh>
    <rPh sb="46" eb="48">
      <t>コウギョウ</t>
    </rPh>
    <rPh sb="48" eb="49">
      <t>ヨウ</t>
    </rPh>
    <rPh sb="49" eb="50">
      <t>ロ</t>
    </rPh>
    <rPh sb="60" eb="61">
      <t>ロ</t>
    </rPh>
    <rPh sb="63" eb="65">
      <t>コウオン</t>
    </rPh>
    <rPh sb="66" eb="68">
      <t>コウアツ</t>
    </rPh>
    <phoneticPr fontId="6"/>
  </si>
  <si>
    <t>生産用機械</t>
    <rPh sb="0" eb="3">
      <t>セイサンヨウ</t>
    </rPh>
    <rPh sb="3" eb="5">
      <t>キカイ</t>
    </rPh>
    <phoneticPr fontId="6"/>
  </si>
  <si>
    <t>生産用機械</t>
    <rPh sb="0" eb="3">
      <t>セイサンヨウ</t>
    </rPh>
    <phoneticPr fontId="6"/>
  </si>
  <si>
    <t>農業用機械</t>
    <rPh sb="0" eb="2">
      <t>ノウギョウ</t>
    </rPh>
    <rPh sb="2" eb="3">
      <t>ヨウ</t>
    </rPh>
    <rPh sb="3" eb="5">
      <t>キカイ</t>
    </rPh>
    <phoneticPr fontId="6"/>
  </si>
  <si>
    <t>耕うん機、トラクタ、噴霧器、田植機、脱穀機、農業用乾燥機、コンバイン、稲麦刈取機</t>
    <rPh sb="0" eb="4">
      <t>コウウンキ</t>
    </rPh>
    <rPh sb="10" eb="13">
      <t>フンムキ</t>
    </rPh>
    <rPh sb="14" eb="16">
      <t>タウエ</t>
    </rPh>
    <rPh sb="16" eb="17">
      <t>キ</t>
    </rPh>
    <rPh sb="18" eb="21">
      <t>ダッコクキ</t>
    </rPh>
    <rPh sb="22" eb="25">
      <t>ノウギョウヨウ</t>
    </rPh>
    <rPh sb="25" eb="28">
      <t>カンソウキ</t>
    </rPh>
    <rPh sb="35" eb="36">
      <t>イネ</t>
    </rPh>
    <rPh sb="36" eb="37">
      <t>ムギ</t>
    </rPh>
    <rPh sb="37" eb="39">
      <t>カリトリ</t>
    </rPh>
    <rPh sb="39" eb="40">
      <t>キ</t>
    </rPh>
    <phoneticPr fontId="6"/>
  </si>
  <si>
    <t>建設・鉱山機械</t>
    <rPh sb="0" eb="2">
      <t>ケンセツ</t>
    </rPh>
    <rPh sb="3" eb="5">
      <t>コウザン</t>
    </rPh>
    <rPh sb="5" eb="7">
      <t>キカイ</t>
    </rPh>
    <phoneticPr fontId="6"/>
  </si>
  <si>
    <t>掘削機、建設用クレーン、アスファルト舗装機械、コンクリート機械、基礎工事用機械、穿孔機、削岩機、建設用トラクタ、建設用ショベルトラック</t>
    <rPh sb="0" eb="3">
      <t>クッサクキ</t>
    </rPh>
    <rPh sb="4" eb="7">
      <t>ケンセツヨウ</t>
    </rPh>
    <rPh sb="18" eb="20">
      <t>ホソウ</t>
    </rPh>
    <rPh sb="20" eb="22">
      <t>キカイ</t>
    </rPh>
    <rPh sb="29" eb="31">
      <t>キカイ</t>
    </rPh>
    <rPh sb="32" eb="34">
      <t>キソ</t>
    </rPh>
    <rPh sb="34" eb="36">
      <t>コウジ</t>
    </rPh>
    <rPh sb="36" eb="37">
      <t>ヨウ</t>
    </rPh>
    <rPh sb="37" eb="39">
      <t>キカイ</t>
    </rPh>
    <rPh sb="40" eb="42">
      <t>センコウ</t>
    </rPh>
    <rPh sb="42" eb="43">
      <t>キ</t>
    </rPh>
    <rPh sb="44" eb="47">
      <t>サクガンキ</t>
    </rPh>
    <rPh sb="48" eb="51">
      <t>ケンセツヨウ</t>
    </rPh>
    <rPh sb="56" eb="59">
      <t>ケンセツヨウ</t>
    </rPh>
    <phoneticPr fontId="6"/>
  </si>
  <si>
    <t>繊維機械</t>
    <rPh sb="0" eb="2">
      <t>センイ</t>
    </rPh>
    <rPh sb="2" eb="4">
      <t>キカイ</t>
    </rPh>
    <phoneticPr fontId="6"/>
  </si>
  <si>
    <t>ミシン、毛糸手編機械、化学繊維機械、紡績機械、製織機械、染色整理仕上機械</t>
    <rPh sb="4" eb="6">
      <t>ケイト</t>
    </rPh>
    <rPh sb="6" eb="8">
      <t>テア</t>
    </rPh>
    <rPh sb="8" eb="10">
      <t>キカイ</t>
    </rPh>
    <rPh sb="11" eb="13">
      <t>カガク</t>
    </rPh>
    <rPh sb="13" eb="15">
      <t>センイ</t>
    </rPh>
    <rPh sb="15" eb="17">
      <t>キカイ</t>
    </rPh>
    <rPh sb="18" eb="20">
      <t>ボウセキ</t>
    </rPh>
    <rPh sb="20" eb="22">
      <t>キカイ</t>
    </rPh>
    <rPh sb="23" eb="24">
      <t>セイ</t>
    </rPh>
    <rPh sb="24" eb="25">
      <t>オリ</t>
    </rPh>
    <rPh sb="25" eb="27">
      <t>キカイ</t>
    </rPh>
    <rPh sb="28" eb="30">
      <t>センショク</t>
    </rPh>
    <rPh sb="30" eb="32">
      <t>セイリ</t>
    </rPh>
    <rPh sb="32" eb="34">
      <t>シア</t>
    </rPh>
    <rPh sb="34" eb="36">
      <t>キカイ</t>
    </rPh>
    <phoneticPr fontId="6"/>
  </si>
  <si>
    <t>生活関連産業用機械</t>
    <rPh sb="0" eb="2">
      <t>セイカツ</t>
    </rPh>
    <rPh sb="2" eb="4">
      <t>カンレン</t>
    </rPh>
    <rPh sb="4" eb="7">
      <t>サンギョウヨウ</t>
    </rPh>
    <rPh sb="7" eb="9">
      <t>キカイ</t>
    </rPh>
    <phoneticPr fontId="6"/>
  </si>
  <si>
    <t>食品機械、穀物処理機械、製パン・製菓機械、醸造用機械、牛乳加工・乳製品製造機械、肉製品・水産製品製造機械、木材加工機械、合板機械、パルプ製造機械、断裁機、巻取機、コーティングマシン、印刷機械、製本機械、紙工機械、段ボール製造機械、包装・荷造機械</t>
    <rPh sb="0" eb="2">
      <t>ショクヒン</t>
    </rPh>
    <rPh sb="2" eb="4">
      <t>キカイ</t>
    </rPh>
    <rPh sb="5" eb="7">
      <t>コクモツ</t>
    </rPh>
    <rPh sb="7" eb="9">
      <t>ショリ</t>
    </rPh>
    <rPh sb="9" eb="11">
      <t>キカイ</t>
    </rPh>
    <rPh sb="12" eb="13">
      <t>セイ</t>
    </rPh>
    <rPh sb="16" eb="18">
      <t>セイカ</t>
    </rPh>
    <rPh sb="18" eb="20">
      <t>キカイ</t>
    </rPh>
    <rPh sb="21" eb="24">
      <t>ジョウゾウヨウ</t>
    </rPh>
    <rPh sb="24" eb="26">
      <t>キカイ</t>
    </rPh>
    <rPh sb="27" eb="29">
      <t>ギュウニュウ</t>
    </rPh>
    <rPh sb="29" eb="31">
      <t>カコウ</t>
    </rPh>
    <rPh sb="32" eb="35">
      <t>ニュウセイヒン</t>
    </rPh>
    <rPh sb="35" eb="37">
      <t>セイゾウ</t>
    </rPh>
    <rPh sb="37" eb="39">
      <t>キカイ</t>
    </rPh>
    <rPh sb="40" eb="43">
      <t>ニクセイヒン</t>
    </rPh>
    <rPh sb="44" eb="46">
      <t>スイサン</t>
    </rPh>
    <rPh sb="46" eb="48">
      <t>セイヒン</t>
    </rPh>
    <rPh sb="48" eb="50">
      <t>セイゾウ</t>
    </rPh>
    <rPh sb="50" eb="52">
      <t>キカイ</t>
    </rPh>
    <rPh sb="53" eb="55">
      <t>モクザイ</t>
    </rPh>
    <rPh sb="55" eb="57">
      <t>カコウ</t>
    </rPh>
    <rPh sb="57" eb="59">
      <t>キカイ</t>
    </rPh>
    <rPh sb="60" eb="62">
      <t>ゴウバン</t>
    </rPh>
    <rPh sb="62" eb="64">
      <t>キカイ</t>
    </rPh>
    <rPh sb="68" eb="70">
      <t>セイゾウ</t>
    </rPh>
    <rPh sb="70" eb="72">
      <t>キカイ</t>
    </rPh>
    <rPh sb="73" eb="76">
      <t>ダンサイキ</t>
    </rPh>
    <rPh sb="77" eb="79">
      <t>マキトリ</t>
    </rPh>
    <rPh sb="79" eb="80">
      <t>キ</t>
    </rPh>
    <rPh sb="91" eb="93">
      <t>インサツ</t>
    </rPh>
    <rPh sb="93" eb="95">
      <t>キカイ</t>
    </rPh>
    <rPh sb="96" eb="97">
      <t>セイ</t>
    </rPh>
    <rPh sb="97" eb="98">
      <t>ホン</t>
    </rPh>
    <rPh sb="98" eb="100">
      <t>キカイ</t>
    </rPh>
    <rPh sb="101" eb="103">
      <t>シコウ</t>
    </rPh>
    <rPh sb="103" eb="105">
      <t>キカイ</t>
    </rPh>
    <rPh sb="106" eb="107">
      <t>ダン</t>
    </rPh>
    <rPh sb="110" eb="112">
      <t>セイゾウ</t>
    </rPh>
    <rPh sb="112" eb="114">
      <t>キカイ</t>
    </rPh>
    <rPh sb="115" eb="117">
      <t>ホウソウ</t>
    </rPh>
    <rPh sb="118" eb="120">
      <t>ニヅク</t>
    </rPh>
    <rPh sb="120" eb="122">
      <t>キカイ</t>
    </rPh>
    <phoneticPr fontId="6"/>
  </si>
  <si>
    <t>基礎素材産業用機械</t>
    <rPh sb="0" eb="2">
      <t>キソ</t>
    </rPh>
    <rPh sb="2" eb="4">
      <t>ソザイ</t>
    </rPh>
    <rPh sb="4" eb="7">
      <t>サンギョウヨウ</t>
    </rPh>
    <rPh sb="7" eb="9">
      <t>キカイ</t>
    </rPh>
    <phoneticPr fontId="6"/>
  </si>
  <si>
    <t>金属加工機械</t>
    <rPh sb="0" eb="2">
      <t>キンゾク</t>
    </rPh>
    <rPh sb="2" eb="4">
      <t>カコウ</t>
    </rPh>
    <rPh sb="4" eb="6">
      <t>キカイ</t>
    </rPh>
    <rPh sb="5" eb="6">
      <t>コウサク</t>
    </rPh>
    <phoneticPr fontId="6"/>
  </si>
  <si>
    <t>旋盤、フライス盤、研削盤、歯車仕上機械、マシニングセンタ、圧延機械、ベンディングマシン、液圧プレス、せん断機、特殊鋼切削工具、電動工具</t>
    <rPh sb="9" eb="11">
      <t>ケンサク</t>
    </rPh>
    <rPh sb="11" eb="12">
      <t>バン</t>
    </rPh>
    <rPh sb="13" eb="15">
      <t>ハグルマ</t>
    </rPh>
    <rPh sb="15" eb="17">
      <t>シアゲ</t>
    </rPh>
    <rPh sb="17" eb="19">
      <t>キカイ</t>
    </rPh>
    <rPh sb="29" eb="30">
      <t>アツ</t>
    </rPh>
    <rPh sb="30" eb="31">
      <t>ノ</t>
    </rPh>
    <rPh sb="31" eb="33">
      <t>キカイ</t>
    </rPh>
    <rPh sb="44" eb="45">
      <t>エキ</t>
    </rPh>
    <rPh sb="45" eb="46">
      <t>アツ</t>
    </rPh>
    <rPh sb="52" eb="53">
      <t>ダン</t>
    </rPh>
    <rPh sb="53" eb="54">
      <t>キ</t>
    </rPh>
    <rPh sb="55" eb="57">
      <t>トクシュ</t>
    </rPh>
    <rPh sb="58" eb="60">
      <t>セッサク</t>
    </rPh>
    <rPh sb="60" eb="62">
      <t>コウグ</t>
    </rPh>
    <rPh sb="63" eb="65">
      <t>デンドウ</t>
    </rPh>
    <rPh sb="65" eb="67">
      <t>コウグ</t>
    </rPh>
    <phoneticPr fontId="6"/>
  </si>
  <si>
    <t>半導体製造装置</t>
    <rPh sb="0" eb="3">
      <t>ハンドウタイ</t>
    </rPh>
    <rPh sb="3" eb="5">
      <t>セイゾウ</t>
    </rPh>
    <rPh sb="5" eb="7">
      <t>ソウチ</t>
    </rPh>
    <phoneticPr fontId="6"/>
  </si>
  <si>
    <t>ウェーハープロセス用処理装置、組立用装置、フラットパネルディスプレイ製造装置</t>
    <rPh sb="9" eb="10">
      <t>ヨウ</t>
    </rPh>
    <rPh sb="10" eb="12">
      <t>ショリ</t>
    </rPh>
    <rPh sb="12" eb="14">
      <t>ソウチ</t>
    </rPh>
    <rPh sb="15" eb="18">
      <t>クミタテヨウ</t>
    </rPh>
    <rPh sb="18" eb="20">
      <t>ソウチ</t>
    </rPh>
    <rPh sb="34" eb="36">
      <t>セイゾウ</t>
    </rPh>
    <rPh sb="36" eb="38">
      <t>ソウチ</t>
    </rPh>
    <phoneticPr fontId="6"/>
  </si>
  <si>
    <t>その他の生産用機械</t>
    <rPh sb="2" eb="3">
      <t>ホカ</t>
    </rPh>
    <rPh sb="4" eb="6">
      <t>セイサン</t>
    </rPh>
    <rPh sb="6" eb="7">
      <t>ヨウ</t>
    </rPh>
    <rPh sb="7" eb="9">
      <t>キカイ</t>
    </rPh>
    <phoneticPr fontId="6"/>
  </si>
  <si>
    <t>金型、真空ポンプ、真空化学装置、スパッタリング装置、ドライエッチング装置、ロボット、ゴム工業用機械器具、ガラス工業用特殊機械、たばこ製造機械、化学薬品・医薬品製造用特殊機械、帽子製造機械、皮革処理機械</t>
    <rPh sb="0" eb="2">
      <t>カナガタ</t>
    </rPh>
    <rPh sb="3" eb="5">
      <t>シンクウ</t>
    </rPh>
    <rPh sb="9" eb="11">
      <t>シンクウ</t>
    </rPh>
    <rPh sb="11" eb="13">
      <t>カガク</t>
    </rPh>
    <rPh sb="13" eb="15">
      <t>ソウチ</t>
    </rPh>
    <rPh sb="23" eb="25">
      <t>ソウチ</t>
    </rPh>
    <rPh sb="34" eb="36">
      <t>ソウチ</t>
    </rPh>
    <rPh sb="44" eb="47">
      <t>コウギョウヨウ</t>
    </rPh>
    <rPh sb="47" eb="49">
      <t>キカイ</t>
    </rPh>
    <rPh sb="49" eb="51">
      <t>キグ</t>
    </rPh>
    <rPh sb="55" eb="58">
      <t>コウギョウヨウ</t>
    </rPh>
    <rPh sb="58" eb="60">
      <t>トクシュ</t>
    </rPh>
    <rPh sb="60" eb="62">
      <t>キカイ</t>
    </rPh>
    <rPh sb="66" eb="68">
      <t>セイゾウ</t>
    </rPh>
    <rPh sb="68" eb="70">
      <t>キカイ</t>
    </rPh>
    <rPh sb="71" eb="73">
      <t>カガク</t>
    </rPh>
    <rPh sb="73" eb="75">
      <t>ヤクヒン</t>
    </rPh>
    <rPh sb="76" eb="79">
      <t>イヤクヒン</t>
    </rPh>
    <rPh sb="79" eb="82">
      <t>セイゾウヨウ</t>
    </rPh>
    <rPh sb="82" eb="84">
      <t>トクシュ</t>
    </rPh>
    <rPh sb="84" eb="86">
      <t>キカイ</t>
    </rPh>
    <rPh sb="87" eb="89">
      <t>ボウシ</t>
    </rPh>
    <rPh sb="89" eb="91">
      <t>セイゾウ</t>
    </rPh>
    <rPh sb="91" eb="93">
      <t>キカイ</t>
    </rPh>
    <rPh sb="94" eb="95">
      <t>カワ</t>
    </rPh>
    <rPh sb="95" eb="96">
      <t>カワ</t>
    </rPh>
    <rPh sb="96" eb="98">
      <t>ショリ</t>
    </rPh>
    <rPh sb="98" eb="100">
      <t>キカイ</t>
    </rPh>
    <phoneticPr fontId="6"/>
  </si>
  <si>
    <t>業務用機械</t>
    <rPh sb="0" eb="3">
      <t>ギョウムヨウ</t>
    </rPh>
    <rPh sb="3" eb="5">
      <t>キカイ</t>
    </rPh>
    <phoneticPr fontId="6"/>
  </si>
  <si>
    <t>事務用機械</t>
    <rPh sb="0" eb="3">
      <t>ジムヨウ</t>
    </rPh>
    <rPh sb="3" eb="5">
      <t>キカイ</t>
    </rPh>
    <phoneticPr fontId="6"/>
  </si>
  <si>
    <t>複写機、計算機械、レジスタ、タイプライタ、タイムレコーダ、タイムスタンプ、あて名印刷機、マイクロ写真機、オフセット印刷機、硬貨計算機、シュレッダ</t>
    <rPh sb="0" eb="3">
      <t>フクシャキ</t>
    </rPh>
    <rPh sb="4" eb="6">
      <t>ケイサン</t>
    </rPh>
    <rPh sb="6" eb="8">
      <t>キカイ</t>
    </rPh>
    <rPh sb="39" eb="40">
      <t>ナ</t>
    </rPh>
    <rPh sb="40" eb="42">
      <t>インサツ</t>
    </rPh>
    <rPh sb="42" eb="43">
      <t>キ</t>
    </rPh>
    <rPh sb="48" eb="51">
      <t>シャシンキ</t>
    </rPh>
    <rPh sb="57" eb="60">
      <t>インサツキ</t>
    </rPh>
    <rPh sb="61" eb="63">
      <t>コウカ</t>
    </rPh>
    <rPh sb="63" eb="66">
      <t>ケイサンキ</t>
    </rPh>
    <phoneticPr fontId="6"/>
  </si>
  <si>
    <t>硬貨計算機、エアーシュータ、オーバーヘッドプロジェクタ、卓上電子計算機、電動ホッチキス、自動販売機(飲料・たばこ・きっぷ・定期券・新聞雑誌）、娯楽用機器（パチンコ・スロットマシン・ゲームセンター用娯楽機器、メリーゴーランド、ジェットコースター、コーヒーカップ、バッティングマシン、ボーリング、パチンコ玉）、自動改札機、自動ドア、自動シャッタ、コインロッカー、事業用洗濯機、クリーニング用プレス機、業務用電気アイロン、事業用乾燥機、ランドリーユニット、業務用食器洗い機、電動椅子（理容美容業）、両替機</t>
    <rPh sb="0" eb="2">
      <t>コウカ</t>
    </rPh>
    <rPh sb="2" eb="5">
      <t>ケイサンキ</t>
    </rPh>
    <rPh sb="28" eb="30">
      <t>タクジョウ</t>
    </rPh>
    <rPh sb="30" eb="32">
      <t>デンシ</t>
    </rPh>
    <rPh sb="32" eb="35">
      <t>ケイサンキ</t>
    </rPh>
    <rPh sb="36" eb="38">
      <t>デンドウ</t>
    </rPh>
    <rPh sb="44" eb="46">
      <t>ジドウ</t>
    </rPh>
    <rPh sb="46" eb="49">
      <t>ハンバイキ</t>
    </rPh>
    <rPh sb="50" eb="52">
      <t>インリョウ</t>
    </rPh>
    <rPh sb="61" eb="64">
      <t>テイキケン</t>
    </rPh>
    <rPh sb="65" eb="67">
      <t>シンブン</t>
    </rPh>
    <rPh sb="67" eb="69">
      <t>ザッシ</t>
    </rPh>
    <rPh sb="71" eb="74">
      <t>ゴラクヨウ</t>
    </rPh>
    <rPh sb="74" eb="76">
      <t>キキ</t>
    </rPh>
    <rPh sb="97" eb="98">
      <t>ヨウ</t>
    </rPh>
    <rPh sb="98" eb="100">
      <t>ゴラク</t>
    </rPh>
    <rPh sb="100" eb="102">
      <t>キキ</t>
    </rPh>
    <rPh sb="150" eb="151">
      <t>ダマ</t>
    </rPh>
    <rPh sb="153" eb="155">
      <t>ジドウ</t>
    </rPh>
    <rPh sb="155" eb="158">
      <t>カイサツキ</t>
    </rPh>
    <rPh sb="159" eb="161">
      <t>ジドウ</t>
    </rPh>
    <rPh sb="164" eb="166">
      <t>ジドウ</t>
    </rPh>
    <rPh sb="179" eb="182">
      <t>ジギョウヨウ</t>
    </rPh>
    <rPh sb="182" eb="185">
      <t>センタクキ</t>
    </rPh>
    <rPh sb="192" eb="193">
      <t>ヨウ</t>
    </rPh>
    <rPh sb="196" eb="197">
      <t>キ</t>
    </rPh>
    <rPh sb="198" eb="201">
      <t>ギョウムヨウ</t>
    </rPh>
    <rPh sb="201" eb="203">
      <t>デンキ</t>
    </rPh>
    <rPh sb="208" eb="211">
      <t>ジギョウヨウ</t>
    </rPh>
    <rPh sb="211" eb="214">
      <t>カンソウキ</t>
    </rPh>
    <rPh sb="225" eb="228">
      <t>ギョウムヨウ</t>
    </rPh>
    <rPh sb="228" eb="230">
      <t>ショッキ</t>
    </rPh>
    <rPh sb="230" eb="231">
      <t>アラ</t>
    </rPh>
    <rPh sb="232" eb="233">
      <t>キ</t>
    </rPh>
    <rPh sb="234" eb="236">
      <t>デンドウ</t>
    </rPh>
    <rPh sb="236" eb="238">
      <t>イス</t>
    </rPh>
    <rPh sb="239" eb="241">
      <t>リヨウ</t>
    </rPh>
    <rPh sb="241" eb="243">
      <t>ビヨウ</t>
    </rPh>
    <rPh sb="243" eb="244">
      <t>ギョウ</t>
    </rPh>
    <rPh sb="246" eb="249">
      <t>リョウガエキ</t>
    </rPh>
    <phoneticPr fontId="6"/>
  </si>
  <si>
    <t>計測機器</t>
    <rPh sb="0" eb="2">
      <t>ケイソク</t>
    </rPh>
    <rPh sb="2" eb="4">
      <t>キキ</t>
    </rPh>
    <phoneticPr fontId="6"/>
  </si>
  <si>
    <t>積算体積計、はかり、温度計、圧力計、流量計、精密測定器、光分析装置、光度計、光束計、照度計、公害計測器、騒音計、地震計、測量機械器具、教育用機械、地球物理学機器</t>
    <rPh sb="0" eb="2">
      <t>セキサン</t>
    </rPh>
    <rPh sb="2" eb="4">
      <t>タイセキ</t>
    </rPh>
    <rPh sb="4" eb="5">
      <t>ケイ</t>
    </rPh>
    <rPh sb="10" eb="13">
      <t>オンドケイ</t>
    </rPh>
    <rPh sb="14" eb="17">
      <t>アツリョクケイ</t>
    </rPh>
    <rPh sb="18" eb="21">
      <t>リュウリョウケイ</t>
    </rPh>
    <rPh sb="22" eb="24">
      <t>セイミツ</t>
    </rPh>
    <rPh sb="24" eb="26">
      <t>ソクテイ</t>
    </rPh>
    <rPh sb="26" eb="27">
      <t>キ</t>
    </rPh>
    <rPh sb="28" eb="29">
      <t>ヒカリ</t>
    </rPh>
    <rPh sb="29" eb="31">
      <t>ブンセキ</t>
    </rPh>
    <rPh sb="31" eb="33">
      <t>ソウチ</t>
    </rPh>
    <rPh sb="34" eb="37">
      <t>コウドケイ</t>
    </rPh>
    <rPh sb="38" eb="39">
      <t>ヒカリ</t>
    </rPh>
    <rPh sb="39" eb="40">
      <t>タバ</t>
    </rPh>
    <rPh sb="40" eb="41">
      <t>ケイ</t>
    </rPh>
    <rPh sb="42" eb="45">
      <t>ショウドケイ</t>
    </rPh>
    <rPh sb="46" eb="48">
      <t>コウガイ</t>
    </rPh>
    <rPh sb="48" eb="50">
      <t>ケイソク</t>
    </rPh>
    <rPh sb="50" eb="51">
      <t>キ</t>
    </rPh>
    <rPh sb="52" eb="55">
      <t>ソウオンケイ</t>
    </rPh>
    <rPh sb="56" eb="59">
      <t>ジシンケイ</t>
    </rPh>
    <rPh sb="60" eb="62">
      <t>ソクリョウ</t>
    </rPh>
    <rPh sb="62" eb="64">
      <t>キカイ</t>
    </rPh>
    <rPh sb="64" eb="66">
      <t>キグ</t>
    </rPh>
    <rPh sb="67" eb="70">
      <t>キョウイクヨウ</t>
    </rPh>
    <rPh sb="70" eb="72">
      <t>キカイ</t>
    </rPh>
    <rPh sb="73" eb="75">
      <t>チキュウ</t>
    </rPh>
    <rPh sb="75" eb="78">
      <t>ブツリガク</t>
    </rPh>
    <rPh sb="78" eb="80">
      <t>キキ</t>
    </rPh>
    <phoneticPr fontId="6"/>
  </si>
  <si>
    <t>医療用機械器具</t>
    <rPh sb="0" eb="3">
      <t>イリョウヨウ</t>
    </rPh>
    <rPh sb="3" eb="5">
      <t>キカイ</t>
    </rPh>
    <rPh sb="5" eb="7">
      <t>キグ</t>
    </rPh>
    <phoneticPr fontId="6"/>
  </si>
  <si>
    <t>光学機械・レンズ</t>
    <rPh sb="0" eb="2">
      <t>コウガク</t>
    </rPh>
    <rPh sb="2" eb="4">
      <t>キカイ</t>
    </rPh>
    <phoneticPr fontId="6"/>
  </si>
  <si>
    <t>カメラ、フィルタ、三脚、セルフタイマ、望遠鏡、双眼鏡、顕微鏡、拡大鏡、映画用撮影機、映写機、スライド映写機、映画現像装置、映写スクリーン、カメラ用レンズ、プリズム</t>
    <rPh sb="9" eb="11">
      <t>サンキャク</t>
    </rPh>
    <rPh sb="19" eb="22">
      <t>ボウエンキョウ</t>
    </rPh>
    <rPh sb="23" eb="26">
      <t>ソウガンキョウ</t>
    </rPh>
    <rPh sb="27" eb="30">
      <t>ケンビキョウ</t>
    </rPh>
    <rPh sb="31" eb="34">
      <t>カクダイキョウ</t>
    </rPh>
    <rPh sb="35" eb="38">
      <t>エイガヨウ</t>
    </rPh>
    <rPh sb="38" eb="41">
      <t>サツエイキ</t>
    </rPh>
    <rPh sb="42" eb="45">
      <t>エイシャキ</t>
    </rPh>
    <rPh sb="50" eb="53">
      <t>エイシャキ</t>
    </rPh>
    <rPh sb="54" eb="56">
      <t>エイガ</t>
    </rPh>
    <rPh sb="56" eb="58">
      <t>ゲンゾウ</t>
    </rPh>
    <rPh sb="58" eb="60">
      <t>ソウチ</t>
    </rPh>
    <rPh sb="61" eb="63">
      <t>エイシャ</t>
    </rPh>
    <rPh sb="72" eb="73">
      <t>ヨウ</t>
    </rPh>
    <phoneticPr fontId="6"/>
  </si>
  <si>
    <t>武器</t>
    <rPh sb="0" eb="2">
      <t>ブキ</t>
    </rPh>
    <phoneticPr fontId="6"/>
  </si>
  <si>
    <t>銃、砲、爆発物投射機、戦闘車両、銃弾、砲弾、爆発物、指揮装置、武器修理</t>
    <rPh sb="0" eb="1">
      <t>ジュウ</t>
    </rPh>
    <rPh sb="2" eb="3">
      <t>ホウ</t>
    </rPh>
    <rPh sb="4" eb="7">
      <t>バクハツブツ</t>
    </rPh>
    <rPh sb="7" eb="9">
      <t>トウシャ</t>
    </rPh>
    <rPh sb="9" eb="10">
      <t>キ</t>
    </rPh>
    <rPh sb="11" eb="13">
      <t>セントウ</t>
    </rPh>
    <rPh sb="13" eb="15">
      <t>シャリョウ</t>
    </rPh>
    <rPh sb="16" eb="18">
      <t>ジュウダン</t>
    </rPh>
    <rPh sb="19" eb="21">
      <t>ホウダン</t>
    </rPh>
    <rPh sb="22" eb="25">
      <t>バクハツブツ</t>
    </rPh>
    <rPh sb="26" eb="28">
      <t>シキ</t>
    </rPh>
    <rPh sb="28" eb="30">
      <t>ソウチ</t>
    </rPh>
    <rPh sb="31" eb="33">
      <t>ブキ</t>
    </rPh>
    <rPh sb="33" eb="35">
      <t>シュウリ</t>
    </rPh>
    <phoneticPr fontId="6"/>
  </si>
  <si>
    <t>電子部品</t>
    <rPh sb="0" eb="2">
      <t>デンシ</t>
    </rPh>
    <rPh sb="2" eb="4">
      <t>ブヒン</t>
    </rPh>
    <phoneticPr fontId="6"/>
  </si>
  <si>
    <t>電子デバイス</t>
    <rPh sb="0" eb="2">
      <t>デンシ</t>
    </rPh>
    <phoneticPr fontId="6"/>
  </si>
  <si>
    <t>マイクロ波管、ブラウン管、X線管、プラズマディスプレイパネル・モジュール、シリコンダイオード、整流素子、シリコントランジスタ、バイポーラ型IC、モス型IC、線形回路、液晶パネル、発光ダイオード</t>
    <rPh sb="4" eb="5">
      <t>ハ</t>
    </rPh>
    <rPh sb="5" eb="6">
      <t>カン</t>
    </rPh>
    <rPh sb="11" eb="12">
      <t>カン</t>
    </rPh>
    <rPh sb="14" eb="15">
      <t>セン</t>
    </rPh>
    <rPh sb="15" eb="16">
      <t>カン</t>
    </rPh>
    <rPh sb="47" eb="49">
      <t>セイリュウ</t>
    </rPh>
    <rPh sb="49" eb="51">
      <t>ソシ</t>
    </rPh>
    <rPh sb="68" eb="69">
      <t>ガタ</t>
    </rPh>
    <rPh sb="74" eb="75">
      <t>カタ</t>
    </rPh>
    <rPh sb="78" eb="80">
      <t>センケイ</t>
    </rPh>
    <rPh sb="80" eb="82">
      <t>カイロ</t>
    </rPh>
    <rPh sb="83" eb="85">
      <t>エキショウ</t>
    </rPh>
    <rPh sb="89" eb="91">
      <t>ハッコウ</t>
    </rPh>
    <phoneticPr fontId="6"/>
  </si>
  <si>
    <t>その他の電子部品</t>
    <rPh sb="2" eb="3">
      <t>ホカ</t>
    </rPh>
    <phoneticPr fontId="6"/>
  </si>
  <si>
    <t>電気機械</t>
    <rPh sb="0" eb="2">
      <t>デンキ</t>
    </rPh>
    <rPh sb="2" eb="4">
      <t>キカイ</t>
    </rPh>
    <phoneticPr fontId="6"/>
  </si>
  <si>
    <t>産業用電気機器</t>
    <rPh sb="0" eb="3">
      <t>サンギョウヨウ</t>
    </rPh>
    <rPh sb="3" eb="5">
      <t>デンキ</t>
    </rPh>
    <rPh sb="5" eb="7">
      <t>キキ</t>
    </rPh>
    <phoneticPr fontId="6"/>
  </si>
  <si>
    <t>民生用電気機器</t>
    <rPh sb="0" eb="3">
      <t>ミンセイヨウ</t>
    </rPh>
    <phoneticPr fontId="6"/>
  </si>
  <si>
    <t>電子応用装置・電気計測器</t>
    <rPh sb="0" eb="2">
      <t>デンシ</t>
    </rPh>
    <rPh sb="2" eb="4">
      <t>オウヨウ</t>
    </rPh>
    <rPh sb="4" eb="6">
      <t>ソウチ</t>
    </rPh>
    <rPh sb="7" eb="9">
      <t>デンキ</t>
    </rPh>
    <rPh sb="9" eb="12">
      <t>ケイソクキ</t>
    </rPh>
    <phoneticPr fontId="6"/>
  </si>
  <si>
    <t>電子応用装置</t>
    <rPh sb="0" eb="2">
      <t>デンシ</t>
    </rPh>
    <rPh sb="2" eb="4">
      <t>オウヨウ</t>
    </rPh>
    <rPh sb="4" eb="6">
      <t>ソウチ</t>
    </rPh>
    <phoneticPr fontId="6"/>
  </si>
  <si>
    <t>電気計測器</t>
    <rPh sb="0" eb="2">
      <t>デンキ</t>
    </rPh>
    <rPh sb="2" eb="5">
      <t>ケイソクキ</t>
    </rPh>
    <phoneticPr fontId="6"/>
  </si>
  <si>
    <t>電圧計、電流計、電力量計、配電盤メーター、オシロスコープ、テスター、光測定器、集積回路測定器、工業計器、心電図テレメータ、脳波テレメータ、眼圧計、血液検査機器、呼吸機能検査用機器、心音計、心電図装置、骨密度測定装置</t>
    <rPh sb="0" eb="3">
      <t>デンアツケイ</t>
    </rPh>
    <rPh sb="4" eb="7">
      <t>デンリュウケイ</t>
    </rPh>
    <phoneticPr fontId="6"/>
  </si>
  <si>
    <t>その他の電気機械</t>
    <rPh sb="2" eb="3">
      <t>ホカ</t>
    </rPh>
    <rPh sb="4" eb="6">
      <t>デンキ</t>
    </rPh>
    <rPh sb="6" eb="8">
      <t>キカイ</t>
    </rPh>
    <phoneticPr fontId="6"/>
  </si>
  <si>
    <t>情報・通信</t>
    <rPh sb="0" eb="2">
      <t>ジョウホウ</t>
    </rPh>
    <rPh sb="3" eb="5">
      <t>ツウシン</t>
    </rPh>
    <phoneticPr fontId="6"/>
  </si>
  <si>
    <t>通信機械</t>
    <rPh sb="0" eb="2">
      <t>ツウシン</t>
    </rPh>
    <rPh sb="2" eb="4">
      <t>キカイ</t>
    </rPh>
    <phoneticPr fontId="6"/>
  </si>
  <si>
    <t>電子計算機・同附属装置</t>
    <rPh sb="0" eb="2">
      <t>デンシ</t>
    </rPh>
    <rPh sb="2" eb="5">
      <t>ケイサンキ</t>
    </rPh>
    <rPh sb="6" eb="7">
      <t>ドウ</t>
    </rPh>
    <rPh sb="7" eb="9">
      <t>フゾク</t>
    </rPh>
    <rPh sb="9" eb="11">
      <t>ソウチ</t>
    </rPh>
    <phoneticPr fontId="6"/>
  </si>
  <si>
    <t>輸送機械</t>
    <rPh sb="0" eb="2">
      <t>ユソウ</t>
    </rPh>
    <rPh sb="2" eb="4">
      <t>キカイ</t>
    </rPh>
    <phoneticPr fontId="6"/>
  </si>
  <si>
    <t>乗用車</t>
    <rPh sb="0" eb="3">
      <t>ジョウヨウシャ</t>
    </rPh>
    <phoneticPr fontId="6"/>
  </si>
  <si>
    <t>普通乗用車、小型乗用車、軽乗用車</t>
    <rPh sb="0" eb="2">
      <t>フツウ</t>
    </rPh>
    <rPh sb="2" eb="5">
      <t>ジョウヨウシャ</t>
    </rPh>
    <rPh sb="6" eb="8">
      <t>コガタ</t>
    </rPh>
    <rPh sb="8" eb="11">
      <t>ジョウヨウシャ</t>
    </rPh>
    <rPh sb="12" eb="13">
      <t>ケイ</t>
    </rPh>
    <rPh sb="13" eb="15">
      <t>ジョウヨウ</t>
    </rPh>
    <rPh sb="15" eb="16">
      <t>シャ</t>
    </rPh>
    <phoneticPr fontId="6"/>
  </si>
  <si>
    <t>その他の自動車</t>
    <rPh sb="2" eb="3">
      <t>ホカ</t>
    </rPh>
    <phoneticPr fontId="6"/>
  </si>
  <si>
    <t>トラック・バス・その他の自動車</t>
    <rPh sb="10" eb="11">
      <t>ホカ</t>
    </rPh>
    <rPh sb="12" eb="15">
      <t>ジドウシャ</t>
    </rPh>
    <phoneticPr fontId="6"/>
  </si>
  <si>
    <t>小型バス、大型バス、軽トラック、小型トラック、普通トラック、医療保健車、衛生車、ガソリンタンク車、キャンピングカー、救急車、給水車、工作車、ごみ収集車、コンクリートミキサー車、散水車、車両運搬車、消防車、除雪車、スノーモービル、タンクローリー、バキュームカー、放送宣伝車、郵便車、霊きゅう車、冷凍・冷蔵車</t>
    <rPh sb="0" eb="2">
      <t>コガタ</t>
    </rPh>
    <rPh sb="5" eb="7">
      <t>オオガタ</t>
    </rPh>
    <rPh sb="10" eb="11">
      <t>ケイ</t>
    </rPh>
    <rPh sb="16" eb="18">
      <t>コガタ</t>
    </rPh>
    <rPh sb="23" eb="25">
      <t>フツウ</t>
    </rPh>
    <rPh sb="30" eb="32">
      <t>イリョウ</t>
    </rPh>
    <rPh sb="32" eb="34">
      <t>ホケン</t>
    </rPh>
    <rPh sb="34" eb="35">
      <t>シャ</t>
    </rPh>
    <rPh sb="36" eb="38">
      <t>エイセイ</t>
    </rPh>
    <rPh sb="38" eb="39">
      <t>シャ</t>
    </rPh>
    <rPh sb="47" eb="48">
      <t>シャ</t>
    </rPh>
    <rPh sb="58" eb="61">
      <t>キュウキュウシャ</t>
    </rPh>
    <rPh sb="62" eb="64">
      <t>キュウスイ</t>
    </rPh>
    <rPh sb="64" eb="65">
      <t>シャ</t>
    </rPh>
    <rPh sb="66" eb="68">
      <t>コウサク</t>
    </rPh>
    <rPh sb="68" eb="69">
      <t>シャ</t>
    </rPh>
    <rPh sb="72" eb="74">
      <t>シュウシュウ</t>
    </rPh>
    <rPh sb="74" eb="75">
      <t>シャ</t>
    </rPh>
    <rPh sb="86" eb="87">
      <t>シャ</t>
    </rPh>
    <rPh sb="88" eb="90">
      <t>サンスイ</t>
    </rPh>
    <rPh sb="90" eb="91">
      <t>シャ</t>
    </rPh>
    <rPh sb="92" eb="94">
      <t>シャリョウ</t>
    </rPh>
    <rPh sb="94" eb="97">
      <t>ウンパンシャ</t>
    </rPh>
    <rPh sb="98" eb="101">
      <t>ショウボウシャ</t>
    </rPh>
    <rPh sb="102" eb="105">
      <t>ジョセツシャ</t>
    </rPh>
    <rPh sb="130" eb="132">
      <t>ホウソウ</t>
    </rPh>
    <rPh sb="132" eb="134">
      <t>センデン</t>
    </rPh>
    <rPh sb="134" eb="135">
      <t>シャ</t>
    </rPh>
    <rPh sb="136" eb="138">
      <t>ユウビン</t>
    </rPh>
    <rPh sb="138" eb="139">
      <t>シャ</t>
    </rPh>
    <rPh sb="140" eb="141">
      <t>レイ</t>
    </rPh>
    <rPh sb="144" eb="145">
      <t>シャ</t>
    </rPh>
    <rPh sb="146" eb="148">
      <t>レイトウ</t>
    </rPh>
    <rPh sb="149" eb="151">
      <t>レイゾウ</t>
    </rPh>
    <rPh sb="151" eb="152">
      <t>シャ</t>
    </rPh>
    <phoneticPr fontId="6"/>
  </si>
  <si>
    <t>二輪自動車</t>
    <rPh sb="0" eb="2">
      <t>ニリン</t>
    </rPh>
    <rPh sb="2" eb="5">
      <t>ジドウシャ</t>
    </rPh>
    <phoneticPr fontId="6"/>
  </si>
  <si>
    <t>原動機付自転車、自動二輪車、バイク、オートバイ、スクータ</t>
    <rPh sb="0" eb="3">
      <t>ゲンドウキ</t>
    </rPh>
    <rPh sb="3" eb="4">
      <t>ツ</t>
    </rPh>
    <rPh sb="4" eb="7">
      <t>ジテンシャ</t>
    </rPh>
    <rPh sb="8" eb="10">
      <t>ジドウ</t>
    </rPh>
    <rPh sb="10" eb="13">
      <t>ニリンシャ</t>
    </rPh>
    <phoneticPr fontId="6"/>
  </si>
  <si>
    <t>タンカー、カーフェリー、貨物船、監視船、汽船、客船、軍艦、救難船、給油船、工作船、ボート、ヨット、小型木造船、モーターボート、遊覧船、漁船、舶用ディーゼル機関、電気点火機関、タービン</t>
    <rPh sb="12" eb="14">
      <t>カモツ</t>
    </rPh>
    <rPh sb="14" eb="15">
      <t>セン</t>
    </rPh>
    <rPh sb="16" eb="18">
      <t>カンシ</t>
    </rPh>
    <rPh sb="18" eb="19">
      <t>セン</t>
    </rPh>
    <rPh sb="20" eb="22">
      <t>キセン</t>
    </rPh>
    <rPh sb="23" eb="25">
      <t>キャクセン</t>
    </rPh>
    <rPh sb="26" eb="28">
      <t>グンカン</t>
    </rPh>
    <rPh sb="29" eb="31">
      <t>キュウナン</t>
    </rPh>
    <rPh sb="31" eb="32">
      <t>セン</t>
    </rPh>
    <rPh sb="33" eb="35">
      <t>キュウユ</t>
    </rPh>
    <rPh sb="35" eb="36">
      <t>セン</t>
    </rPh>
    <rPh sb="37" eb="39">
      <t>コウサク</t>
    </rPh>
    <rPh sb="39" eb="40">
      <t>セン</t>
    </rPh>
    <rPh sb="49" eb="51">
      <t>コガタ</t>
    </rPh>
    <rPh sb="51" eb="53">
      <t>モクゾウ</t>
    </rPh>
    <rPh sb="53" eb="54">
      <t>セン</t>
    </rPh>
    <rPh sb="63" eb="65">
      <t>ユウラン</t>
    </rPh>
    <rPh sb="65" eb="66">
      <t>セン</t>
    </rPh>
    <rPh sb="67" eb="69">
      <t>ギョセン</t>
    </rPh>
    <rPh sb="70" eb="72">
      <t>ハクヨウ</t>
    </rPh>
    <rPh sb="77" eb="79">
      <t>キカン</t>
    </rPh>
    <rPh sb="80" eb="82">
      <t>デンキ</t>
    </rPh>
    <rPh sb="82" eb="84">
      <t>テンカ</t>
    </rPh>
    <rPh sb="84" eb="86">
      <t>キカン</t>
    </rPh>
    <phoneticPr fontId="6"/>
  </si>
  <si>
    <t>その他の輸送機械・同修理</t>
    <rPh sb="2" eb="3">
      <t>ホカ</t>
    </rPh>
    <phoneticPr fontId="6"/>
  </si>
  <si>
    <t>鉄道車両・同修理</t>
    <rPh sb="0" eb="2">
      <t>テツドウ</t>
    </rPh>
    <rPh sb="2" eb="4">
      <t>シャリョウ</t>
    </rPh>
    <rPh sb="5" eb="6">
      <t>ドウ</t>
    </rPh>
    <rPh sb="6" eb="8">
      <t>シュウリ</t>
    </rPh>
    <phoneticPr fontId="6"/>
  </si>
  <si>
    <t>旅客車、貨物車、特殊車、コンテナ車、モノレール、ケーブルカー、路面電車</t>
    <rPh sb="0" eb="2">
      <t>リョキャク</t>
    </rPh>
    <rPh sb="2" eb="3">
      <t>シャ</t>
    </rPh>
    <rPh sb="4" eb="7">
      <t>カモツシャ</t>
    </rPh>
    <rPh sb="8" eb="10">
      <t>トクシュ</t>
    </rPh>
    <rPh sb="10" eb="11">
      <t>シャ</t>
    </rPh>
    <rPh sb="16" eb="17">
      <t>シャ</t>
    </rPh>
    <rPh sb="31" eb="33">
      <t>ロメン</t>
    </rPh>
    <rPh sb="33" eb="35">
      <t>デンシャ</t>
    </rPh>
    <phoneticPr fontId="6"/>
  </si>
  <si>
    <t>航空機・同修理</t>
    <rPh sb="0" eb="3">
      <t>コウクウキ</t>
    </rPh>
    <rPh sb="4" eb="5">
      <t>ドウ</t>
    </rPh>
    <rPh sb="5" eb="7">
      <t>シュウリ</t>
    </rPh>
    <phoneticPr fontId="6"/>
  </si>
  <si>
    <t>ジェット機、プロペラ機、ヘリコプタ、グライダー、気球、飛行船</t>
    <rPh sb="4" eb="5">
      <t>キ</t>
    </rPh>
    <rPh sb="10" eb="11">
      <t>キ</t>
    </rPh>
    <rPh sb="24" eb="26">
      <t>キキュウ</t>
    </rPh>
    <rPh sb="27" eb="30">
      <t>ヒコウセン</t>
    </rPh>
    <phoneticPr fontId="6"/>
  </si>
  <si>
    <t>その他の輸送機械</t>
    <rPh sb="2" eb="3">
      <t>ホカ</t>
    </rPh>
    <rPh sb="4" eb="6">
      <t>ユソウ</t>
    </rPh>
    <rPh sb="6" eb="8">
      <t>キカイ</t>
    </rPh>
    <phoneticPr fontId="6"/>
  </si>
  <si>
    <t>フォークリフト、トレーラ、ショベルトラック、自転車、三輪自転車、マウンテンバイク、一輪車、車いす、トロッコ、宇宙船、人工衛星、ロケット、牛馬車、そり、ゴルフカー、ショッピングカー、人力車、リヤカー、手押車</t>
    <rPh sb="22" eb="25">
      <t>ジテンシャ</t>
    </rPh>
    <rPh sb="26" eb="28">
      <t>サンリン</t>
    </rPh>
    <rPh sb="28" eb="31">
      <t>ジテンシャ</t>
    </rPh>
    <rPh sb="41" eb="43">
      <t>イチリン</t>
    </rPh>
    <rPh sb="43" eb="44">
      <t>シャ</t>
    </rPh>
    <rPh sb="45" eb="46">
      <t>クルマ</t>
    </rPh>
    <rPh sb="54" eb="57">
      <t>ウチュウセン</t>
    </rPh>
    <rPh sb="58" eb="60">
      <t>ジンコウ</t>
    </rPh>
    <rPh sb="60" eb="62">
      <t>エイセイ</t>
    </rPh>
    <rPh sb="68" eb="69">
      <t>ウシ</t>
    </rPh>
    <rPh sb="69" eb="70">
      <t>ウマ</t>
    </rPh>
    <rPh sb="70" eb="71">
      <t>シャ</t>
    </rPh>
    <rPh sb="90" eb="93">
      <t>ジンリキシャ</t>
    </rPh>
    <rPh sb="99" eb="101">
      <t>テオ</t>
    </rPh>
    <rPh sb="101" eb="102">
      <t>クルマ</t>
    </rPh>
    <phoneticPr fontId="6"/>
  </si>
  <si>
    <t>その他の製造工業製品</t>
    <rPh sb="2" eb="3">
      <t>ホカ</t>
    </rPh>
    <rPh sb="4" eb="6">
      <t>セイゾウ</t>
    </rPh>
    <rPh sb="6" eb="8">
      <t>コウギョウ</t>
    </rPh>
    <rPh sb="8" eb="10">
      <t>セイヒン</t>
    </rPh>
    <phoneticPr fontId="6"/>
  </si>
  <si>
    <t>がん具・運動用品</t>
    <rPh sb="2" eb="3">
      <t>グ</t>
    </rPh>
    <rPh sb="4" eb="6">
      <t>ウンドウ</t>
    </rPh>
    <rPh sb="6" eb="8">
      <t>ヨウヒン</t>
    </rPh>
    <phoneticPr fontId="6"/>
  </si>
  <si>
    <t>トランプ、花札、囲碁、将棋、麻雀ぱい、かるた、さいころ、ルーレット、オルゴール、鈴、プラモデル、浮袋、こけし、おもちゃ、こま、積木、虫かご、羽子板、折り紙、クリスマス装飾用品、鯉のぼり、シャボン玉、砂時計、飛び縄、ビー玉、ヨーヨー、家庭用テレビゲーム、縫いぐるみ、日本人形、節句人形、ひな人形、西洋人形、児童乗物（乳母車、三輪車）、オセロ、運動用具（グローブ、バット、ボール、プロテクター、ベース、マスク、バレーボール、サッカー、バドミントン、ゴルフ、テニス、スキー、スケート、体操、釣、ラグビー、剣道）、ぶらんこ、すべり台、空気銃、猟銃、ハングライダー</t>
    <rPh sb="5" eb="7">
      <t>ハナフダ</t>
    </rPh>
    <rPh sb="8" eb="10">
      <t>イゴ</t>
    </rPh>
    <rPh sb="11" eb="13">
      <t>ショウギ</t>
    </rPh>
    <rPh sb="14" eb="15">
      <t>マ</t>
    </rPh>
    <rPh sb="40" eb="41">
      <t>スズ</t>
    </rPh>
    <rPh sb="48" eb="50">
      <t>ウキブクロ</t>
    </rPh>
    <rPh sb="63" eb="65">
      <t>ツミキ</t>
    </rPh>
    <rPh sb="66" eb="67">
      <t>ムシ</t>
    </rPh>
    <rPh sb="70" eb="73">
      <t>ハゴイタ</t>
    </rPh>
    <rPh sb="74" eb="75">
      <t>オ</t>
    </rPh>
    <rPh sb="76" eb="77">
      <t>ガミ</t>
    </rPh>
    <rPh sb="83" eb="85">
      <t>ソウショク</t>
    </rPh>
    <rPh sb="85" eb="87">
      <t>ヨウヒン</t>
    </rPh>
    <rPh sb="88" eb="89">
      <t>コイ</t>
    </rPh>
    <rPh sb="97" eb="98">
      <t>ダマ</t>
    </rPh>
    <rPh sb="99" eb="100">
      <t>スナ</t>
    </rPh>
    <rPh sb="100" eb="102">
      <t>ドケイ</t>
    </rPh>
    <rPh sb="103" eb="104">
      <t>ト</t>
    </rPh>
    <rPh sb="105" eb="106">
      <t>ナワ</t>
    </rPh>
    <rPh sb="109" eb="110">
      <t>ダマ</t>
    </rPh>
    <rPh sb="116" eb="119">
      <t>カテイヨウ</t>
    </rPh>
    <rPh sb="126" eb="127">
      <t>ヌ</t>
    </rPh>
    <rPh sb="132" eb="134">
      <t>ニホン</t>
    </rPh>
    <rPh sb="134" eb="136">
      <t>ニンギョウ</t>
    </rPh>
    <rPh sb="137" eb="139">
      <t>セック</t>
    </rPh>
    <rPh sb="139" eb="141">
      <t>ニンギョウ</t>
    </rPh>
    <rPh sb="144" eb="146">
      <t>ニンギョウ</t>
    </rPh>
    <rPh sb="147" eb="149">
      <t>セイヨウ</t>
    </rPh>
    <rPh sb="149" eb="151">
      <t>ニンギョウ</t>
    </rPh>
    <rPh sb="152" eb="154">
      <t>ジドウ</t>
    </rPh>
    <rPh sb="154" eb="156">
      <t>ノリモノ</t>
    </rPh>
    <rPh sb="157" eb="160">
      <t>ウバグルマ</t>
    </rPh>
    <rPh sb="161" eb="164">
      <t>サンリンシャ</t>
    </rPh>
    <rPh sb="170" eb="172">
      <t>ウンドウ</t>
    </rPh>
    <rPh sb="172" eb="174">
      <t>ヨウグ</t>
    </rPh>
    <rPh sb="239" eb="241">
      <t>タイソウ</t>
    </rPh>
    <rPh sb="242" eb="243">
      <t>ツリ</t>
    </rPh>
    <rPh sb="249" eb="251">
      <t>ケンドウ</t>
    </rPh>
    <rPh sb="261" eb="262">
      <t>ダイ</t>
    </rPh>
    <rPh sb="263" eb="266">
      <t>クウキジュウ</t>
    </rPh>
    <rPh sb="267" eb="269">
      <t>リョウジュウ</t>
    </rPh>
    <phoneticPr fontId="6"/>
  </si>
  <si>
    <t>再生資源回収・加工処理</t>
    <rPh sb="0" eb="2">
      <t>サイセイ</t>
    </rPh>
    <rPh sb="2" eb="4">
      <t>シゲン</t>
    </rPh>
    <phoneticPr fontId="6"/>
  </si>
  <si>
    <t>鉄屑・プラスチック屑等、不用となった屑等を再利用するための回収及び加工処理</t>
    <rPh sb="0" eb="2">
      <t>テツクズ</t>
    </rPh>
    <rPh sb="9" eb="10">
      <t>クズ</t>
    </rPh>
    <rPh sb="10" eb="11">
      <t>トウ</t>
    </rPh>
    <rPh sb="12" eb="14">
      <t>フヨウ</t>
    </rPh>
    <rPh sb="18" eb="19">
      <t>クズ</t>
    </rPh>
    <rPh sb="19" eb="20">
      <t>トウ</t>
    </rPh>
    <rPh sb="21" eb="24">
      <t>サイリヨウ</t>
    </rPh>
    <rPh sb="29" eb="31">
      <t>カイシュウ</t>
    </rPh>
    <rPh sb="31" eb="32">
      <t>オヨ</t>
    </rPh>
    <rPh sb="33" eb="35">
      <t>カコウ</t>
    </rPh>
    <rPh sb="35" eb="37">
      <t>ショリ</t>
    </rPh>
    <phoneticPr fontId="6"/>
  </si>
  <si>
    <t>建設</t>
    <rPh sb="0" eb="2">
      <t>ケンセツ</t>
    </rPh>
    <phoneticPr fontId="6"/>
  </si>
  <si>
    <t>建設補修</t>
    <rPh sb="0" eb="2">
      <t>ケンセツ</t>
    </rPh>
    <rPh sb="2" eb="4">
      <t>ホシュウ</t>
    </rPh>
    <phoneticPr fontId="6"/>
  </si>
  <si>
    <t>公共事業</t>
    <rPh sb="0" eb="2">
      <t>コウキョウ</t>
    </rPh>
    <rPh sb="2" eb="4">
      <t>ジギョウ</t>
    </rPh>
    <phoneticPr fontId="6"/>
  </si>
  <si>
    <t>道路、街路、有料道路、区画整理、河川改修、河川総合開発、砂防、海岸、下水道、廃棄物処理施設、公園、港湾、漁港、空港、災害復旧、土地改良、林道、治山</t>
    <rPh sb="0" eb="2">
      <t>ドウロ</t>
    </rPh>
    <rPh sb="3" eb="5">
      <t>ガイロ</t>
    </rPh>
    <rPh sb="6" eb="8">
      <t>ユウリョウ</t>
    </rPh>
    <rPh sb="8" eb="10">
      <t>ドウロ</t>
    </rPh>
    <rPh sb="11" eb="13">
      <t>クカク</t>
    </rPh>
    <rPh sb="13" eb="15">
      <t>セイリ</t>
    </rPh>
    <rPh sb="16" eb="18">
      <t>カセン</t>
    </rPh>
    <rPh sb="18" eb="20">
      <t>カイシュウ</t>
    </rPh>
    <rPh sb="21" eb="23">
      <t>カセン</t>
    </rPh>
    <rPh sb="23" eb="25">
      <t>ソウゴウ</t>
    </rPh>
    <rPh sb="25" eb="27">
      <t>カイハツ</t>
    </rPh>
    <rPh sb="28" eb="30">
      <t>サボウ</t>
    </rPh>
    <rPh sb="31" eb="33">
      <t>カイガン</t>
    </rPh>
    <rPh sb="34" eb="37">
      <t>ゲスイドウ</t>
    </rPh>
    <rPh sb="38" eb="41">
      <t>ハイキブツ</t>
    </rPh>
    <rPh sb="41" eb="43">
      <t>ショリ</t>
    </rPh>
    <rPh sb="43" eb="45">
      <t>シセツ</t>
    </rPh>
    <rPh sb="46" eb="48">
      <t>コウエン</t>
    </rPh>
    <rPh sb="49" eb="51">
      <t>コウワン</t>
    </rPh>
    <rPh sb="52" eb="54">
      <t>ギョコウ</t>
    </rPh>
    <rPh sb="55" eb="57">
      <t>クウコウ</t>
    </rPh>
    <rPh sb="58" eb="60">
      <t>サイガイ</t>
    </rPh>
    <rPh sb="60" eb="62">
      <t>フッキュウ</t>
    </rPh>
    <rPh sb="63" eb="65">
      <t>トチ</t>
    </rPh>
    <rPh sb="65" eb="67">
      <t>カイリョウ</t>
    </rPh>
    <rPh sb="68" eb="70">
      <t>リンドウ</t>
    </rPh>
    <rPh sb="71" eb="73">
      <t>チサン</t>
    </rPh>
    <phoneticPr fontId="6"/>
  </si>
  <si>
    <t>その他の土木建設</t>
    <rPh sb="2" eb="3">
      <t>ホカ</t>
    </rPh>
    <phoneticPr fontId="6"/>
  </si>
  <si>
    <t>その他の土木事業</t>
    <rPh sb="2" eb="3">
      <t>ホカ</t>
    </rPh>
    <rPh sb="4" eb="6">
      <t>ドボク</t>
    </rPh>
    <rPh sb="6" eb="8">
      <t>ジギョウ</t>
    </rPh>
    <phoneticPr fontId="6"/>
  </si>
  <si>
    <t>鉄道軌道建設（線路、電力・信号設備、取替補修）、電力施設建設（発・送・配電施設、取替補修）、電気通信施設建設、上水道・工業用水道・土地造成・ガスタンク・駐車場・ゴルフ場・球技場・遊園地・パイプライン等の建設工事</t>
    <rPh sb="0" eb="2">
      <t>テツドウ</t>
    </rPh>
    <rPh sb="2" eb="4">
      <t>キドウ</t>
    </rPh>
    <rPh sb="4" eb="6">
      <t>ケンセツ</t>
    </rPh>
    <rPh sb="7" eb="9">
      <t>センロ</t>
    </rPh>
    <rPh sb="10" eb="12">
      <t>デンリョク</t>
    </rPh>
    <rPh sb="13" eb="15">
      <t>シンゴウ</t>
    </rPh>
    <rPh sb="15" eb="17">
      <t>セツビ</t>
    </rPh>
    <rPh sb="18" eb="20">
      <t>トリカエ</t>
    </rPh>
    <rPh sb="20" eb="22">
      <t>ホシュウ</t>
    </rPh>
    <rPh sb="24" eb="26">
      <t>デンリョク</t>
    </rPh>
    <rPh sb="26" eb="28">
      <t>シセツ</t>
    </rPh>
    <rPh sb="28" eb="30">
      <t>ケンセツ</t>
    </rPh>
    <rPh sb="31" eb="32">
      <t>ハツ</t>
    </rPh>
    <rPh sb="33" eb="34">
      <t>ソウ</t>
    </rPh>
    <rPh sb="35" eb="37">
      <t>ハイデン</t>
    </rPh>
    <rPh sb="37" eb="39">
      <t>シセツ</t>
    </rPh>
    <rPh sb="40" eb="42">
      <t>トリカエ</t>
    </rPh>
    <rPh sb="42" eb="44">
      <t>ホシュウ</t>
    </rPh>
    <rPh sb="46" eb="48">
      <t>デンキ</t>
    </rPh>
    <rPh sb="48" eb="50">
      <t>ツウシン</t>
    </rPh>
    <rPh sb="50" eb="52">
      <t>シセツ</t>
    </rPh>
    <rPh sb="52" eb="54">
      <t>ケンセツ</t>
    </rPh>
    <rPh sb="55" eb="56">
      <t>ジョウ</t>
    </rPh>
    <rPh sb="56" eb="58">
      <t>スイドウ</t>
    </rPh>
    <rPh sb="59" eb="61">
      <t>コウギョウ</t>
    </rPh>
    <rPh sb="61" eb="62">
      <t>ヨウ</t>
    </rPh>
    <rPh sb="62" eb="64">
      <t>スイドウ</t>
    </rPh>
    <rPh sb="65" eb="67">
      <t>トチ</t>
    </rPh>
    <rPh sb="67" eb="69">
      <t>ゾウセイ</t>
    </rPh>
    <rPh sb="76" eb="79">
      <t>チュウシャジョウ</t>
    </rPh>
    <rPh sb="83" eb="84">
      <t>ジョウ</t>
    </rPh>
    <rPh sb="85" eb="88">
      <t>キュウギジョウ</t>
    </rPh>
    <rPh sb="89" eb="92">
      <t>ユウエンチ</t>
    </rPh>
    <rPh sb="99" eb="100">
      <t>トウ</t>
    </rPh>
    <rPh sb="101" eb="103">
      <t>ケンセツ</t>
    </rPh>
    <rPh sb="103" eb="105">
      <t>コウジ</t>
    </rPh>
    <phoneticPr fontId="6"/>
  </si>
  <si>
    <t>電力</t>
    <rPh sb="0" eb="2">
      <t>デンリョク</t>
    </rPh>
    <phoneticPr fontId="6"/>
  </si>
  <si>
    <t>都市ガス</t>
    <rPh sb="0" eb="2">
      <t>トシ</t>
    </rPh>
    <phoneticPr fontId="6"/>
  </si>
  <si>
    <t>ガス製造工場、ガス供給所、ガス事業所</t>
    <rPh sb="2" eb="4">
      <t>セイゾウ</t>
    </rPh>
    <rPh sb="4" eb="6">
      <t>コウバ</t>
    </rPh>
    <rPh sb="9" eb="11">
      <t>キョウキュウ</t>
    </rPh>
    <rPh sb="11" eb="12">
      <t>ジョ</t>
    </rPh>
    <rPh sb="15" eb="18">
      <t>ジギョウショ</t>
    </rPh>
    <phoneticPr fontId="6"/>
  </si>
  <si>
    <t>熱供給業</t>
    <rPh sb="0" eb="1">
      <t>ネツ</t>
    </rPh>
    <rPh sb="1" eb="3">
      <t>キョウキュウ</t>
    </rPh>
    <rPh sb="3" eb="4">
      <t>ギョウ</t>
    </rPh>
    <phoneticPr fontId="6"/>
  </si>
  <si>
    <t>地域冷暖房業、蒸気供給業</t>
    <rPh sb="0" eb="2">
      <t>チイキ</t>
    </rPh>
    <rPh sb="2" eb="5">
      <t>レイダンボウ</t>
    </rPh>
    <rPh sb="5" eb="6">
      <t>ギョウ</t>
    </rPh>
    <rPh sb="7" eb="9">
      <t>ジョウキ</t>
    </rPh>
    <rPh sb="9" eb="11">
      <t>キョウキュウ</t>
    </rPh>
    <rPh sb="11" eb="12">
      <t>ギョウ</t>
    </rPh>
    <phoneticPr fontId="6"/>
  </si>
  <si>
    <t>水道</t>
    <rPh sb="0" eb="2">
      <t>スイドウ</t>
    </rPh>
    <phoneticPr fontId="6"/>
  </si>
  <si>
    <t>上水道、簡易水道、工業用水、下水道</t>
    <rPh sb="0" eb="3">
      <t>ジョウスイドウ</t>
    </rPh>
    <rPh sb="4" eb="6">
      <t>カンイ</t>
    </rPh>
    <rPh sb="6" eb="8">
      <t>スイドウ</t>
    </rPh>
    <rPh sb="9" eb="11">
      <t>コウギョウ</t>
    </rPh>
    <rPh sb="11" eb="13">
      <t>ヨウスイ</t>
    </rPh>
    <rPh sb="14" eb="17">
      <t>ゲスイドウ</t>
    </rPh>
    <phoneticPr fontId="6"/>
  </si>
  <si>
    <t>廃棄物処理</t>
    <rPh sb="0" eb="3">
      <t>ハイキブツ</t>
    </rPh>
    <rPh sb="3" eb="5">
      <t>ショリ</t>
    </rPh>
    <phoneticPr fontId="6"/>
  </si>
  <si>
    <t>公営・民営（し尿収集処理、ごみ収集処理、産業廃棄物収集処理）</t>
    <rPh sb="0" eb="2">
      <t>コウエイ</t>
    </rPh>
    <rPh sb="3" eb="5">
      <t>ミンエイ</t>
    </rPh>
    <rPh sb="7" eb="8">
      <t>ニョウ</t>
    </rPh>
    <rPh sb="8" eb="10">
      <t>シュウシュウ</t>
    </rPh>
    <rPh sb="10" eb="12">
      <t>ショリ</t>
    </rPh>
    <rPh sb="15" eb="17">
      <t>シュウシュウ</t>
    </rPh>
    <rPh sb="17" eb="19">
      <t>ショリ</t>
    </rPh>
    <rPh sb="20" eb="22">
      <t>サンギョウ</t>
    </rPh>
    <rPh sb="22" eb="25">
      <t>ハイキブツ</t>
    </rPh>
    <rPh sb="25" eb="27">
      <t>シュウシュウ</t>
    </rPh>
    <rPh sb="27" eb="29">
      <t>ショリ</t>
    </rPh>
    <phoneticPr fontId="6"/>
  </si>
  <si>
    <t>商業</t>
    <rPh sb="0" eb="2">
      <t>ショウギョウ</t>
    </rPh>
    <phoneticPr fontId="6"/>
  </si>
  <si>
    <t>卸売</t>
    <rPh sb="0" eb="2">
      <t>オロシウリ</t>
    </rPh>
    <phoneticPr fontId="6"/>
  </si>
  <si>
    <t>自動車、自動車部品、手数料又は契約制による卸、農産物、食料品、飲料、織物、衣服、履物、家庭用品、固定・液体・ガス燃料、金属、金属鉱石、建設材料、金物類、衛生・暖房設備、廃棄物及び屑、コンピュータ・周辺機器、ソフトウェア、電子・電気通信部品、その他機械等の卸売</t>
    <rPh sb="0" eb="3">
      <t>ジドウシャ</t>
    </rPh>
    <rPh sb="4" eb="7">
      <t>ジドウシャ</t>
    </rPh>
    <rPh sb="7" eb="9">
      <t>ブヒン</t>
    </rPh>
    <rPh sb="10" eb="13">
      <t>テスウリョウ</t>
    </rPh>
    <rPh sb="13" eb="14">
      <t>マタ</t>
    </rPh>
    <rPh sb="110" eb="112">
      <t>デンシ</t>
    </rPh>
    <rPh sb="113" eb="115">
      <t>デンキ</t>
    </rPh>
    <rPh sb="115" eb="117">
      <t>ツウシン</t>
    </rPh>
    <rPh sb="117" eb="119">
      <t>ブヒン</t>
    </rPh>
    <rPh sb="122" eb="123">
      <t>ホカ</t>
    </rPh>
    <rPh sb="123" eb="125">
      <t>キカイ</t>
    </rPh>
    <rPh sb="125" eb="126">
      <t>トウ</t>
    </rPh>
    <rPh sb="127" eb="129">
      <t>オロシウリ</t>
    </rPh>
    <phoneticPr fontId="6"/>
  </si>
  <si>
    <t>小売</t>
    <rPh sb="0" eb="2">
      <t>コウリ</t>
    </rPh>
    <phoneticPr fontId="6"/>
  </si>
  <si>
    <t>金融</t>
    <rPh sb="0" eb="2">
      <t>キンユウ</t>
    </rPh>
    <phoneticPr fontId="6"/>
  </si>
  <si>
    <t>日本銀行、都市銀行、地方銀行、信託銀行、郵便貯金、信用金庫、証券取引所</t>
    <rPh sb="0" eb="2">
      <t>ニホン</t>
    </rPh>
    <rPh sb="2" eb="4">
      <t>ギンコウ</t>
    </rPh>
    <rPh sb="5" eb="7">
      <t>トシ</t>
    </rPh>
    <rPh sb="7" eb="9">
      <t>ギンコウ</t>
    </rPh>
    <rPh sb="10" eb="12">
      <t>チホウ</t>
    </rPh>
    <rPh sb="12" eb="14">
      <t>ギンコウ</t>
    </rPh>
    <rPh sb="15" eb="17">
      <t>シンタク</t>
    </rPh>
    <rPh sb="17" eb="19">
      <t>ギンコウ</t>
    </rPh>
    <rPh sb="20" eb="22">
      <t>ユウビン</t>
    </rPh>
    <rPh sb="22" eb="24">
      <t>チョキン</t>
    </rPh>
    <rPh sb="25" eb="27">
      <t>シンヨウ</t>
    </rPh>
    <rPh sb="27" eb="29">
      <t>キンコ</t>
    </rPh>
    <rPh sb="30" eb="32">
      <t>ショウケン</t>
    </rPh>
    <rPh sb="32" eb="34">
      <t>トリヒキ</t>
    </rPh>
    <rPh sb="34" eb="35">
      <t>ジョ</t>
    </rPh>
    <phoneticPr fontId="6"/>
  </si>
  <si>
    <t>保険</t>
    <rPh sb="0" eb="2">
      <t>ホケン</t>
    </rPh>
    <phoneticPr fontId="6"/>
  </si>
  <si>
    <t>不動産</t>
    <rPh sb="0" eb="3">
      <t>フドウサン</t>
    </rPh>
    <phoneticPr fontId="6"/>
  </si>
  <si>
    <t>不動産仲介及び賃貸</t>
    <rPh sb="0" eb="3">
      <t>フドウサン</t>
    </rPh>
    <rPh sb="3" eb="5">
      <t>チュウカイ</t>
    </rPh>
    <rPh sb="5" eb="6">
      <t>オヨ</t>
    </rPh>
    <phoneticPr fontId="6"/>
  </si>
  <si>
    <t>不動産仲介及び賃貸</t>
  </si>
  <si>
    <t>住宅賃貸料</t>
    <rPh sb="0" eb="2">
      <t>ジュウタク</t>
    </rPh>
    <rPh sb="2" eb="5">
      <t>チンタイリョウ</t>
    </rPh>
    <phoneticPr fontId="6"/>
  </si>
  <si>
    <t>住宅賃貸料</t>
  </si>
  <si>
    <t>貸家・貸間、貸アパート、貸マンション、貸別荘、貸会議室</t>
    <rPh sb="0" eb="2">
      <t>カシヤ</t>
    </rPh>
    <rPh sb="3" eb="4">
      <t>カシ</t>
    </rPh>
    <rPh sb="4" eb="5">
      <t>マ</t>
    </rPh>
    <rPh sb="6" eb="7">
      <t>カシ</t>
    </rPh>
    <rPh sb="12" eb="13">
      <t>カシ</t>
    </rPh>
    <rPh sb="19" eb="20">
      <t>カシ</t>
    </rPh>
    <rPh sb="20" eb="22">
      <t>ベッソウ</t>
    </rPh>
    <rPh sb="23" eb="24">
      <t>カシ</t>
    </rPh>
    <rPh sb="24" eb="27">
      <t>カイギシツ</t>
    </rPh>
    <phoneticPr fontId="6"/>
  </si>
  <si>
    <t>住宅賃貸料（帰属家賃）</t>
    <rPh sb="0" eb="2">
      <t>ジュウタク</t>
    </rPh>
    <rPh sb="2" eb="5">
      <t>チンタイリョウ</t>
    </rPh>
    <phoneticPr fontId="6"/>
  </si>
  <si>
    <t>住宅賃貸料（帰属家賃）</t>
  </si>
  <si>
    <t>運輸・郵便</t>
    <rPh sb="0" eb="2">
      <t>ウンユ</t>
    </rPh>
    <rPh sb="3" eb="5">
      <t>ユウビン</t>
    </rPh>
    <phoneticPr fontId="6"/>
  </si>
  <si>
    <t>鉄道輸送</t>
    <rPh sb="0" eb="2">
      <t>テツドウ</t>
    </rPh>
    <phoneticPr fontId="6"/>
  </si>
  <si>
    <t>鉄道旅客輸送</t>
    <rPh sb="0" eb="2">
      <t>テツドウ</t>
    </rPh>
    <rPh sb="2" eb="4">
      <t>リョキャク</t>
    </rPh>
    <rPh sb="4" eb="6">
      <t>ユソウ</t>
    </rPh>
    <phoneticPr fontId="6"/>
  </si>
  <si>
    <t>JR、公・民営の鉄道（普通鉄道、軌道、地下鉄、モノレール、路面電車）の旅客輸送</t>
    <rPh sb="3" eb="4">
      <t>コウ</t>
    </rPh>
    <rPh sb="5" eb="7">
      <t>ミンエイ</t>
    </rPh>
    <rPh sb="8" eb="10">
      <t>テツドウ</t>
    </rPh>
    <rPh sb="11" eb="13">
      <t>フツウ</t>
    </rPh>
    <rPh sb="13" eb="15">
      <t>テツドウ</t>
    </rPh>
    <rPh sb="16" eb="18">
      <t>キドウ</t>
    </rPh>
    <rPh sb="19" eb="21">
      <t>チカ</t>
    </rPh>
    <rPh sb="29" eb="31">
      <t>ロメン</t>
    </rPh>
    <rPh sb="31" eb="33">
      <t>デンシャ</t>
    </rPh>
    <rPh sb="35" eb="37">
      <t>リョキャク</t>
    </rPh>
    <rPh sb="37" eb="39">
      <t>ユソウ</t>
    </rPh>
    <phoneticPr fontId="6"/>
  </si>
  <si>
    <t>鉄道貨物輸送</t>
    <rPh sb="0" eb="2">
      <t>テツドウ</t>
    </rPh>
    <rPh sb="2" eb="4">
      <t>カモツ</t>
    </rPh>
    <rPh sb="4" eb="6">
      <t>ユソウ</t>
    </rPh>
    <phoneticPr fontId="6"/>
  </si>
  <si>
    <t>JR、公・民営の鉄道の貨物輸送</t>
    <rPh sb="3" eb="4">
      <t>コウ</t>
    </rPh>
    <rPh sb="5" eb="7">
      <t>ミンエイ</t>
    </rPh>
    <rPh sb="8" eb="10">
      <t>テツドウ</t>
    </rPh>
    <rPh sb="11" eb="13">
      <t>カモツ</t>
    </rPh>
    <rPh sb="13" eb="15">
      <t>ユソウ</t>
    </rPh>
    <phoneticPr fontId="6"/>
  </si>
  <si>
    <t>道路輸送（自家輸送を除く）</t>
    <rPh sb="5" eb="7">
      <t>ジカ</t>
    </rPh>
    <rPh sb="7" eb="9">
      <t>ユソウ</t>
    </rPh>
    <rPh sb="10" eb="11">
      <t>ノゾ</t>
    </rPh>
    <phoneticPr fontId="6"/>
  </si>
  <si>
    <t>道路旅客輸送</t>
    <rPh sb="0" eb="2">
      <t>ドウロ</t>
    </rPh>
    <rPh sb="2" eb="4">
      <t>リョキャク</t>
    </rPh>
    <rPh sb="4" eb="6">
      <t>ユソウ</t>
    </rPh>
    <phoneticPr fontId="6"/>
  </si>
  <si>
    <t>道路貨物輸送</t>
    <rPh sb="0" eb="2">
      <t>ドウロ</t>
    </rPh>
    <rPh sb="2" eb="4">
      <t>カモツ</t>
    </rPh>
    <rPh sb="4" eb="6">
      <t>ユソウ</t>
    </rPh>
    <phoneticPr fontId="6"/>
  </si>
  <si>
    <t>トラック運送業、軽車両による貨物運送</t>
    <rPh sb="4" eb="7">
      <t>ウンソウギョウ</t>
    </rPh>
    <rPh sb="8" eb="9">
      <t>ケイ</t>
    </rPh>
    <rPh sb="9" eb="11">
      <t>シャリョウ</t>
    </rPh>
    <rPh sb="14" eb="16">
      <t>カモツ</t>
    </rPh>
    <rPh sb="16" eb="18">
      <t>ウンソウ</t>
    </rPh>
    <phoneticPr fontId="6"/>
  </si>
  <si>
    <t>自家輸送</t>
    <rPh sb="0" eb="2">
      <t>ジカ</t>
    </rPh>
    <phoneticPr fontId="6"/>
  </si>
  <si>
    <t>自家輸送（旅客自動車）</t>
    <rPh sb="0" eb="2">
      <t>ジカ</t>
    </rPh>
    <rPh sb="2" eb="4">
      <t>ユソウ</t>
    </rPh>
    <rPh sb="5" eb="7">
      <t>リョカク</t>
    </rPh>
    <rPh sb="7" eb="10">
      <t>ジドウシャ</t>
    </rPh>
    <phoneticPr fontId="6"/>
  </si>
  <si>
    <t>自家輸送（貨物自動車）</t>
    <rPh sb="0" eb="2">
      <t>ジカ</t>
    </rPh>
    <rPh sb="2" eb="4">
      <t>ユソウ</t>
    </rPh>
    <rPh sb="5" eb="7">
      <t>カモツ</t>
    </rPh>
    <rPh sb="7" eb="10">
      <t>ジドウシャ</t>
    </rPh>
    <phoneticPr fontId="6"/>
  </si>
  <si>
    <t>外洋輸送</t>
    <rPh sb="0" eb="2">
      <t>ガイヨウ</t>
    </rPh>
    <rPh sb="2" eb="4">
      <t>ユソウ</t>
    </rPh>
    <phoneticPr fontId="6"/>
  </si>
  <si>
    <t>外航海運業（旅客・貨物）</t>
    <rPh sb="0" eb="2">
      <t>ガイコウ</t>
    </rPh>
    <rPh sb="2" eb="4">
      <t>カイウン</t>
    </rPh>
    <rPh sb="4" eb="5">
      <t>ギョウ</t>
    </rPh>
    <rPh sb="6" eb="8">
      <t>リョキャク</t>
    </rPh>
    <rPh sb="9" eb="11">
      <t>カモツ</t>
    </rPh>
    <phoneticPr fontId="6"/>
  </si>
  <si>
    <t>沿海・内水面輸送</t>
    <rPh sb="0" eb="2">
      <t>エンカイ</t>
    </rPh>
    <rPh sb="3" eb="6">
      <t>ナイスイメン</t>
    </rPh>
    <rPh sb="6" eb="8">
      <t>ユソウ</t>
    </rPh>
    <phoneticPr fontId="6"/>
  </si>
  <si>
    <t>沿海海運・河川水運・湖沼水運業（旅客・貨物）、港湾旅客業</t>
    <rPh sb="0" eb="2">
      <t>エンカイ</t>
    </rPh>
    <rPh sb="2" eb="4">
      <t>カイウン</t>
    </rPh>
    <rPh sb="5" eb="7">
      <t>カセン</t>
    </rPh>
    <rPh sb="7" eb="8">
      <t>スイ</t>
    </rPh>
    <rPh sb="8" eb="9">
      <t>ウン</t>
    </rPh>
    <rPh sb="10" eb="11">
      <t>ミズウミ</t>
    </rPh>
    <rPh sb="11" eb="12">
      <t>ヌマ</t>
    </rPh>
    <rPh sb="12" eb="14">
      <t>スイウン</t>
    </rPh>
    <rPh sb="14" eb="15">
      <t>ギョウ</t>
    </rPh>
    <rPh sb="16" eb="18">
      <t>リョキャク</t>
    </rPh>
    <rPh sb="19" eb="21">
      <t>カモツ</t>
    </rPh>
    <rPh sb="23" eb="25">
      <t>コウワン</t>
    </rPh>
    <rPh sb="25" eb="27">
      <t>リョキャク</t>
    </rPh>
    <rPh sb="27" eb="28">
      <t>ギョウ</t>
    </rPh>
    <phoneticPr fontId="6"/>
  </si>
  <si>
    <t>港湾運送</t>
    <rPh sb="0" eb="2">
      <t>コウワン</t>
    </rPh>
    <rPh sb="2" eb="4">
      <t>ウンソウ</t>
    </rPh>
    <phoneticPr fontId="6"/>
  </si>
  <si>
    <t>港湾運送業、港湾荷役業、はしけ運送業、いかだ運送業</t>
    <rPh sb="0" eb="2">
      <t>コウワン</t>
    </rPh>
    <rPh sb="2" eb="5">
      <t>ウンソウギョウ</t>
    </rPh>
    <rPh sb="6" eb="8">
      <t>コウワン</t>
    </rPh>
    <rPh sb="8" eb="10">
      <t>ニエキ</t>
    </rPh>
    <rPh sb="10" eb="11">
      <t>ギョウ</t>
    </rPh>
    <rPh sb="15" eb="18">
      <t>ウンソウギョウ</t>
    </rPh>
    <rPh sb="22" eb="25">
      <t>ウンソウギョウ</t>
    </rPh>
    <phoneticPr fontId="6"/>
  </si>
  <si>
    <t>航空輸送</t>
    <rPh sb="0" eb="2">
      <t>コウクウ</t>
    </rPh>
    <rPh sb="2" eb="4">
      <t>ユソウ</t>
    </rPh>
    <phoneticPr fontId="6"/>
  </si>
  <si>
    <t>航空旅客・貨物輸送、航空機による薬剤散布・写真撮影・宣伝広告・魚群探見</t>
    <rPh sb="0" eb="2">
      <t>コウクウ</t>
    </rPh>
    <rPh sb="2" eb="4">
      <t>リョキャク</t>
    </rPh>
    <rPh sb="5" eb="7">
      <t>カモツ</t>
    </rPh>
    <rPh sb="7" eb="9">
      <t>ユソウ</t>
    </rPh>
    <rPh sb="10" eb="13">
      <t>コウクウキ</t>
    </rPh>
    <rPh sb="16" eb="18">
      <t>ヤクザイ</t>
    </rPh>
    <rPh sb="18" eb="20">
      <t>サンプ</t>
    </rPh>
    <rPh sb="21" eb="23">
      <t>シャシン</t>
    </rPh>
    <rPh sb="23" eb="25">
      <t>サツエイ</t>
    </rPh>
    <rPh sb="26" eb="28">
      <t>センデン</t>
    </rPh>
    <rPh sb="28" eb="30">
      <t>コウコク</t>
    </rPh>
    <rPh sb="31" eb="33">
      <t>ギョグン</t>
    </rPh>
    <rPh sb="33" eb="34">
      <t>サガ</t>
    </rPh>
    <rPh sb="34" eb="35">
      <t>ミ</t>
    </rPh>
    <phoneticPr fontId="6"/>
  </si>
  <si>
    <t>貨物利用運送</t>
    <rPh sb="0" eb="2">
      <t>カモツ</t>
    </rPh>
    <rPh sb="2" eb="4">
      <t>リヨウ</t>
    </rPh>
    <rPh sb="4" eb="6">
      <t>ウンソウ</t>
    </rPh>
    <phoneticPr fontId="6"/>
  </si>
  <si>
    <t>第１種利用運送業、第２種利用運送業、運送取次業</t>
    <rPh sb="0" eb="1">
      <t>ダイ</t>
    </rPh>
    <rPh sb="2" eb="3">
      <t>シュ</t>
    </rPh>
    <rPh sb="3" eb="5">
      <t>リヨウ</t>
    </rPh>
    <rPh sb="5" eb="8">
      <t>ウンソウギョウ</t>
    </rPh>
    <rPh sb="9" eb="10">
      <t>ダイ</t>
    </rPh>
    <rPh sb="11" eb="12">
      <t>シュ</t>
    </rPh>
    <rPh sb="12" eb="14">
      <t>リヨウ</t>
    </rPh>
    <rPh sb="14" eb="17">
      <t>ウンソウギョウ</t>
    </rPh>
    <rPh sb="18" eb="20">
      <t>ウンソウ</t>
    </rPh>
    <rPh sb="20" eb="22">
      <t>トリツギ</t>
    </rPh>
    <rPh sb="22" eb="23">
      <t>ギョウ</t>
    </rPh>
    <phoneticPr fontId="6"/>
  </si>
  <si>
    <t>倉庫</t>
    <rPh sb="0" eb="2">
      <t>ソウコ</t>
    </rPh>
    <phoneticPr fontId="6"/>
  </si>
  <si>
    <t>運輸附帯サービス</t>
    <rPh sb="0" eb="2">
      <t>ウンユ</t>
    </rPh>
    <rPh sb="2" eb="4">
      <t>フタイ</t>
    </rPh>
    <phoneticPr fontId="6"/>
  </si>
  <si>
    <t>こん包</t>
    <rPh sb="2" eb="3">
      <t>ポウ</t>
    </rPh>
    <phoneticPr fontId="6"/>
  </si>
  <si>
    <t>荷造業、貨物こん包業、組立こん包業</t>
    <rPh sb="0" eb="2">
      <t>ニヅク</t>
    </rPh>
    <rPh sb="2" eb="3">
      <t>ギョウ</t>
    </rPh>
    <rPh sb="4" eb="6">
      <t>カモツ</t>
    </rPh>
    <rPh sb="8" eb="9">
      <t>ポウ</t>
    </rPh>
    <rPh sb="9" eb="10">
      <t>ギョウ</t>
    </rPh>
    <rPh sb="11" eb="13">
      <t>クミタテ</t>
    </rPh>
    <rPh sb="15" eb="16">
      <t>ポウ</t>
    </rPh>
    <rPh sb="16" eb="17">
      <t>ギョウ</t>
    </rPh>
    <phoneticPr fontId="6"/>
  </si>
  <si>
    <t>郵便・信書便</t>
    <rPh sb="0" eb="2">
      <t>ユウビン</t>
    </rPh>
    <rPh sb="3" eb="5">
      <t>シンショ</t>
    </rPh>
    <rPh sb="5" eb="6">
      <t>ビン</t>
    </rPh>
    <phoneticPr fontId="6"/>
  </si>
  <si>
    <t>通信</t>
    <rPh sb="0" eb="2">
      <t>ツウシン</t>
    </rPh>
    <phoneticPr fontId="6"/>
  </si>
  <si>
    <t>放送</t>
    <rPh sb="0" eb="2">
      <t>ホウソウ</t>
    </rPh>
    <phoneticPr fontId="6"/>
  </si>
  <si>
    <t>NHK、民間放送、有線放送</t>
    <rPh sb="4" eb="6">
      <t>ミンカン</t>
    </rPh>
    <rPh sb="6" eb="8">
      <t>ホウソウ</t>
    </rPh>
    <rPh sb="9" eb="11">
      <t>ユウセン</t>
    </rPh>
    <rPh sb="11" eb="13">
      <t>ホウソウ</t>
    </rPh>
    <phoneticPr fontId="6"/>
  </si>
  <si>
    <t>情報サービス</t>
    <rPh sb="0" eb="2">
      <t>ジョウホウ</t>
    </rPh>
    <phoneticPr fontId="6"/>
  </si>
  <si>
    <t>ソフトウェア開発、ホームページ制作、ゲームソフト開発、ハードウェア・コンサルタント、データ入力サービス、市場調査、世論調査</t>
    <rPh sb="6" eb="8">
      <t>カイハツ</t>
    </rPh>
    <rPh sb="15" eb="17">
      <t>セイサク</t>
    </rPh>
    <rPh sb="24" eb="26">
      <t>カイハツ</t>
    </rPh>
    <rPh sb="45" eb="47">
      <t>ニュウリョク</t>
    </rPh>
    <rPh sb="52" eb="54">
      <t>シジョウ</t>
    </rPh>
    <rPh sb="54" eb="56">
      <t>チョウサ</t>
    </rPh>
    <rPh sb="57" eb="59">
      <t>セロン</t>
    </rPh>
    <rPh sb="59" eb="61">
      <t>チョウサ</t>
    </rPh>
    <phoneticPr fontId="6"/>
  </si>
  <si>
    <t>インターネット附随サービス</t>
    <rPh sb="7" eb="8">
      <t>フ</t>
    </rPh>
    <phoneticPr fontId="6"/>
  </si>
  <si>
    <t>映像・音声・文字情報制作</t>
    <rPh sb="0" eb="2">
      <t>エイゾウ</t>
    </rPh>
    <rPh sb="3" eb="5">
      <t>オンセイ</t>
    </rPh>
    <rPh sb="6" eb="8">
      <t>モジ</t>
    </rPh>
    <rPh sb="8" eb="10">
      <t>ジョウホウ</t>
    </rPh>
    <rPh sb="10" eb="12">
      <t>セイサク</t>
    </rPh>
    <phoneticPr fontId="6"/>
  </si>
  <si>
    <t>映像・音声・文字情報制作</t>
    <rPh sb="3" eb="5">
      <t>オンセイ</t>
    </rPh>
    <phoneticPr fontId="6"/>
  </si>
  <si>
    <t>公務</t>
    <rPh sb="0" eb="2">
      <t>コウム</t>
    </rPh>
    <phoneticPr fontId="6"/>
  </si>
  <si>
    <t>公務（中央）</t>
    <rPh sb="0" eb="2">
      <t>コウム</t>
    </rPh>
    <rPh sb="3" eb="5">
      <t>チュウオウ</t>
    </rPh>
    <phoneticPr fontId="6"/>
  </si>
  <si>
    <t>国会、裁判所、中央官庁</t>
    <rPh sb="0" eb="2">
      <t>コッカイ</t>
    </rPh>
    <rPh sb="3" eb="6">
      <t>サイバンショ</t>
    </rPh>
    <rPh sb="7" eb="9">
      <t>チュウオウ</t>
    </rPh>
    <rPh sb="9" eb="11">
      <t>カンチョウ</t>
    </rPh>
    <phoneticPr fontId="6"/>
  </si>
  <si>
    <t>公務（地方）</t>
    <rPh sb="0" eb="2">
      <t>コウム</t>
    </rPh>
    <rPh sb="3" eb="5">
      <t>チホウ</t>
    </rPh>
    <phoneticPr fontId="6"/>
  </si>
  <si>
    <t>都道府県機関、市町村機関</t>
    <rPh sb="0" eb="4">
      <t>トドウフケン</t>
    </rPh>
    <rPh sb="4" eb="6">
      <t>キカン</t>
    </rPh>
    <rPh sb="7" eb="10">
      <t>シチョウソン</t>
    </rPh>
    <rPh sb="10" eb="12">
      <t>キカン</t>
    </rPh>
    <phoneticPr fontId="6"/>
  </si>
  <si>
    <t>教育・研究</t>
    <rPh sb="0" eb="2">
      <t>キョウイク</t>
    </rPh>
    <rPh sb="3" eb="5">
      <t>ケンキュウ</t>
    </rPh>
    <phoneticPr fontId="6"/>
  </si>
  <si>
    <t>学校教育</t>
    <rPh sb="0" eb="2">
      <t>ガッコウ</t>
    </rPh>
    <rPh sb="2" eb="4">
      <t>キョウイク</t>
    </rPh>
    <phoneticPr fontId="6"/>
  </si>
  <si>
    <t>社会教育・その他の教育</t>
    <rPh sb="0" eb="2">
      <t>シャカイ</t>
    </rPh>
    <rPh sb="2" eb="4">
      <t>キョウイク</t>
    </rPh>
    <rPh sb="7" eb="8">
      <t>ホカ</t>
    </rPh>
    <rPh sb="9" eb="11">
      <t>キョウイク</t>
    </rPh>
    <phoneticPr fontId="6"/>
  </si>
  <si>
    <t>公民館、図書館、博物館、美術館、動物園、水族館、青年の家、少年自然の家、社会通信教育、女性教育会館、航空保安大学校、防衛大学校、警察大学校、自治大学校、気象大学校、消防学校、雇用・能力開発機構、航海訓練所、歯科衛生士養成所、料理学校、洋裁学校、自動車教習所</t>
    <rPh sb="0" eb="3">
      <t>コウミンカン</t>
    </rPh>
    <rPh sb="4" eb="7">
      <t>トショカン</t>
    </rPh>
    <rPh sb="8" eb="11">
      <t>ハクブツカン</t>
    </rPh>
    <rPh sb="12" eb="15">
      <t>ビジュツカン</t>
    </rPh>
    <rPh sb="16" eb="19">
      <t>ドウブツエン</t>
    </rPh>
    <rPh sb="20" eb="23">
      <t>スイゾクカン</t>
    </rPh>
    <rPh sb="24" eb="26">
      <t>セイネン</t>
    </rPh>
    <rPh sb="27" eb="28">
      <t>イエ</t>
    </rPh>
    <rPh sb="29" eb="31">
      <t>ショウネン</t>
    </rPh>
    <rPh sb="31" eb="33">
      <t>シゼン</t>
    </rPh>
    <rPh sb="34" eb="35">
      <t>イエ</t>
    </rPh>
    <rPh sb="36" eb="38">
      <t>シャカイ</t>
    </rPh>
    <rPh sb="38" eb="40">
      <t>ツウシン</t>
    </rPh>
    <rPh sb="40" eb="42">
      <t>キョウイク</t>
    </rPh>
    <rPh sb="43" eb="45">
      <t>ジョセイ</t>
    </rPh>
    <rPh sb="45" eb="47">
      <t>キョウイク</t>
    </rPh>
    <rPh sb="47" eb="49">
      <t>カイカン</t>
    </rPh>
    <rPh sb="50" eb="52">
      <t>コウクウ</t>
    </rPh>
    <rPh sb="52" eb="54">
      <t>ホアン</t>
    </rPh>
    <rPh sb="54" eb="57">
      <t>ダイガッコウ</t>
    </rPh>
    <rPh sb="58" eb="60">
      <t>ボウエイ</t>
    </rPh>
    <rPh sb="60" eb="63">
      <t>ダイガッコウ</t>
    </rPh>
    <rPh sb="64" eb="66">
      <t>ケイサツ</t>
    </rPh>
    <rPh sb="66" eb="69">
      <t>ダイガッコウ</t>
    </rPh>
    <rPh sb="70" eb="72">
      <t>ジチ</t>
    </rPh>
    <rPh sb="72" eb="75">
      <t>ダイガッコウ</t>
    </rPh>
    <rPh sb="76" eb="78">
      <t>キショウ</t>
    </rPh>
    <rPh sb="78" eb="81">
      <t>ダイガッコウ</t>
    </rPh>
    <rPh sb="82" eb="84">
      <t>ショウボウ</t>
    </rPh>
    <rPh sb="84" eb="86">
      <t>ガッコウ</t>
    </rPh>
    <rPh sb="87" eb="89">
      <t>コヨウ</t>
    </rPh>
    <rPh sb="90" eb="92">
      <t>ノウリョク</t>
    </rPh>
    <rPh sb="92" eb="94">
      <t>カイハツ</t>
    </rPh>
    <rPh sb="94" eb="96">
      <t>キコウ</t>
    </rPh>
    <rPh sb="97" eb="99">
      <t>コウカイ</t>
    </rPh>
    <rPh sb="99" eb="101">
      <t>クンレン</t>
    </rPh>
    <rPh sb="101" eb="102">
      <t>ジョ</t>
    </rPh>
    <rPh sb="103" eb="105">
      <t>シカ</t>
    </rPh>
    <rPh sb="105" eb="107">
      <t>エイセイ</t>
    </rPh>
    <rPh sb="107" eb="108">
      <t>シ</t>
    </rPh>
    <rPh sb="108" eb="111">
      <t>ヨウセイジョ</t>
    </rPh>
    <rPh sb="112" eb="114">
      <t>リョウリ</t>
    </rPh>
    <rPh sb="114" eb="116">
      <t>ガッコウ</t>
    </rPh>
    <rPh sb="117" eb="119">
      <t>ヨウサイ</t>
    </rPh>
    <rPh sb="119" eb="121">
      <t>ガッコウ</t>
    </rPh>
    <rPh sb="122" eb="125">
      <t>ジドウシャ</t>
    </rPh>
    <rPh sb="125" eb="128">
      <t>キョウシュウジョ</t>
    </rPh>
    <phoneticPr fontId="6"/>
  </si>
  <si>
    <t>学術研究機関</t>
    <rPh sb="0" eb="2">
      <t>ガクジュツ</t>
    </rPh>
    <rPh sb="2" eb="4">
      <t>ケンキュウ</t>
    </rPh>
    <rPh sb="4" eb="6">
      <t>キカン</t>
    </rPh>
    <phoneticPr fontId="6"/>
  </si>
  <si>
    <t>物質・材料研究機構、産業技術総合研究所、医薬基盤研究所、理学研究所、工学研究所、農学研究所、医学・薬学研究所、教育政策研究所、国語研究所、社会保障・人口問題研究所、労働政策研究・研修機構、東洋文化研究所、社会科学研究所、人文科学研究所</t>
    <rPh sb="0" eb="2">
      <t>ブッシツ</t>
    </rPh>
    <rPh sb="3" eb="5">
      <t>ザイリョウ</t>
    </rPh>
    <rPh sb="5" eb="7">
      <t>ケンキュウ</t>
    </rPh>
    <rPh sb="7" eb="9">
      <t>キコウ</t>
    </rPh>
    <rPh sb="10" eb="12">
      <t>サンギョウ</t>
    </rPh>
    <rPh sb="12" eb="14">
      <t>ギジュツ</t>
    </rPh>
    <rPh sb="14" eb="16">
      <t>ソウゴウ</t>
    </rPh>
    <rPh sb="16" eb="19">
      <t>ケンキュウジョ</t>
    </rPh>
    <rPh sb="20" eb="22">
      <t>イヤク</t>
    </rPh>
    <rPh sb="22" eb="24">
      <t>キバン</t>
    </rPh>
    <rPh sb="24" eb="27">
      <t>ケンキュウジョ</t>
    </rPh>
    <rPh sb="28" eb="30">
      <t>リガク</t>
    </rPh>
    <rPh sb="30" eb="32">
      <t>ケンキュウ</t>
    </rPh>
    <rPh sb="32" eb="33">
      <t>ジョ</t>
    </rPh>
    <rPh sb="34" eb="36">
      <t>コウガク</t>
    </rPh>
    <rPh sb="36" eb="39">
      <t>ケンキュウジョ</t>
    </rPh>
    <rPh sb="40" eb="42">
      <t>ノウガク</t>
    </rPh>
    <rPh sb="42" eb="45">
      <t>ケンキュウジョ</t>
    </rPh>
    <rPh sb="46" eb="48">
      <t>イガク</t>
    </rPh>
    <rPh sb="49" eb="51">
      <t>ヤクガク</t>
    </rPh>
    <rPh sb="51" eb="53">
      <t>ケンキュウ</t>
    </rPh>
    <rPh sb="53" eb="54">
      <t>ジョ</t>
    </rPh>
    <rPh sb="55" eb="57">
      <t>キョウイク</t>
    </rPh>
    <rPh sb="57" eb="59">
      <t>セイサク</t>
    </rPh>
    <rPh sb="59" eb="62">
      <t>ケンキュウジョ</t>
    </rPh>
    <rPh sb="63" eb="65">
      <t>コクゴ</t>
    </rPh>
    <rPh sb="65" eb="68">
      <t>ケンキュウジョ</t>
    </rPh>
    <rPh sb="69" eb="71">
      <t>シャカイ</t>
    </rPh>
    <rPh sb="71" eb="73">
      <t>ホショウ</t>
    </rPh>
    <rPh sb="74" eb="76">
      <t>ジンコウ</t>
    </rPh>
    <rPh sb="76" eb="78">
      <t>モンダイ</t>
    </rPh>
    <rPh sb="78" eb="81">
      <t>ケンキュウジョ</t>
    </rPh>
    <rPh sb="82" eb="84">
      <t>ロウドウ</t>
    </rPh>
    <rPh sb="84" eb="86">
      <t>セイサク</t>
    </rPh>
    <rPh sb="86" eb="88">
      <t>ケンキュウ</t>
    </rPh>
    <rPh sb="89" eb="91">
      <t>ケンシュウ</t>
    </rPh>
    <rPh sb="91" eb="93">
      <t>キコウ</t>
    </rPh>
    <rPh sb="94" eb="96">
      <t>トウヨウ</t>
    </rPh>
    <rPh sb="96" eb="98">
      <t>ブンカ</t>
    </rPh>
    <rPh sb="98" eb="101">
      <t>ケンキュウジョ</t>
    </rPh>
    <rPh sb="102" eb="104">
      <t>シャカイ</t>
    </rPh>
    <rPh sb="104" eb="106">
      <t>カガク</t>
    </rPh>
    <rPh sb="106" eb="109">
      <t>ケンキュウジョ</t>
    </rPh>
    <rPh sb="110" eb="112">
      <t>ジンブン</t>
    </rPh>
    <rPh sb="112" eb="114">
      <t>カガク</t>
    </rPh>
    <rPh sb="114" eb="116">
      <t>ケンキュウ</t>
    </rPh>
    <rPh sb="116" eb="117">
      <t>ジョ</t>
    </rPh>
    <phoneticPr fontId="6"/>
  </si>
  <si>
    <t>企業内研究開発</t>
    <rPh sb="0" eb="2">
      <t>キギョウ</t>
    </rPh>
    <rPh sb="2" eb="3">
      <t>ナイ</t>
    </rPh>
    <rPh sb="3" eb="5">
      <t>ケンキュウ</t>
    </rPh>
    <rPh sb="5" eb="7">
      <t>カイハツ</t>
    </rPh>
    <phoneticPr fontId="6"/>
  </si>
  <si>
    <t>企業の製品開発、技術的改善を図るための研究活動等</t>
    <rPh sb="0" eb="2">
      <t>キギョウ</t>
    </rPh>
    <rPh sb="3" eb="5">
      <t>セイヒン</t>
    </rPh>
    <rPh sb="5" eb="7">
      <t>カイハツ</t>
    </rPh>
    <rPh sb="8" eb="11">
      <t>ギジュツテキ</t>
    </rPh>
    <rPh sb="11" eb="13">
      <t>カイゼン</t>
    </rPh>
    <rPh sb="14" eb="15">
      <t>ハカ</t>
    </rPh>
    <rPh sb="19" eb="21">
      <t>ケンキュウ</t>
    </rPh>
    <rPh sb="21" eb="23">
      <t>カツドウ</t>
    </rPh>
    <rPh sb="23" eb="24">
      <t>トウ</t>
    </rPh>
    <phoneticPr fontId="6"/>
  </si>
  <si>
    <t>医療・福祉</t>
    <rPh sb="0" eb="2">
      <t>イリョウ</t>
    </rPh>
    <rPh sb="3" eb="5">
      <t>フクシ</t>
    </rPh>
    <phoneticPr fontId="6"/>
  </si>
  <si>
    <t>医療</t>
    <rPh sb="0" eb="2">
      <t>イリョウ</t>
    </rPh>
    <phoneticPr fontId="6"/>
  </si>
  <si>
    <t>保健衛生</t>
    <rPh sb="0" eb="2">
      <t>ホケン</t>
    </rPh>
    <rPh sb="2" eb="4">
      <t>エイセイ</t>
    </rPh>
    <phoneticPr fontId="6"/>
  </si>
  <si>
    <t>社会保険・社会福祉</t>
    <rPh sb="2" eb="4">
      <t>ホケン</t>
    </rPh>
    <rPh sb="5" eb="7">
      <t>シャカイ</t>
    </rPh>
    <rPh sb="7" eb="9">
      <t>フクシ</t>
    </rPh>
    <phoneticPr fontId="6"/>
  </si>
  <si>
    <t>社会保険・社会福祉</t>
    <rPh sb="0" eb="2">
      <t>シャカイ</t>
    </rPh>
    <rPh sb="2" eb="4">
      <t>ホケン</t>
    </rPh>
    <rPh sb="5" eb="7">
      <t>シャカイ</t>
    </rPh>
    <rPh sb="7" eb="9">
      <t>フクシ</t>
    </rPh>
    <phoneticPr fontId="6"/>
  </si>
  <si>
    <t>厚生年金・国民年金・国民健康保険・政府管掌健康保険・船員保険・介護保険・共済組合・社会保険診療報酬支払基金の社会保険事務、保育所、児童厚生施設、児童養護施設、養護老人ホーム、老人福祉センター、知的障害者援護施設、身体障害者授産施設、精神障害者生活訓練施設</t>
    <rPh sb="0" eb="2">
      <t>コウセイ</t>
    </rPh>
    <rPh sb="2" eb="4">
      <t>ネンキン</t>
    </rPh>
    <rPh sb="5" eb="7">
      <t>コクミン</t>
    </rPh>
    <rPh sb="7" eb="9">
      <t>ネンキン</t>
    </rPh>
    <rPh sb="10" eb="12">
      <t>コクミン</t>
    </rPh>
    <rPh sb="12" eb="14">
      <t>ケンコウ</t>
    </rPh>
    <rPh sb="14" eb="16">
      <t>ホケン</t>
    </rPh>
    <rPh sb="17" eb="19">
      <t>セイフ</t>
    </rPh>
    <rPh sb="19" eb="21">
      <t>カンショウ</t>
    </rPh>
    <rPh sb="21" eb="23">
      <t>ケンコウ</t>
    </rPh>
    <rPh sb="23" eb="25">
      <t>ホケン</t>
    </rPh>
    <rPh sb="26" eb="28">
      <t>センイン</t>
    </rPh>
    <rPh sb="28" eb="30">
      <t>ホケン</t>
    </rPh>
    <rPh sb="31" eb="33">
      <t>カイゴ</t>
    </rPh>
    <rPh sb="33" eb="35">
      <t>ホケン</t>
    </rPh>
    <rPh sb="36" eb="38">
      <t>キョウサイ</t>
    </rPh>
    <rPh sb="38" eb="40">
      <t>クミアイ</t>
    </rPh>
    <rPh sb="41" eb="43">
      <t>シャカイ</t>
    </rPh>
    <rPh sb="43" eb="45">
      <t>ホケン</t>
    </rPh>
    <rPh sb="45" eb="47">
      <t>シンリョウ</t>
    </rPh>
    <rPh sb="47" eb="49">
      <t>ホウシュウ</t>
    </rPh>
    <rPh sb="49" eb="51">
      <t>シハライ</t>
    </rPh>
    <rPh sb="51" eb="53">
      <t>キキン</t>
    </rPh>
    <rPh sb="54" eb="56">
      <t>シャカイ</t>
    </rPh>
    <rPh sb="56" eb="58">
      <t>ホケン</t>
    </rPh>
    <rPh sb="58" eb="60">
      <t>ジム</t>
    </rPh>
    <rPh sb="61" eb="63">
      <t>ホイク</t>
    </rPh>
    <rPh sb="63" eb="64">
      <t>ジョ</t>
    </rPh>
    <rPh sb="65" eb="67">
      <t>ジドウ</t>
    </rPh>
    <rPh sb="67" eb="69">
      <t>コウセイ</t>
    </rPh>
    <rPh sb="69" eb="71">
      <t>シセツ</t>
    </rPh>
    <rPh sb="72" eb="74">
      <t>ジドウ</t>
    </rPh>
    <rPh sb="74" eb="76">
      <t>ヨウゴ</t>
    </rPh>
    <rPh sb="76" eb="78">
      <t>シセツ</t>
    </rPh>
    <rPh sb="79" eb="81">
      <t>ヨウゴ</t>
    </rPh>
    <rPh sb="81" eb="83">
      <t>ロウジン</t>
    </rPh>
    <rPh sb="87" eb="89">
      <t>ロウジン</t>
    </rPh>
    <rPh sb="89" eb="91">
      <t>フクシ</t>
    </rPh>
    <rPh sb="96" eb="98">
      <t>チテキ</t>
    </rPh>
    <rPh sb="98" eb="100">
      <t>ショウガイ</t>
    </rPh>
    <rPh sb="100" eb="101">
      <t>シャ</t>
    </rPh>
    <rPh sb="101" eb="103">
      <t>エンゴ</t>
    </rPh>
    <rPh sb="103" eb="105">
      <t>シセツ</t>
    </rPh>
    <rPh sb="106" eb="108">
      <t>シンタイ</t>
    </rPh>
    <rPh sb="108" eb="111">
      <t>ショウガイシャ</t>
    </rPh>
    <rPh sb="111" eb="113">
      <t>ジュサン</t>
    </rPh>
    <rPh sb="113" eb="115">
      <t>シセツ</t>
    </rPh>
    <rPh sb="116" eb="118">
      <t>セイシン</t>
    </rPh>
    <rPh sb="118" eb="120">
      <t>ショウガイ</t>
    </rPh>
    <rPh sb="120" eb="121">
      <t>シャ</t>
    </rPh>
    <rPh sb="121" eb="123">
      <t>セイカツ</t>
    </rPh>
    <rPh sb="123" eb="125">
      <t>クンレン</t>
    </rPh>
    <rPh sb="125" eb="127">
      <t>シセツ</t>
    </rPh>
    <phoneticPr fontId="6"/>
  </si>
  <si>
    <t>介護</t>
  </si>
  <si>
    <t>介護</t>
    <rPh sb="0" eb="2">
      <t>カイゴ</t>
    </rPh>
    <phoneticPr fontId="6"/>
  </si>
  <si>
    <t>訪問通所サービス、短期入所サービス、居宅介護支援、特別養護老人ホーム、介護老人保健施設、介護療養型医療施設</t>
    <rPh sb="0" eb="2">
      <t>ホウモン</t>
    </rPh>
    <rPh sb="2" eb="4">
      <t>ツウショ</t>
    </rPh>
    <rPh sb="9" eb="11">
      <t>タンキ</t>
    </rPh>
    <rPh sb="11" eb="13">
      <t>ニュウショ</t>
    </rPh>
    <rPh sb="18" eb="20">
      <t>キョタク</t>
    </rPh>
    <rPh sb="20" eb="22">
      <t>カイゴ</t>
    </rPh>
    <rPh sb="22" eb="24">
      <t>シエン</t>
    </rPh>
    <rPh sb="25" eb="27">
      <t>トクベツ</t>
    </rPh>
    <rPh sb="27" eb="29">
      <t>ヨウゴ</t>
    </rPh>
    <rPh sb="29" eb="31">
      <t>ロウジン</t>
    </rPh>
    <rPh sb="35" eb="37">
      <t>カイゴ</t>
    </rPh>
    <rPh sb="37" eb="39">
      <t>ロウジン</t>
    </rPh>
    <rPh sb="39" eb="41">
      <t>ホケン</t>
    </rPh>
    <rPh sb="41" eb="43">
      <t>シセツ</t>
    </rPh>
    <rPh sb="44" eb="46">
      <t>カイゴ</t>
    </rPh>
    <rPh sb="46" eb="48">
      <t>リョウヨウ</t>
    </rPh>
    <rPh sb="48" eb="49">
      <t>ガタ</t>
    </rPh>
    <rPh sb="49" eb="51">
      <t>イリョウ</t>
    </rPh>
    <rPh sb="51" eb="53">
      <t>シセツ</t>
    </rPh>
    <phoneticPr fontId="6"/>
  </si>
  <si>
    <t>織物協同組合、商工会議所、経済団体連合会、生命保険協会、全国銀行協会、日本税理士会連合会、全国中小企業団体中央会、全国農業会議所、宗教団体、労働団体、学術団体、文化団体、政治団体、学士会、囲碁連盟、県民会館、文化会館</t>
    <rPh sb="0" eb="2">
      <t>オリモノ</t>
    </rPh>
    <rPh sb="2" eb="4">
      <t>キョウドウ</t>
    </rPh>
    <rPh sb="4" eb="6">
      <t>クミアイ</t>
    </rPh>
    <rPh sb="7" eb="9">
      <t>ショウコウ</t>
    </rPh>
    <rPh sb="9" eb="12">
      <t>カイギショ</t>
    </rPh>
    <rPh sb="13" eb="15">
      <t>ケイザイ</t>
    </rPh>
    <rPh sb="15" eb="17">
      <t>ダンタイ</t>
    </rPh>
    <rPh sb="17" eb="20">
      <t>レンゴウカイ</t>
    </rPh>
    <rPh sb="21" eb="23">
      <t>セイメイ</t>
    </rPh>
    <rPh sb="23" eb="25">
      <t>ホケン</t>
    </rPh>
    <rPh sb="25" eb="27">
      <t>キョウカイ</t>
    </rPh>
    <rPh sb="28" eb="30">
      <t>ゼンコク</t>
    </rPh>
    <rPh sb="30" eb="32">
      <t>ギンコウ</t>
    </rPh>
    <rPh sb="32" eb="34">
      <t>キョウカイ</t>
    </rPh>
    <rPh sb="35" eb="37">
      <t>ニホン</t>
    </rPh>
    <rPh sb="37" eb="40">
      <t>ゼイリシ</t>
    </rPh>
    <rPh sb="40" eb="41">
      <t>カイ</t>
    </rPh>
    <rPh sb="41" eb="44">
      <t>レンゴウカイ</t>
    </rPh>
    <rPh sb="45" eb="47">
      <t>ゼンコク</t>
    </rPh>
    <rPh sb="47" eb="49">
      <t>チュウショウ</t>
    </rPh>
    <rPh sb="49" eb="51">
      <t>キギョウ</t>
    </rPh>
    <rPh sb="51" eb="53">
      <t>ダンタイ</t>
    </rPh>
    <rPh sb="53" eb="56">
      <t>チュウオウカイ</t>
    </rPh>
    <rPh sb="57" eb="59">
      <t>ゼンコク</t>
    </rPh>
    <rPh sb="59" eb="61">
      <t>ノウギョウ</t>
    </rPh>
    <rPh sb="61" eb="64">
      <t>カイギショ</t>
    </rPh>
    <rPh sb="65" eb="67">
      <t>シュウキョウ</t>
    </rPh>
    <rPh sb="67" eb="69">
      <t>ダンタイ</t>
    </rPh>
    <rPh sb="70" eb="72">
      <t>ロウドウ</t>
    </rPh>
    <rPh sb="72" eb="74">
      <t>ダンタイ</t>
    </rPh>
    <rPh sb="75" eb="77">
      <t>ガクジュツ</t>
    </rPh>
    <rPh sb="77" eb="79">
      <t>ダンタイ</t>
    </rPh>
    <rPh sb="80" eb="82">
      <t>ブンカ</t>
    </rPh>
    <rPh sb="82" eb="84">
      <t>ダンタイ</t>
    </rPh>
    <rPh sb="85" eb="87">
      <t>セイジ</t>
    </rPh>
    <rPh sb="87" eb="89">
      <t>ダンタイ</t>
    </rPh>
    <rPh sb="90" eb="92">
      <t>ガクシ</t>
    </rPh>
    <rPh sb="92" eb="93">
      <t>カイ</t>
    </rPh>
    <rPh sb="94" eb="96">
      <t>イゴ</t>
    </rPh>
    <rPh sb="96" eb="98">
      <t>レンメイ</t>
    </rPh>
    <rPh sb="99" eb="101">
      <t>ケンミン</t>
    </rPh>
    <rPh sb="101" eb="103">
      <t>カイカン</t>
    </rPh>
    <rPh sb="104" eb="106">
      <t>ブンカ</t>
    </rPh>
    <rPh sb="106" eb="108">
      <t>カイカン</t>
    </rPh>
    <phoneticPr fontId="6"/>
  </si>
  <si>
    <t>物品賃貸サービス</t>
    <rPh sb="0" eb="2">
      <t>ブッピン</t>
    </rPh>
    <rPh sb="2" eb="4">
      <t>チンタイ</t>
    </rPh>
    <phoneticPr fontId="6"/>
  </si>
  <si>
    <t>物品賃貸業（貸自動車業を除く）</t>
    <rPh sb="0" eb="2">
      <t>ブッピン</t>
    </rPh>
    <rPh sb="2" eb="5">
      <t>チンタイギョウ</t>
    </rPh>
    <rPh sb="6" eb="7">
      <t>カシ</t>
    </rPh>
    <rPh sb="7" eb="10">
      <t>ジドウシャ</t>
    </rPh>
    <rPh sb="10" eb="11">
      <t>ギョウ</t>
    </rPh>
    <rPh sb="12" eb="13">
      <t>ノゾ</t>
    </rPh>
    <phoneticPr fontId="6"/>
  </si>
  <si>
    <t>貸自動車業</t>
    <rPh sb="0" eb="1">
      <t>カシ</t>
    </rPh>
    <rPh sb="1" eb="4">
      <t>ジドウシャ</t>
    </rPh>
    <rPh sb="4" eb="5">
      <t>ギョウ</t>
    </rPh>
    <phoneticPr fontId="6"/>
  </si>
  <si>
    <t>レンタカー、自動車リース業</t>
    <rPh sb="6" eb="9">
      <t>ジドウシャ</t>
    </rPh>
    <rPh sb="12" eb="13">
      <t>ギョウ</t>
    </rPh>
    <phoneticPr fontId="6"/>
  </si>
  <si>
    <t>広告</t>
    <rPh sb="0" eb="2">
      <t>コウコク</t>
    </rPh>
    <phoneticPr fontId="6"/>
  </si>
  <si>
    <t>広告代理業、新聞広告代理業、車両内広告代理業、電柱広告代理業、屋外広告業（看板、立看板、はり紙）、アドバルーン、ちんどん屋、折込広告、ネット広告業</t>
    <rPh sb="0" eb="2">
      <t>コウコク</t>
    </rPh>
    <rPh sb="2" eb="4">
      <t>ダイリ</t>
    </rPh>
    <rPh sb="4" eb="5">
      <t>ギョウ</t>
    </rPh>
    <rPh sb="6" eb="8">
      <t>シンブン</t>
    </rPh>
    <rPh sb="8" eb="10">
      <t>コウコク</t>
    </rPh>
    <rPh sb="10" eb="12">
      <t>ダイリ</t>
    </rPh>
    <rPh sb="12" eb="13">
      <t>ギョウ</t>
    </rPh>
    <rPh sb="14" eb="16">
      <t>シャリョウ</t>
    </rPh>
    <rPh sb="16" eb="17">
      <t>ナイ</t>
    </rPh>
    <rPh sb="17" eb="19">
      <t>コウコク</t>
    </rPh>
    <rPh sb="19" eb="21">
      <t>ダイリ</t>
    </rPh>
    <rPh sb="21" eb="22">
      <t>ギョウ</t>
    </rPh>
    <rPh sb="23" eb="25">
      <t>デンチュウ</t>
    </rPh>
    <rPh sb="25" eb="27">
      <t>コウコク</t>
    </rPh>
    <rPh sb="27" eb="29">
      <t>ダイリ</t>
    </rPh>
    <rPh sb="29" eb="30">
      <t>ギョウ</t>
    </rPh>
    <rPh sb="31" eb="33">
      <t>オクガイ</t>
    </rPh>
    <rPh sb="33" eb="35">
      <t>コウコク</t>
    </rPh>
    <rPh sb="35" eb="36">
      <t>ギョウ</t>
    </rPh>
    <rPh sb="37" eb="39">
      <t>カンバン</t>
    </rPh>
    <rPh sb="40" eb="41">
      <t>タテ</t>
    </rPh>
    <rPh sb="41" eb="43">
      <t>カンバン</t>
    </rPh>
    <rPh sb="46" eb="47">
      <t>ガミ</t>
    </rPh>
    <rPh sb="60" eb="61">
      <t>ヤ</t>
    </rPh>
    <rPh sb="62" eb="64">
      <t>オリコミ</t>
    </rPh>
    <rPh sb="64" eb="66">
      <t>コウコク</t>
    </rPh>
    <rPh sb="70" eb="72">
      <t>コウコク</t>
    </rPh>
    <rPh sb="72" eb="73">
      <t>ギョウ</t>
    </rPh>
    <phoneticPr fontId="6"/>
  </si>
  <si>
    <t>自動車整備・機械修理</t>
    <rPh sb="3" eb="5">
      <t>セイビ</t>
    </rPh>
    <phoneticPr fontId="6"/>
  </si>
  <si>
    <t>自動車整備</t>
    <rPh sb="0" eb="3">
      <t>ジドウシャ</t>
    </rPh>
    <rPh sb="3" eb="5">
      <t>セイビ</t>
    </rPh>
    <phoneticPr fontId="6"/>
  </si>
  <si>
    <t>自動車整備業、オートバイ整備業</t>
    <rPh sb="0" eb="3">
      <t>ジドウシャ</t>
    </rPh>
    <rPh sb="3" eb="5">
      <t>セイビ</t>
    </rPh>
    <rPh sb="5" eb="6">
      <t>ギョウ</t>
    </rPh>
    <rPh sb="12" eb="14">
      <t>セイビ</t>
    </rPh>
    <rPh sb="14" eb="15">
      <t>ギョウ</t>
    </rPh>
    <phoneticPr fontId="6"/>
  </si>
  <si>
    <t>機械修理</t>
    <rPh sb="0" eb="2">
      <t>キカイ</t>
    </rPh>
    <rPh sb="2" eb="4">
      <t>シュウリ</t>
    </rPh>
    <phoneticPr fontId="6"/>
  </si>
  <si>
    <t>一般機械修理、建設・鉱山機械修理、電気機械修理、産業用運搬車両修理、光学機械修理、パソコン修理</t>
    <rPh sb="0" eb="2">
      <t>イッパン</t>
    </rPh>
    <rPh sb="2" eb="4">
      <t>キカイ</t>
    </rPh>
    <rPh sb="4" eb="6">
      <t>シュウリ</t>
    </rPh>
    <rPh sb="7" eb="9">
      <t>ケンセツ</t>
    </rPh>
    <rPh sb="10" eb="12">
      <t>コウザン</t>
    </rPh>
    <rPh sb="12" eb="14">
      <t>キカイ</t>
    </rPh>
    <rPh sb="14" eb="16">
      <t>シュウリ</t>
    </rPh>
    <rPh sb="17" eb="19">
      <t>デンキ</t>
    </rPh>
    <rPh sb="19" eb="21">
      <t>キカイ</t>
    </rPh>
    <rPh sb="21" eb="23">
      <t>シュウリ</t>
    </rPh>
    <rPh sb="24" eb="27">
      <t>サンギョウヨウ</t>
    </rPh>
    <rPh sb="27" eb="30">
      <t>ウンパンシャ</t>
    </rPh>
    <rPh sb="30" eb="31">
      <t>リョウ</t>
    </rPh>
    <rPh sb="31" eb="33">
      <t>シュウリ</t>
    </rPh>
    <rPh sb="34" eb="36">
      <t>コウガク</t>
    </rPh>
    <rPh sb="36" eb="38">
      <t>キカイ</t>
    </rPh>
    <rPh sb="38" eb="40">
      <t>シュウリ</t>
    </rPh>
    <rPh sb="45" eb="47">
      <t>シュウリ</t>
    </rPh>
    <phoneticPr fontId="6"/>
  </si>
  <si>
    <t>その他の対事業所サービス</t>
    <rPh sb="2" eb="3">
      <t>ホカ</t>
    </rPh>
    <phoneticPr fontId="6"/>
  </si>
  <si>
    <t>その他の対事業所サービス</t>
    <rPh sb="2" eb="3">
      <t>ホカ</t>
    </rPh>
    <rPh sb="4" eb="5">
      <t>タイ</t>
    </rPh>
    <rPh sb="5" eb="8">
      <t>ジギョウショ</t>
    </rPh>
    <phoneticPr fontId="6"/>
  </si>
  <si>
    <t>建物サービス（ビルサービス業、ビルメンテナンス業、ビル清掃業、床磨き業、ガラスふき業、煙突掃除業、住宅消毒業、害虫駆除業）、法律事務所、特許事務所、公証人役場、司法書士事務所、公認会計士事務所、税理士事務所、設計監督業、建物設計製図業、建設コンサルタント業、測量業、地質調査、労働派遣サービス、レコード制作業、ラジオ番組制作業、速記業、あて名書業、複写業、マイクロ写真業、商品検査業、生糸検査所、民営職業紹介所、警備業、ディスプレイ業、パーティ請負業、温泉供給業、デザイン業、経営コンサルタント業、機械設計業、行政書士、不動産鑑定士、土地家屋調査士、医療事務、司会、通訳</t>
    <rPh sb="0" eb="2">
      <t>タテモノ</t>
    </rPh>
    <rPh sb="13" eb="14">
      <t>ギョウ</t>
    </rPh>
    <rPh sb="23" eb="24">
      <t>ギョウ</t>
    </rPh>
    <rPh sb="27" eb="30">
      <t>セイソウギョウ</t>
    </rPh>
    <rPh sb="31" eb="32">
      <t>ユカ</t>
    </rPh>
    <rPh sb="32" eb="33">
      <t>ミガ</t>
    </rPh>
    <rPh sb="34" eb="35">
      <t>ギョウ</t>
    </rPh>
    <rPh sb="41" eb="42">
      <t>ギョウ</t>
    </rPh>
    <rPh sb="43" eb="45">
      <t>エントツ</t>
    </rPh>
    <rPh sb="45" eb="47">
      <t>ソウジ</t>
    </rPh>
    <rPh sb="47" eb="48">
      <t>ギョウ</t>
    </rPh>
    <rPh sb="49" eb="51">
      <t>ジュウタク</t>
    </rPh>
    <rPh sb="51" eb="53">
      <t>ショウドク</t>
    </rPh>
    <rPh sb="53" eb="54">
      <t>ギョウ</t>
    </rPh>
    <rPh sb="55" eb="57">
      <t>ガイチュウ</t>
    </rPh>
    <rPh sb="57" eb="59">
      <t>クジョ</t>
    </rPh>
    <rPh sb="59" eb="60">
      <t>ギョウ</t>
    </rPh>
    <rPh sb="62" eb="64">
      <t>ホウリツ</t>
    </rPh>
    <rPh sb="64" eb="66">
      <t>ジム</t>
    </rPh>
    <rPh sb="66" eb="67">
      <t>ショ</t>
    </rPh>
    <rPh sb="68" eb="70">
      <t>トッキョ</t>
    </rPh>
    <rPh sb="70" eb="72">
      <t>ジム</t>
    </rPh>
    <rPh sb="72" eb="73">
      <t>ショ</t>
    </rPh>
    <rPh sb="74" eb="75">
      <t>コウ</t>
    </rPh>
    <rPh sb="75" eb="77">
      <t>ショウニン</t>
    </rPh>
    <rPh sb="77" eb="79">
      <t>ヤクバ</t>
    </rPh>
    <rPh sb="80" eb="82">
      <t>シホウ</t>
    </rPh>
    <rPh sb="82" eb="84">
      <t>ショシ</t>
    </rPh>
    <rPh sb="84" eb="86">
      <t>ジム</t>
    </rPh>
    <rPh sb="86" eb="87">
      <t>ショ</t>
    </rPh>
    <rPh sb="88" eb="90">
      <t>コウニン</t>
    </rPh>
    <rPh sb="90" eb="92">
      <t>カイケイ</t>
    </rPh>
    <rPh sb="92" eb="93">
      <t>シ</t>
    </rPh>
    <rPh sb="93" eb="95">
      <t>ジム</t>
    </rPh>
    <rPh sb="95" eb="96">
      <t>ショ</t>
    </rPh>
    <rPh sb="97" eb="100">
      <t>ゼイリシ</t>
    </rPh>
    <rPh sb="100" eb="102">
      <t>ジム</t>
    </rPh>
    <rPh sb="102" eb="103">
      <t>ショ</t>
    </rPh>
    <rPh sb="104" eb="106">
      <t>セッケイ</t>
    </rPh>
    <rPh sb="106" eb="108">
      <t>カントク</t>
    </rPh>
    <rPh sb="108" eb="109">
      <t>ギョウ</t>
    </rPh>
    <rPh sb="110" eb="112">
      <t>タテモノ</t>
    </rPh>
    <rPh sb="112" eb="114">
      <t>セッケイ</t>
    </rPh>
    <rPh sb="114" eb="116">
      <t>セイズ</t>
    </rPh>
    <rPh sb="116" eb="117">
      <t>ギョウ</t>
    </rPh>
    <rPh sb="118" eb="120">
      <t>ケンセツ</t>
    </rPh>
    <rPh sb="127" eb="128">
      <t>ギョウ</t>
    </rPh>
    <rPh sb="129" eb="131">
      <t>ソクリョウ</t>
    </rPh>
    <rPh sb="131" eb="132">
      <t>ギョウ</t>
    </rPh>
    <rPh sb="133" eb="135">
      <t>チシツ</t>
    </rPh>
    <rPh sb="135" eb="137">
      <t>チョウサ</t>
    </rPh>
    <rPh sb="138" eb="140">
      <t>ロウドウ</t>
    </rPh>
    <rPh sb="140" eb="142">
      <t>ハケン</t>
    </rPh>
    <rPh sb="151" eb="153">
      <t>セイサク</t>
    </rPh>
    <rPh sb="153" eb="154">
      <t>ギョウ</t>
    </rPh>
    <rPh sb="158" eb="160">
      <t>バングミ</t>
    </rPh>
    <rPh sb="160" eb="162">
      <t>セイサク</t>
    </rPh>
    <rPh sb="162" eb="163">
      <t>ギョウ</t>
    </rPh>
    <rPh sb="164" eb="166">
      <t>ソッキ</t>
    </rPh>
    <rPh sb="166" eb="167">
      <t>ギョウ</t>
    </rPh>
    <rPh sb="170" eb="171">
      <t>ナ</t>
    </rPh>
    <rPh sb="171" eb="172">
      <t>カ</t>
    </rPh>
    <rPh sb="172" eb="173">
      <t>ギョウ</t>
    </rPh>
    <rPh sb="174" eb="176">
      <t>フクシャ</t>
    </rPh>
    <rPh sb="176" eb="177">
      <t>ギョウ</t>
    </rPh>
    <rPh sb="182" eb="184">
      <t>シャシン</t>
    </rPh>
    <rPh sb="184" eb="185">
      <t>ギョウ</t>
    </rPh>
    <rPh sb="186" eb="188">
      <t>ショウヒン</t>
    </rPh>
    <rPh sb="188" eb="190">
      <t>ケンサ</t>
    </rPh>
    <rPh sb="190" eb="191">
      <t>ギョウ</t>
    </rPh>
    <rPh sb="192" eb="194">
      <t>キイト</t>
    </rPh>
    <rPh sb="194" eb="196">
      <t>ケンサ</t>
    </rPh>
    <rPh sb="196" eb="197">
      <t>ジョ</t>
    </rPh>
    <rPh sb="198" eb="200">
      <t>ミンエイ</t>
    </rPh>
    <rPh sb="200" eb="202">
      <t>ショクギョウ</t>
    </rPh>
    <rPh sb="202" eb="204">
      <t>ショウカイ</t>
    </rPh>
    <rPh sb="204" eb="205">
      <t>ジョ</t>
    </rPh>
    <rPh sb="206" eb="208">
      <t>ケイビ</t>
    </rPh>
    <rPh sb="208" eb="209">
      <t>ギョウ</t>
    </rPh>
    <rPh sb="216" eb="217">
      <t>ギョウ</t>
    </rPh>
    <rPh sb="222" eb="224">
      <t>ウケオイ</t>
    </rPh>
    <rPh sb="224" eb="225">
      <t>ギョウ</t>
    </rPh>
    <rPh sb="226" eb="228">
      <t>オンセン</t>
    </rPh>
    <rPh sb="228" eb="230">
      <t>キョウキュウ</t>
    </rPh>
    <rPh sb="230" eb="231">
      <t>ギョウ</t>
    </rPh>
    <rPh sb="236" eb="237">
      <t>ギョウ</t>
    </rPh>
    <rPh sb="238" eb="240">
      <t>ケイエイ</t>
    </rPh>
    <rPh sb="247" eb="248">
      <t>ギョウ</t>
    </rPh>
    <rPh sb="249" eb="251">
      <t>キカイ</t>
    </rPh>
    <rPh sb="251" eb="253">
      <t>セッケイ</t>
    </rPh>
    <rPh sb="253" eb="254">
      <t>ギョウ</t>
    </rPh>
    <rPh sb="255" eb="257">
      <t>ギョウセイ</t>
    </rPh>
    <rPh sb="257" eb="259">
      <t>ショシ</t>
    </rPh>
    <rPh sb="260" eb="263">
      <t>フドウサン</t>
    </rPh>
    <rPh sb="263" eb="266">
      <t>カンテイシ</t>
    </rPh>
    <rPh sb="267" eb="269">
      <t>トチ</t>
    </rPh>
    <rPh sb="269" eb="271">
      <t>カオク</t>
    </rPh>
    <rPh sb="271" eb="273">
      <t>チョウサ</t>
    </rPh>
    <rPh sb="273" eb="274">
      <t>シ</t>
    </rPh>
    <rPh sb="275" eb="277">
      <t>イリョウ</t>
    </rPh>
    <rPh sb="277" eb="279">
      <t>ジム</t>
    </rPh>
    <rPh sb="280" eb="282">
      <t>シカイ</t>
    </rPh>
    <rPh sb="283" eb="285">
      <t>ツウヤク</t>
    </rPh>
    <phoneticPr fontId="6"/>
  </si>
  <si>
    <t>宿泊業</t>
    <rPh sb="0" eb="2">
      <t>シュクハク</t>
    </rPh>
    <rPh sb="2" eb="3">
      <t>ギョウ</t>
    </rPh>
    <phoneticPr fontId="6"/>
  </si>
  <si>
    <t>ホテル、旅館、国民宿舎、モーテル、簡易宿泊所、ベッドハウス、山小屋、下宿屋、保養所、ユースホステル、合宿所</t>
    <rPh sb="4" eb="6">
      <t>リョカン</t>
    </rPh>
    <rPh sb="7" eb="9">
      <t>コクミン</t>
    </rPh>
    <rPh sb="9" eb="11">
      <t>シュクシャ</t>
    </rPh>
    <rPh sb="17" eb="19">
      <t>カンイ</t>
    </rPh>
    <rPh sb="19" eb="21">
      <t>シュクハク</t>
    </rPh>
    <rPh sb="21" eb="22">
      <t>ジョ</t>
    </rPh>
    <rPh sb="30" eb="31">
      <t>ヤマ</t>
    </rPh>
    <rPh sb="31" eb="33">
      <t>コヤ</t>
    </rPh>
    <rPh sb="34" eb="37">
      <t>ゲシュクヤ</t>
    </rPh>
    <rPh sb="38" eb="40">
      <t>ホヨウ</t>
    </rPh>
    <rPh sb="40" eb="41">
      <t>ジョ</t>
    </rPh>
    <rPh sb="50" eb="52">
      <t>ガッシュク</t>
    </rPh>
    <rPh sb="52" eb="53">
      <t>ジョ</t>
    </rPh>
    <phoneticPr fontId="6"/>
  </si>
  <si>
    <t>飲食サービス</t>
    <rPh sb="0" eb="2">
      <t>インショク</t>
    </rPh>
    <phoneticPr fontId="6"/>
  </si>
  <si>
    <t>洗濯・理容・美容・浴場業</t>
    <rPh sb="0" eb="2">
      <t>センタク</t>
    </rPh>
    <phoneticPr fontId="6"/>
  </si>
  <si>
    <t>洗濯・理容・美容・浴場業</t>
  </si>
  <si>
    <t>クリーニング業、クリーニング取次業、リネンサプライ業、貸おむつ業、貸おしぼり業、貸モップ業、理髪店、床屋、美容院、髪結業、ビューティーサロン、公衆浴場業、ソープランド、温泉浴場、サウナ風呂、洗張業、染物業、エステティックサロン、コインシャワー業、コインランドリー業、ネイルサロン</t>
    <rPh sb="6" eb="7">
      <t>ギョウ</t>
    </rPh>
    <rPh sb="14" eb="16">
      <t>トリツギ</t>
    </rPh>
    <rPh sb="16" eb="17">
      <t>ギョウ</t>
    </rPh>
    <rPh sb="25" eb="26">
      <t>ギョウ</t>
    </rPh>
    <rPh sb="27" eb="28">
      <t>カシ</t>
    </rPh>
    <rPh sb="31" eb="32">
      <t>ギョウ</t>
    </rPh>
    <rPh sb="33" eb="34">
      <t>カシ</t>
    </rPh>
    <rPh sb="38" eb="39">
      <t>ギョウ</t>
    </rPh>
    <rPh sb="40" eb="41">
      <t>カシ</t>
    </rPh>
    <rPh sb="44" eb="45">
      <t>ギョウ</t>
    </rPh>
    <rPh sb="46" eb="49">
      <t>リハツテン</t>
    </rPh>
    <rPh sb="50" eb="52">
      <t>トコヤ</t>
    </rPh>
    <rPh sb="53" eb="55">
      <t>ビヨウ</t>
    </rPh>
    <rPh sb="55" eb="56">
      <t>イン</t>
    </rPh>
    <rPh sb="57" eb="58">
      <t>カミ</t>
    </rPh>
    <rPh sb="58" eb="59">
      <t>ユ</t>
    </rPh>
    <rPh sb="59" eb="60">
      <t>ギョウ</t>
    </rPh>
    <rPh sb="71" eb="73">
      <t>コウシュウ</t>
    </rPh>
    <rPh sb="73" eb="75">
      <t>ヨクジョウ</t>
    </rPh>
    <rPh sb="75" eb="76">
      <t>ギョウ</t>
    </rPh>
    <rPh sb="84" eb="86">
      <t>オンセン</t>
    </rPh>
    <rPh sb="86" eb="88">
      <t>ヨクジョウ</t>
    </rPh>
    <rPh sb="92" eb="94">
      <t>ブロ</t>
    </rPh>
    <phoneticPr fontId="6"/>
  </si>
  <si>
    <t>娯楽サービス</t>
    <rPh sb="0" eb="2">
      <t>ゴラク</t>
    </rPh>
    <phoneticPr fontId="6"/>
  </si>
  <si>
    <t>映画館、劇場、劇場附属オーケストラ、歌劇団、ダンシングチーム、寄席、相撲興行場、ボクシング場、野球場、劇団、プロ野球団、プロレス協会、ビリヤード場、囲碁・将棋所、マージャンクラブ、パチンコホール、ビンゴゲーム場、射的場、スロットマシン場、ゲームセンター、競輪場、競馬場、モーターボート競走場、競輪競技団、競馬競技団、小型自動車競争場、スポーツ施設提供業（スーパーアリーナ、埼玉スタジアム）、体育館、ゴルフ場、ゴルフ練習場、ボウリング場、テニス場、バッティング練習場、フィットネスクラブ、プール、アイススケート場、公園、遊園地、テーマパーク、ダンスホール、マリーナ業、遊漁船業、芸妓業、カラオケボックス業、プレイガイド、場外馬券売場、場外車券売場、釣堀、著述家、芸術家</t>
    <rPh sb="0" eb="3">
      <t>エイガカン</t>
    </rPh>
    <rPh sb="4" eb="6">
      <t>ゲキジョウ</t>
    </rPh>
    <rPh sb="7" eb="9">
      <t>ゲキジョウ</t>
    </rPh>
    <rPh sb="9" eb="11">
      <t>フゾク</t>
    </rPh>
    <rPh sb="18" eb="21">
      <t>カゲキダン</t>
    </rPh>
    <rPh sb="31" eb="33">
      <t>ヨセ</t>
    </rPh>
    <rPh sb="34" eb="36">
      <t>スモウ</t>
    </rPh>
    <rPh sb="36" eb="38">
      <t>コウギョウ</t>
    </rPh>
    <rPh sb="38" eb="39">
      <t>バ</t>
    </rPh>
    <rPh sb="45" eb="46">
      <t>バ</t>
    </rPh>
    <rPh sb="47" eb="50">
      <t>ヤキュウジョウ</t>
    </rPh>
    <rPh sb="51" eb="53">
      <t>ゲキダン</t>
    </rPh>
    <rPh sb="56" eb="58">
      <t>ヤキュウ</t>
    </rPh>
    <rPh sb="58" eb="59">
      <t>ダン</t>
    </rPh>
    <rPh sb="64" eb="66">
      <t>キョウカイ</t>
    </rPh>
    <rPh sb="72" eb="73">
      <t>ジョウ</t>
    </rPh>
    <rPh sb="74" eb="76">
      <t>イゴ</t>
    </rPh>
    <rPh sb="77" eb="79">
      <t>ショウギ</t>
    </rPh>
    <rPh sb="79" eb="80">
      <t>ショ</t>
    </rPh>
    <rPh sb="104" eb="105">
      <t>バ</t>
    </rPh>
    <rPh sb="106" eb="108">
      <t>シャテキ</t>
    </rPh>
    <rPh sb="108" eb="109">
      <t>バ</t>
    </rPh>
    <rPh sb="117" eb="118">
      <t>バ</t>
    </rPh>
    <rPh sb="127" eb="129">
      <t>ケイリン</t>
    </rPh>
    <rPh sb="129" eb="130">
      <t>ジョウ</t>
    </rPh>
    <rPh sb="131" eb="134">
      <t>ケイバジョウ</t>
    </rPh>
    <rPh sb="186" eb="188">
      <t>サイタマ</t>
    </rPh>
    <phoneticPr fontId="6"/>
  </si>
  <si>
    <t>その他の対個人サービス</t>
  </si>
  <si>
    <t>写真業、葬儀屋、斎場、火葬場、墓地管理業、冠婚葬祭互助会、結婚式場、家具修理業、かじ業、表具業、時計修理業、履物修理業、楽器修理業、自転車修理業、学習塾、音楽教授業、書道教授業、生花・茶道教授業、そろばん塾、外国語会話教授業、スポーツ・健康教授業、造園業、植木業、家政婦、衣服修理業、手荷物預り業、自転車預り業、コインロッカー、結婚相談所、観光案内所、宝くじ販売所</t>
    <rPh sb="0" eb="2">
      <t>シャシン</t>
    </rPh>
    <rPh sb="2" eb="3">
      <t>ギョウ</t>
    </rPh>
    <rPh sb="4" eb="7">
      <t>ソウギヤ</t>
    </rPh>
    <rPh sb="8" eb="10">
      <t>サイジョウ</t>
    </rPh>
    <rPh sb="11" eb="14">
      <t>カソウバ</t>
    </rPh>
    <rPh sb="15" eb="17">
      <t>ボチ</t>
    </rPh>
    <rPh sb="17" eb="19">
      <t>カンリ</t>
    </rPh>
    <rPh sb="19" eb="20">
      <t>ギョウ</t>
    </rPh>
    <rPh sb="21" eb="23">
      <t>カンコン</t>
    </rPh>
    <rPh sb="23" eb="25">
      <t>ソウサイ</t>
    </rPh>
    <rPh sb="25" eb="28">
      <t>ゴジョカイ</t>
    </rPh>
    <rPh sb="29" eb="31">
      <t>ケッコン</t>
    </rPh>
    <rPh sb="31" eb="33">
      <t>シキジョウ</t>
    </rPh>
    <rPh sb="34" eb="36">
      <t>カグ</t>
    </rPh>
    <rPh sb="36" eb="38">
      <t>シュウリ</t>
    </rPh>
    <rPh sb="38" eb="39">
      <t>ギョウ</t>
    </rPh>
    <rPh sb="42" eb="43">
      <t>ギョウ</t>
    </rPh>
    <rPh sb="44" eb="46">
      <t>ヒョウグ</t>
    </rPh>
    <rPh sb="46" eb="47">
      <t>ギョウ</t>
    </rPh>
    <rPh sb="48" eb="50">
      <t>トケイ</t>
    </rPh>
    <rPh sb="50" eb="52">
      <t>シュウリ</t>
    </rPh>
    <rPh sb="52" eb="53">
      <t>ギョウ</t>
    </rPh>
    <rPh sb="54" eb="56">
      <t>ハキモノ</t>
    </rPh>
    <rPh sb="56" eb="58">
      <t>シュウリ</t>
    </rPh>
    <rPh sb="58" eb="59">
      <t>ギョウ</t>
    </rPh>
    <rPh sb="60" eb="62">
      <t>ガッキ</t>
    </rPh>
    <rPh sb="62" eb="64">
      <t>シュウリ</t>
    </rPh>
    <rPh sb="64" eb="65">
      <t>ギョウ</t>
    </rPh>
    <rPh sb="66" eb="69">
      <t>ジテンシャ</t>
    </rPh>
    <rPh sb="69" eb="71">
      <t>シュウリ</t>
    </rPh>
    <rPh sb="71" eb="72">
      <t>ギョウ</t>
    </rPh>
    <rPh sb="73" eb="76">
      <t>ガクシュウジュク</t>
    </rPh>
    <rPh sb="77" eb="79">
      <t>オンガク</t>
    </rPh>
    <rPh sb="79" eb="81">
      <t>キョウジュ</t>
    </rPh>
    <rPh sb="81" eb="82">
      <t>ギョウ</t>
    </rPh>
    <rPh sb="83" eb="85">
      <t>ショドウ</t>
    </rPh>
    <rPh sb="85" eb="87">
      <t>キョウジュ</t>
    </rPh>
    <rPh sb="87" eb="88">
      <t>ギョウ</t>
    </rPh>
    <rPh sb="89" eb="91">
      <t>イケバナ</t>
    </rPh>
    <rPh sb="92" eb="94">
      <t>サドウ</t>
    </rPh>
    <rPh sb="94" eb="96">
      <t>キョウジュ</t>
    </rPh>
    <rPh sb="96" eb="97">
      <t>ギョウ</t>
    </rPh>
    <rPh sb="102" eb="103">
      <t>ジュク</t>
    </rPh>
    <rPh sb="104" eb="107">
      <t>ガイコクゴ</t>
    </rPh>
    <rPh sb="107" eb="109">
      <t>カイワ</t>
    </rPh>
    <rPh sb="109" eb="111">
      <t>キョウジュ</t>
    </rPh>
    <rPh sb="111" eb="112">
      <t>ギョウ</t>
    </rPh>
    <rPh sb="118" eb="120">
      <t>ケンコウ</t>
    </rPh>
    <rPh sb="120" eb="122">
      <t>キョウジュ</t>
    </rPh>
    <rPh sb="122" eb="123">
      <t>ギョウ</t>
    </rPh>
    <rPh sb="124" eb="127">
      <t>ゾウエンギョウ</t>
    </rPh>
    <rPh sb="128" eb="130">
      <t>ウエキ</t>
    </rPh>
    <rPh sb="130" eb="131">
      <t>ギョウ</t>
    </rPh>
    <rPh sb="132" eb="135">
      <t>カセイフ</t>
    </rPh>
    <rPh sb="136" eb="138">
      <t>イフク</t>
    </rPh>
    <rPh sb="138" eb="140">
      <t>シュウリ</t>
    </rPh>
    <rPh sb="140" eb="141">
      <t>ギョウ</t>
    </rPh>
    <rPh sb="142" eb="145">
      <t>テニモツ</t>
    </rPh>
    <rPh sb="145" eb="146">
      <t>アズカ</t>
    </rPh>
    <rPh sb="147" eb="148">
      <t>ギョウ</t>
    </rPh>
    <rPh sb="149" eb="152">
      <t>ジテンシャ</t>
    </rPh>
    <rPh sb="152" eb="153">
      <t>アズカ</t>
    </rPh>
    <rPh sb="154" eb="155">
      <t>ギョウ</t>
    </rPh>
    <rPh sb="164" eb="166">
      <t>ケッコン</t>
    </rPh>
    <rPh sb="166" eb="169">
      <t>ソウダンジョ</t>
    </rPh>
    <rPh sb="170" eb="172">
      <t>カンコウ</t>
    </rPh>
    <rPh sb="172" eb="174">
      <t>アンナイ</t>
    </rPh>
    <rPh sb="174" eb="175">
      <t>ジョ</t>
    </rPh>
    <rPh sb="176" eb="177">
      <t>タカラ</t>
    </rPh>
    <rPh sb="179" eb="181">
      <t>ハンバイ</t>
    </rPh>
    <rPh sb="181" eb="182">
      <t>ジョ</t>
    </rPh>
    <phoneticPr fontId="6"/>
  </si>
  <si>
    <t>事務用品</t>
  </si>
  <si>
    <t>分類不明</t>
  </si>
  <si>
    <t>農林漁業</t>
    <rPh sb="0" eb="2">
      <t>ノウリン</t>
    </rPh>
    <rPh sb="2" eb="4">
      <t>ギョギョウ</t>
    </rPh>
    <phoneticPr fontId="6"/>
  </si>
  <si>
    <t>他
その</t>
    <rPh sb="0" eb="1">
      <t>ホカ</t>
    </rPh>
    <phoneticPr fontId="6"/>
  </si>
  <si>
    <t>炭製品石油石</t>
    <rPh sb="0" eb="1">
      <t>セキタン</t>
    </rPh>
    <rPh sb="1" eb="3">
      <t>セイヒン</t>
    </rPh>
    <rPh sb="3" eb="5">
      <t>セキユ</t>
    </rPh>
    <rPh sb="5" eb="6">
      <t>イシ</t>
    </rPh>
    <phoneticPr fontId="6"/>
  </si>
  <si>
    <t>情報通信機器</t>
    <rPh sb="0" eb="2">
      <t>ジョウホウ</t>
    </rPh>
    <rPh sb="2" eb="4">
      <t>ツウシン</t>
    </rPh>
    <rPh sb="4" eb="6">
      <t>キキ</t>
    </rPh>
    <phoneticPr fontId="6"/>
  </si>
  <si>
    <t>ガス
電力・</t>
    <rPh sb="3" eb="5">
      <t>デンリョク</t>
    </rPh>
    <phoneticPr fontId="6"/>
  </si>
  <si>
    <t>処理
廃棄物</t>
    <rPh sb="0" eb="2">
      <t>ショリ</t>
    </rPh>
    <rPh sb="3" eb="5">
      <t>ハイキ</t>
    </rPh>
    <rPh sb="5" eb="6">
      <t>モノ</t>
    </rPh>
    <phoneticPr fontId="6"/>
  </si>
  <si>
    <t>・保険金融</t>
    <rPh sb="1" eb="3">
      <t>ホケン</t>
    </rPh>
    <rPh sb="3" eb="5">
      <t>キンユウ</t>
    </rPh>
    <phoneticPr fontId="6"/>
  </si>
  <si>
    <t>分類
他に</t>
    <rPh sb="0" eb="2">
      <t>ブンルイ</t>
    </rPh>
    <rPh sb="3" eb="4">
      <t>タ</t>
    </rPh>
    <phoneticPr fontId="6"/>
  </si>
  <si>
    <t>対事業所サ୲ビス</t>
    <rPh sb="0" eb="1">
      <t>タイ</t>
    </rPh>
    <rPh sb="1" eb="4">
      <t>ジギョウショ</t>
    </rPh>
    <phoneticPr fontId="6"/>
  </si>
  <si>
    <t>対個人サ୲ビス</t>
    <rPh sb="0" eb="1">
      <t>タイ</t>
    </rPh>
    <rPh sb="1" eb="3">
      <t>コジン</t>
    </rPh>
    <phoneticPr fontId="6"/>
  </si>
  <si>
    <t>用品事務</t>
    <rPh sb="0" eb="2">
      <t>ヨウヒン</t>
    </rPh>
    <rPh sb="2" eb="4">
      <t>ジム</t>
    </rPh>
    <phoneticPr fontId="6"/>
  </si>
  <si>
    <t>不明分類</t>
    <rPh sb="0" eb="2">
      <t>フメイ</t>
    </rPh>
    <rPh sb="2" eb="4">
      <t>ブンルイ</t>
    </rPh>
    <phoneticPr fontId="6"/>
  </si>
  <si>
    <t>統合中分類（107部門）</t>
    <rPh sb="0" eb="2">
      <t>トウゴウ</t>
    </rPh>
    <rPh sb="2" eb="5">
      <t>チュウブンルイ</t>
    </rPh>
    <rPh sb="9" eb="11">
      <t>ブモン</t>
    </rPh>
    <phoneticPr fontId="6"/>
  </si>
  <si>
    <t>統合小分類
（187部門）</t>
    <rPh sb="0" eb="2">
      <t>トウゴウ</t>
    </rPh>
    <rPh sb="2" eb="5">
      <t>ショウブンルイ</t>
    </rPh>
    <rPh sb="10" eb="12">
      <t>ブモン</t>
    </rPh>
    <phoneticPr fontId="6"/>
  </si>
  <si>
    <t>その他の鉱物</t>
    <rPh sb="2" eb="3">
      <t>ホカ</t>
    </rPh>
    <rPh sb="4" eb="6">
      <t>コウブツ</t>
    </rPh>
    <phoneticPr fontId="6"/>
  </si>
  <si>
    <t>石炭・原油・天然ガス</t>
    <rPh sb="0" eb="2">
      <t>セキタン</t>
    </rPh>
    <phoneticPr fontId="4"/>
  </si>
  <si>
    <t>その他の鉱物</t>
    <rPh sb="2" eb="3">
      <t>ホカ</t>
    </rPh>
    <rPh sb="4" eb="6">
      <t>コウブツ</t>
    </rPh>
    <phoneticPr fontId="4"/>
  </si>
  <si>
    <t>砂・砂利・玉石の掘採、砕石、石材</t>
    <rPh sb="0" eb="1">
      <t>スナ</t>
    </rPh>
    <rPh sb="2" eb="4">
      <t>ジャリ</t>
    </rPh>
    <rPh sb="5" eb="7">
      <t>タマイシ</t>
    </rPh>
    <rPh sb="8" eb="9">
      <t>ホ</t>
    </rPh>
    <rPh sb="9" eb="10">
      <t>サイ</t>
    </rPh>
    <rPh sb="11" eb="13">
      <t>サイセキ</t>
    </rPh>
    <rPh sb="14" eb="16">
      <t>セキザイ</t>
    </rPh>
    <phoneticPr fontId="6"/>
  </si>
  <si>
    <t>鉄鉱石、非鉄金属鉱物、石灰石、けい石、けい砂、ドロマイト、ろう石、粘土、長石、カオリン、重晶石、ベントナイト、けいそう土の掘採</t>
    <rPh sb="0" eb="3">
      <t>テッコウセキ</t>
    </rPh>
    <rPh sb="4" eb="6">
      <t>ヒテツ</t>
    </rPh>
    <rPh sb="6" eb="8">
      <t>キンゾク</t>
    </rPh>
    <rPh sb="8" eb="10">
      <t>コウブツ</t>
    </rPh>
    <rPh sb="11" eb="14">
      <t>セッカイセキ</t>
    </rPh>
    <rPh sb="17" eb="18">
      <t>イシ</t>
    </rPh>
    <rPh sb="21" eb="22">
      <t>スナ</t>
    </rPh>
    <rPh sb="31" eb="32">
      <t>イシ</t>
    </rPh>
    <rPh sb="33" eb="35">
      <t>ネンド</t>
    </rPh>
    <rPh sb="36" eb="38">
      <t>チョウセキ</t>
    </rPh>
    <phoneticPr fontId="6"/>
  </si>
  <si>
    <t>家畜・養魚用飼料、ペットフード、魚かす、動物性有機質肥料、植物性有機質肥料、たい肥</t>
    <rPh sb="0" eb="2">
      <t>カチク</t>
    </rPh>
    <rPh sb="3" eb="5">
      <t>ヨウギョ</t>
    </rPh>
    <rPh sb="5" eb="6">
      <t>ヨウ</t>
    </rPh>
    <rPh sb="6" eb="8">
      <t>シリョウ</t>
    </rPh>
    <rPh sb="16" eb="17">
      <t>サカナ</t>
    </rPh>
    <rPh sb="20" eb="23">
      <t>ドウブツセイ</t>
    </rPh>
    <rPh sb="23" eb="26">
      <t>ユウキシツ</t>
    </rPh>
    <rPh sb="26" eb="28">
      <t>ヒリョウ</t>
    </rPh>
    <rPh sb="29" eb="32">
      <t>ショクブツセイ</t>
    </rPh>
    <rPh sb="32" eb="35">
      <t>ユウキシツ</t>
    </rPh>
    <rPh sb="35" eb="37">
      <t>ヒリョウ</t>
    </rPh>
    <rPh sb="40" eb="41">
      <t>ヒ</t>
    </rPh>
    <phoneticPr fontId="6"/>
  </si>
  <si>
    <t>石油化学系基礎製品</t>
    <rPh sb="4" eb="5">
      <t>ケイ</t>
    </rPh>
    <phoneticPr fontId="4"/>
  </si>
  <si>
    <t>なめし革・革製品・毛皮</t>
    <rPh sb="5" eb="6">
      <t>カワ</t>
    </rPh>
    <rPh sb="6" eb="8">
      <t>セイヒン</t>
    </rPh>
    <phoneticPr fontId="4"/>
  </si>
  <si>
    <t>建設用・建築用金属製品</t>
    <rPh sb="2" eb="3">
      <t>ヨウ</t>
    </rPh>
    <phoneticPr fontId="4"/>
  </si>
  <si>
    <t>通信・映像・音響機器</t>
    <rPh sb="0" eb="2">
      <t>ツウシン</t>
    </rPh>
    <rPh sb="3" eb="5">
      <t>エイゾウ</t>
    </rPh>
    <rPh sb="6" eb="8">
      <t>オンキョウ</t>
    </rPh>
    <rPh sb="8" eb="10">
      <t>キキ</t>
    </rPh>
    <phoneticPr fontId="6"/>
  </si>
  <si>
    <t>自動車部品・同附属品</t>
    <rPh sb="7" eb="8">
      <t>フ</t>
    </rPh>
    <phoneticPr fontId="6"/>
  </si>
  <si>
    <t>インターネット附随サービス</t>
    <rPh sb="7" eb="8">
      <t>フ</t>
    </rPh>
    <rPh sb="8" eb="9">
      <t>ズイ</t>
    </rPh>
    <phoneticPr fontId="6"/>
  </si>
  <si>
    <t>他に分類されない会員制団体</t>
    <rPh sb="0" eb="1">
      <t>タ</t>
    </rPh>
    <rPh sb="2" eb="4">
      <t>ブンルイ</t>
    </rPh>
    <rPh sb="8" eb="11">
      <t>カイインセイ</t>
    </rPh>
    <rPh sb="11" eb="13">
      <t>ダンタイ</t>
    </rPh>
    <phoneticPr fontId="6"/>
  </si>
  <si>
    <t>有機化学工業製品
（石油化学系基礎製品・合成樹脂を除く）</t>
    <rPh sb="14" eb="15">
      <t>ケイ</t>
    </rPh>
    <rPh sb="20" eb="22">
      <t>ゴウセイ</t>
    </rPh>
    <rPh sb="22" eb="24">
      <t>ジュシ</t>
    </rPh>
    <rPh sb="25" eb="26">
      <t>ノゾ</t>
    </rPh>
    <phoneticPr fontId="6"/>
  </si>
  <si>
    <t>化学最終製品(医薬品を除く)</t>
    <rPh sb="11" eb="12">
      <t>ノゾ</t>
    </rPh>
    <phoneticPr fontId="4"/>
  </si>
  <si>
    <t>紡績糸</t>
    <rPh sb="0" eb="2">
      <t>ボウセキ</t>
    </rPh>
    <rPh sb="2" eb="3">
      <t>イト</t>
    </rPh>
    <phoneticPr fontId="6"/>
  </si>
  <si>
    <t>織物製・ニット製衣服</t>
    <rPh sb="0" eb="2">
      <t>オリモノ</t>
    </rPh>
    <rPh sb="2" eb="3">
      <t>セイ</t>
    </rPh>
    <rPh sb="7" eb="8">
      <t>セイ</t>
    </rPh>
    <rPh sb="8" eb="10">
      <t>イフク</t>
    </rPh>
    <phoneticPr fontId="6"/>
  </si>
  <si>
    <t>脂肪族中間物・環式中間物・合成染料・有機顔料</t>
    <rPh sb="0" eb="2">
      <t>シボウ</t>
    </rPh>
    <rPh sb="2" eb="3">
      <t>ゾク</t>
    </rPh>
    <rPh sb="3" eb="5">
      <t>チュウカン</t>
    </rPh>
    <rPh sb="5" eb="6">
      <t>ブツ</t>
    </rPh>
    <rPh sb="7" eb="8">
      <t>カン</t>
    </rPh>
    <rPh sb="8" eb="9">
      <t>シキ</t>
    </rPh>
    <rPh sb="9" eb="11">
      <t>チュウカン</t>
    </rPh>
    <rPh sb="11" eb="12">
      <t>ブツ</t>
    </rPh>
    <rPh sb="13" eb="15">
      <t>ゴウセイ</t>
    </rPh>
    <rPh sb="15" eb="17">
      <t>センリョウ</t>
    </rPh>
    <rPh sb="18" eb="20">
      <t>ユウキ</t>
    </rPh>
    <rPh sb="20" eb="22">
      <t>ガンリョウ</t>
    </rPh>
    <phoneticPr fontId="6"/>
  </si>
  <si>
    <t>油脂加工製品・界面活性剤</t>
    <rPh sb="0" eb="2">
      <t>ユシ</t>
    </rPh>
    <rPh sb="2" eb="4">
      <t>カコウ</t>
    </rPh>
    <rPh sb="4" eb="6">
      <t>セイヒン</t>
    </rPh>
    <rPh sb="7" eb="9">
      <t>カイメン</t>
    </rPh>
    <rPh sb="9" eb="12">
      <t>カッセイザイ</t>
    </rPh>
    <phoneticPr fontId="6"/>
  </si>
  <si>
    <t>化粧品・歯磨</t>
    <rPh sb="0" eb="3">
      <t>ケショウヒン</t>
    </rPh>
    <rPh sb="4" eb="6">
      <t>ハミガ</t>
    </rPh>
    <phoneticPr fontId="4"/>
  </si>
  <si>
    <t>石鹸、合成洗剤、界面活性剤</t>
    <rPh sb="0" eb="2">
      <t>セッケン</t>
    </rPh>
    <rPh sb="3" eb="5">
      <t>ゴウセイ</t>
    </rPh>
    <rPh sb="5" eb="7">
      <t>センザイ</t>
    </rPh>
    <rPh sb="8" eb="10">
      <t>カイメン</t>
    </rPh>
    <rPh sb="10" eb="13">
      <t>カッセイザイ</t>
    </rPh>
    <phoneticPr fontId="6"/>
  </si>
  <si>
    <t>フィルム（写真、X線）、感光紙、ゼラチン、接着剤、クレンザー、ろうそく、ワックス、合成香料、修正液、ダイナマイト、導火線</t>
    <rPh sb="21" eb="23">
      <t>セッチャク</t>
    </rPh>
    <rPh sb="23" eb="24">
      <t>ザイ</t>
    </rPh>
    <rPh sb="41" eb="43">
      <t>ゴウセイ</t>
    </rPh>
    <rPh sb="43" eb="45">
      <t>コウリョウ</t>
    </rPh>
    <rPh sb="46" eb="49">
      <t>シュウセイエキ</t>
    </rPh>
    <rPh sb="57" eb="60">
      <t>ドウカセン</t>
    </rPh>
    <phoneticPr fontId="6"/>
  </si>
  <si>
    <t>なめし革・革製品・毛皮</t>
    <rPh sb="3" eb="4">
      <t>カワ</t>
    </rPh>
    <rPh sb="5" eb="6">
      <t>カワ</t>
    </rPh>
    <rPh sb="6" eb="8">
      <t>セイヒン</t>
    </rPh>
    <rPh sb="9" eb="11">
      <t>ケガワ</t>
    </rPh>
    <phoneticPr fontId="6"/>
  </si>
  <si>
    <t>鋳鍛造品(鉄)</t>
    <rPh sb="5" eb="6">
      <t>テツ</t>
    </rPh>
    <phoneticPr fontId="4"/>
  </si>
  <si>
    <t>鋳鍛造品（鉄)</t>
    <rPh sb="5" eb="6">
      <t>テツ</t>
    </rPh>
    <phoneticPr fontId="4"/>
  </si>
  <si>
    <t>ガス・石油機器・暖房・調理装置</t>
    <rPh sb="3" eb="5">
      <t>セキユ</t>
    </rPh>
    <rPh sb="5" eb="7">
      <t>キキ</t>
    </rPh>
    <rPh sb="8" eb="10">
      <t>ダンボウ</t>
    </rPh>
    <rPh sb="11" eb="13">
      <t>チョウリ</t>
    </rPh>
    <rPh sb="13" eb="15">
      <t>ソウチ</t>
    </rPh>
    <phoneticPr fontId="6"/>
  </si>
  <si>
    <t>サービス用機器・娯楽用機器</t>
    <rPh sb="4" eb="5">
      <t>ヨウ</t>
    </rPh>
    <rPh sb="5" eb="7">
      <t>キキ</t>
    </rPh>
    <rPh sb="8" eb="11">
      <t>ゴラクヨウ</t>
    </rPh>
    <rPh sb="11" eb="13">
      <t>キキ</t>
    </rPh>
    <phoneticPr fontId="6"/>
  </si>
  <si>
    <t>映像・音響機器</t>
    <rPh sb="0" eb="2">
      <t>エイゾウ</t>
    </rPh>
    <rPh sb="3" eb="5">
      <t>オンキョウ</t>
    </rPh>
    <rPh sb="5" eb="7">
      <t>キキ</t>
    </rPh>
    <phoneticPr fontId="6"/>
  </si>
  <si>
    <t>住宅建築</t>
    <rPh sb="0" eb="2">
      <t>ジュウタク</t>
    </rPh>
    <rPh sb="2" eb="4">
      <t>ケンチク</t>
    </rPh>
    <phoneticPr fontId="6"/>
  </si>
  <si>
    <t>非住宅建築</t>
    <rPh sb="0" eb="1">
      <t>ヒ</t>
    </rPh>
    <rPh sb="1" eb="3">
      <t>ジュウタク</t>
    </rPh>
    <rPh sb="3" eb="5">
      <t>ケンチク</t>
    </rPh>
    <phoneticPr fontId="6"/>
  </si>
  <si>
    <t>その他の運輸附帯サービス</t>
    <rPh sb="2" eb="3">
      <t>ホカ</t>
    </rPh>
    <rPh sb="4" eb="6">
      <t>ウンユ</t>
    </rPh>
    <rPh sb="6" eb="7">
      <t>フ</t>
    </rPh>
    <phoneticPr fontId="6"/>
  </si>
  <si>
    <t>通信</t>
    <rPh sb="0" eb="2">
      <t>ツウシンデンツウ</t>
    </rPh>
    <phoneticPr fontId="6"/>
  </si>
  <si>
    <t>小学校、中学校、高等学校、大学、短期大学、高等専門学校、盲学校、聾学校、養護学校、幼稚園、専修学校、各種学校、学校給食</t>
    <rPh sb="0" eb="3">
      <t>ショウガッコウ</t>
    </rPh>
    <rPh sb="4" eb="7">
      <t>チュウガッコウ</t>
    </rPh>
    <rPh sb="8" eb="10">
      <t>コウトウ</t>
    </rPh>
    <rPh sb="10" eb="12">
      <t>ガッコウ</t>
    </rPh>
    <rPh sb="13" eb="15">
      <t>ダイガク</t>
    </rPh>
    <rPh sb="16" eb="18">
      <t>タンキ</t>
    </rPh>
    <rPh sb="18" eb="20">
      <t>ダイガク</t>
    </rPh>
    <rPh sb="21" eb="23">
      <t>コウトウ</t>
    </rPh>
    <rPh sb="23" eb="25">
      <t>センモン</t>
    </rPh>
    <rPh sb="25" eb="27">
      <t>ガッコウ</t>
    </rPh>
    <rPh sb="28" eb="29">
      <t>モウ</t>
    </rPh>
    <rPh sb="29" eb="31">
      <t>ガッコウ</t>
    </rPh>
    <rPh sb="32" eb="33">
      <t>ロウ</t>
    </rPh>
    <rPh sb="33" eb="35">
      <t>ガッコウ</t>
    </rPh>
    <rPh sb="36" eb="38">
      <t>ヨウゴ</t>
    </rPh>
    <rPh sb="38" eb="40">
      <t>ガッコウ</t>
    </rPh>
    <rPh sb="41" eb="44">
      <t>ヨウチエン</t>
    </rPh>
    <rPh sb="45" eb="47">
      <t>センシュウ</t>
    </rPh>
    <rPh sb="47" eb="49">
      <t>ガッコウ</t>
    </rPh>
    <rPh sb="50" eb="52">
      <t>カクシュ</t>
    </rPh>
    <rPh sb="52" eb="54">
      <t>ガッコウ</t>
    </rPh>
    <rPh sb="55" eb="57">
      <t>ガッコウ</t>
    </rPh>
    <rPh sb="57" eb="59">
      <t>キュウショク</t>
    </rPh>
    <phoneticPr fontId="6"/>
  </si>
  <si>
    <t>かぼちゃ、ピーマン、トマト、なす、はくさい、ねぎ、きゅうり、いちご、メロン、すいか、さといも、だいこん、キャベツ、ほうれん草、みつば、しゅんぎく、にんにく、たけのこ、れんこん、ごぼう、にんじん、もやし</t>
    <rPh sb="61" eb="62">
      <t>ソウ</t>
    </rPh>
    <phoneticPr fontId="6"/>
  </si>
  <si>
    <t>牛肉、豚肉、鶏肉、羊肉、馬肉等、肉加工品（ハム、焼豚、ベーコン）、びん缶詰（コンビーフ、うずら）、飲用牛乳、チーズ、バター、アイスクリーム、乳酸菌飲料、れん乳、発酵乳、精製はちみつ、乾燥卵</t>
    <rPh sb="0" eb="1">
      <t>ウシ</t>
    </rPh>
    <rPh sb="1" eb="2">
      <t>ニク</t>
    </rPh>
    <rPh sb="3" eb="5">
      <t>ブタニク</t>
    </rPh>
    <rPh sb="6" eb="7">
      <t>ニワトリ</t>
    </rPh>
    <rPh sb="7" eb="8">
      <t>ニク</t>
    </rPh>
    <rPh sb="9" eb="10">
      <t>ヒツジ</t>
    </rPh>
    <rPh sb="10" eb="11">
      <t>ニク</t>
    </rPh>
    <rPh sb="12" eb="14">
      <t>バニク</t>
    </rPh>
    <rPh sb="14" eb="15">
      <t>トウ</t>
    </rPh>
    <rPh sb="84" eb="86">
      <t>セイセイ</t>
    </rPh>
    <rPh sb="91" eb="93">
      <t>カンソウ</t>
    </rPh>
    <rPh sb="93" eb="94">
      <t>タマゴ</t>
    </rPh>
    <phoneticPr fontId="6"/>
  </si>
  <si>
    <t>漬物、冷凍野菜、ジャム、切干だいこん、かんぴょう、干し柿、乾燥野菜、干しいたけ、マッシュポテト、野菜びん・缶詰、果実びん・缶詰、濃縮果汁・天然果汁</t>
    <rPh sb="0" eb="2">
      <t>ツケモノ</t>
    </rPh>
    <rPh sb="3" eb="5">
      <t>レイトウ</t>
    </rPh>
    <rPh sb="5" eb="7">
      <t>ヤサイ</t>
    </rPh>
    <rPh sb="12" eb="14">
      <t>キリボシ</t>
    </rPh>
    <rPh sb="25" eb="26">
      <t>ホ</t>
    </rPh>
    <rPh sb="27" eb="28">
      <t>ガキ</t>
    </rPh>
    <rPh sb="29" eb="31">
      <t>カンソウ</t>
    </rPh>
    <rPh sb="31" eb="33">
      <t>ヤサイ</t>
    </rPh>
    <rPh sb="34" eb="35">
      <t>ホ</t>
    </rPh>
    <rPh sb="48" eb="50">
      <t>ヤサイ</t>
    </rPh>
    <rPh sb="53" eb="55">
      <t>カンヅメ</t>
    </rPh>
    <rPh sb="56" eb="58">
      <t>カジツ</t>
    </rPh>
    <rPh sb="61" eb="63">
      <t>カンヅメ</t>
    </rPh>
    <rPh sb="64" eb="66">
      <t>ノウシュク</t>
    </rPh>
    <rPh sb="66" eb="68">
      <t>カジュウ</t>
    </rPh>
    <rPh sb="69" eb="71">
      <t>テンネン</t>
    </rPh>
    <rPh sb="71" eb="73">
      <t>カジュウ</t>
    </rPh>
    <phoneticPr fontId="6"/>
  </si>
  <si>
    <t>製糸（生糸、副蚕糸）、綿紡績糸、化学繊維紡績糸（ビスコース・スフ糸、キュプラ・スフ糸、アセテート、ナイロン、アクリル、ポリエステル）、毛紡績糸、ねん糸</t>
    <rPh sb="0" eb="2">
      <t>セイシ</t>
    </rPh>
    <rPh sb="3" eb="5">
      <t>キイト</t>
    </rPh>
    <rPh sb="6" eb="7">
      <t>フク</t>
    </rPh>
    <rPh sb="7" eb="8">
      <t>カイコ</t>
    </rPh>
    <rPh sb="8" eb="9">
      <t>イト</t>
    </rPh>
    <rPh sb="11" eb="12">
      <t>メン</t>
    </rPh>
    <rPh sb="12" eb="14">
      <t>ボウセキ</t>
    </rPh>
    <rPh sb="14" eb="15">
      <t>イト</t>
    </rPh>
    <rPh sb="16" eb="18">
      <t>カガク</t>
    </rPh>
    <rPh sb="18" eb="20">
      <t>センイ</t>
    </rPh>
    <rPh sb="20" eb="22">
      <t>ボウセキ</t>
    </rPh>
    <rPh sb="22" eb="23">
      <t>シ</t>
    </rPh>
    <rPh sb="32" eb="33">
      <t>イト</t>
    </rPh>
    <rPh sb="41" eb="42">
      <t>イト</t>
    </rPh>
    <rPh sb="67" eb="68">
      <t>ケ</t>
    </rPh>
    <rPh sb="68" eb="70">
      <t>ボウセキ</t>
    </rPh>
    <rPh sb="70" eb="71">
      <t>イト</t>
    </rPh>
    <rPh sb="74" eb="75">
      <t>シ</t>
    </rPh>
    <phoneticPr fontId="6"/>
  </si>
  <si>
    <t>綱・網、ロープ、漁網、組ひも</t>
    <rPh sb="0" eb="1">
      <t>ツナ</t>
    </rPh>
    <rPh sb="2" eb="3">
      <t>アミ</t>
    </rPh>
    <rPh sb="8" eb="9">
      <t>ギョ</t>
    </rPh>
    <rPh sb="9" eb="10">
      <t>アミ</t>
    </rPh>
    <rPh sb="11" eb="12">
      <t>クミ</t>
    </rPh>
    <phoneticPr fontId="6"/>
  </si>
  <si>
    <t>成人男子・少年服、成人女子・少女服、乳幼児服、シャツ、事務用・作業用・衛生用衣服、スポーツ用衣服、学生服、下着、寝着類、帯、和服、ショール、セーター、足袋類等</t>
    <rPh sb="0" eb="2">
      <t>セイジン</t>
    </rPh>
    <rPh sb="2" eb="4">
      <t>ダンシ</t>
    </rPh>
    <rPh sb="5" eb="7">
      <t>ショウネン</t>
    </rPh>
    <rPh sb="7" eb="8">
      <t>フク</t>
    </rPh>
    <rPh sb="9" eb="11">
      <t>セイジン</t>
    </rPh>
    <rPh sb="11" eb="13">
      <t>ジョシ</t>
    </rPh>
    <rPh sb="14" eb="16">
      <t>ショウジョ</t>
    </rPh>
    <rPh sb="16" eb="17">
      <t>フク</t>
    </rPh>
    <rPh sb="18" eb="21">
      <t>ニュウヨウジ</t>
    </rPh>
    <rPh sb="21" eb="22">
      <t>フク</t>
    </rPh>
    <rPh sb="27" eb="30">
      <t>ジムヨウ</t>
    </rPh>
    <rPh sb="31" eb="33">
      <t>サギョウ</t>
    </rPh>
    <rPh sb="33" eb="34">
      <t>ヨウ</t>
    </rPh>
    <rPh sb="35" eb="37">
      <t>エイセイ</t>
    </rPh>
    <rPh sb="37" eb="38">
      <t>ヨウ</t>
    </rPh>
    <rPh sb="38" eb="40">
      <t>イフク</t>
    </rPh>
    <rPh sb="45" eb="46">
      <t>ヨウ</t>
    </rPh>
    <rPh sb="46" eb="48">
      <t>イフク</t>
    </rPh>
    <rPh sb="49" eb="52">
      <t>ガクセイフク</t>
    </rPh>
    <rPh sb="53" eb="55">
      <t>シタギ</t>
    </rPh>
    <rPh sb="56" eb="57">
      <t>シン</t>
    </rPh>
    <rPh sb="57" eb="58">
      <t>チャク</t>
    </rPh>
    <rPh sb="58" eb="59">
      <t>ルイ</t>
    </rPh>
    <rPh sb="60" eb="61">
      <t>オビ</t>
    </rPh>
    <rPh sb="62" eb="64">
      <t>ワフク</t>
    </rPh>
    <rPh sb="75" eb="77">
      <t>タビ</t>
    </rPh>
    <rPh sb="77" eb="78">
      <t>ルイ</t>
    </rPh>
    <rPh sb="78" eb="79">
      <t>トウ</t>
    </rPh>
    <phoneticPr fontId="6"/>
  </si>
  <si>
    <t>帽子、ネクタイ、ハンカチ、スカーフ、マフラー、繊維製履物、毛皮製衣服、なめし革製衣服、繊維製履物</t>
    <rPh sb="0" eb="2">
      <t>ボウシ</t>
    </rPh>
    <rPh sb="23" eb="25">
      <t>センイ</t>
    </rPh>
    <rPh sb="25" eb="26">
      <t>セイ</t>
    </rPh>
    <rPh sb="26" eb="28">
      <t>ハキモノ</t>
    </rPh>
    <rPh sb="29" eb="31">
      <t>ケガワ</t>
    </rPh>
    <rPh sb="31" eb="32">
      <t>セイ</t>
    </rPh>
    <rPh sb="32" eb="34">
      <t>イフク</t>
    </rPh>
    <rPh sb="38" eb="39">
      <t>カワ</t>
    </rPh>
    <rPh sb="39" eb="40">
      <t>セイ</t>
    </rPh>
    <rPh sb="40" eb="42">
      <t>イフク</t>
    </rPh>
    <rPh sb="43" eb="45">
      <t>センイ</t>
    </rPh>
    <rPh sb="45" eb="46">
      <t>セイ</t>
    </rPh>
    <rPh sb="46" eb="48">
      <t>ハキモノ</t>
    </rPh>
    <phoneticPr fontId="6"/>
  </si>
  <si>
    <t>製材、合板・集成材、木材チップ</t>
    <rPh sb="0" eb="2">
      <t>セイザイ</t>
    </rPh>
    <rPh sb="3" eb="5">
      <t>ゴウハン</t>
    </rPh>
    <rPh sb="6" eb="9">
      <t>シュウセイザイ</t>
    </rPh>
    <rPh sb="10" eb="12">
      <t>モクザイ</t>
    </rPh>
    <phoneticPr fontId="6"/>
  </si>
  <si>
    <t>造作材、パーティクルボード、床柱、木箱、酒たる、おけ、コルク製品、げた、床板、せいろ</t>
    <rPh sb="0" eb="2">
      <t>ゾウサク</t>
    </rPh>
    <rPh sb="2" eb="3">
      <t>ザイ</t>
    </rPh>
    <rPh sb="14" eb="15">
      <t>ユカ</t>
    </rPh>
    <rPh sb="15" eb="16">
      <t>ハシラ</t>
    </rPh>
    <rPh sb="17" eb="18">
      <t>キ</t>
    </rPh>
    <rPh sb="18" eb="19">
      <t>ハコ</t>
    </rPh>
    <rPh sb="20" eb="21">
      <t>サケ</t>
    </rPh>
    <rPh sb="30" eb="32">
      <t>セイヒン</t>
    </rPh>
    <rPh sb="36" eb="38">
      <t>ユカイタ</t>
    </rPh>
    <phoneticPr fontId="6"/>
  </si>
  <si>
    <t>木製・金属製（机、テーブル、いす、流し台、調理台、ガス台、たんす、音響機器用キャビネット、すだれ、額縁、雨戸、ふすま）</t>
    <rPh sb="0" eb="2">
      <t>モクセイ</t>
    </rPh>
    <rPh sb="3" eb="6">
      <t>キンゾクセイ</t>
    </rPh>
    <rPh sb="7" eb="8">
      <t>ツクエ</t>
    </rPh>
    <rPh sb="17" eb="18">
      <t>ナガ</t>
    </rPh>
    <rPh sb="19" eb="20">
      <t>ダイ</t>
    </rPh>
    <rPh sb="21" eb="23">
      <t>チョウリ</t>
    </rPh>
    <rPh sb="23" eb="24">
      <t>ダイ</t>
    </rPh>
    <rPh sb="27" eb="28">
      <t>ダイ</t>
    </rPh>
    <rPh sb="33" eb="35">
      <t>オンキョウ</t>
    </rPh>
    <rPh sb="35" eb="37">
      <t>キキ</t>
    </rPh>
    <rPh sb="37" eb="38">
      <t>ヨウ</t>
    </rPh>
    <rPh sb="49" eb="51">
      <t>ガクブチ</t>
    </rPh>
    <rPh sb="52" eb="54">
      <t>アマド</t>
    </rPh>
    <phoneticPr fontId="6"/>
  </si>
  <si>
    <t>洋紙、和紙、コピー用紙、包装用紙、段ボール</t>
    <rPh sb="0" eb="2">
      <t>ヨウシ</t>
    </rPh>
    <rPh sb="3" eb="5">
      <t>ワシ</t>
    </rPh>
    <rPh sb="9" eb="11">
      <t>ヨウシ</t>
    </rPh>
    <rPh sb="12" eb="14">
      <t>ホウソウ</t>
    </rPh>
    <rPh sb="14" eb="16">
      <t>ヨウシ</t>
    </rPh>
    <rPh sb="17" eb="18">
      <t>ダン</t>
    </rPh>
    <phoneticPr fontId="6"/>
  </si>
  <si>
    <t>タイル、便器、水槽、浴槽、電気絶縁材料、管、耐熱製品、ビーカー、置物、玩具、急す、皿、コップ、食器、瀬戸物、茶碗、とっくり、土瓶、はしおき、植木鉢、すりばち、壺、かめ、花器、灰皿、たこつぼ、とうろう、湯たんぽ、ネームプレート、がい子</t>
    <rPh sb="4" eb="6">
      <t>ベンキ</t>
    </rPh>
    <rPh sb="7" eb="9">
      <t>スイソウ</t>
    </rPh>
    <rPh sb="10" eb="12">
      <t>ヨクソウ</t>
    </rPh>
    <rPh sb="13" eb="15">
      <t>デンキ</t>
    </rPh>
    <rPh sb="15" eb="17">
      <t>ゼツエン</t>
    </rPh>
    <rPh sb="17" eb="19">
      <t>ザイリョウ</t>
    </rPh>
    <rPh sb="20" eb="21">
      <t>カン</t>
    </rPh>
    <rPh sb="22" eb="24">
      <t>タイネツ</t>
    </rPh>
    <rPh sb="24" eb="26">
      <t>セイヒン</t>
    </rPh>
    <rPh sb="32" eb="34">
      <t>オキモノ</t>
    </rPh>
    <rPh sb="35" eb="37">
      <t>ガング</t>
    </rPh>
    <rPh sb="38" eb="39">
      <t>キュウ</t>
    </rPh>
    <rPh sb="41" eb="42">
      <t>サラ</t>
    </rPh>
    <rPh sb="46" eb="47">
      <t>ショッキ</t>
    </rPh>
    <rPh sb="47" eb="49">
      <t>ショッキ</t>
    </rPh>
    <rPh sb="50" eb="53">
      <t>セトモノ</t>
    </rPh>
    <rPh sb="54" eb="56">
      <t>チャワン</t>
    </rPh>
    <rPh sb="62" eb="64">
      <t>ドビン</t>
    </rPh>
    <rPh sb="70" eb="72">
      <t>ウエキ</t>
    </rPh>
    <rPh sb="72" eb="73">
      <t>ハチ</t>
    </rPh>
    <rPh sb="79" eb="80">
      <t>ツボ</t>
    </rPh>
    <rPh sb="84" eb="86">
      <t>カキ</t>
    </rPh>
    <rPh sb="87" eb="89">
      <t>ハイザラ</t>
    </rPh>
    <rPh sb="100" eb="101">
      <t>ユ</t>
    </rPh>
    <rPh sb="115" eb="116">
      <t>シ</t>
    </rPh>
    <phoneticPr fontId="6"/>
  </si>
  <si>
    <t>普通鋼形鋼、普通鋼鋼板、普通鋼鋼帯、普通鋼小棒</t>
    <rPh sb="0" eb="2">
      <t>フツウ</t>
    </rPh>
    <rPh sb="2" eb="3">
      <t>コウ</t>
    </rPh>
    <rPh sb="3" eb="4">
      <t>カタチ</t>
    </rPh>
    <rPh sb="4" eb="5">
      <t>コウ</t>
    </rPh>
    <rPh sb="6" eb="8">
      <t>フツウ</t>
    </rPh>
    <phoneticPr fontId="6"/>
  </si>
  <si>
    <t>ろ過機器、分離機器、熱交換器、かくはん機、溶解機、蒸留機器、乳化機、集じん機器、鋳造機械、ダイカストマシン、プラスチック加工機械、押出成形機</t>
    <rPh sb="1" eb="2">
      <t>カ</t>
    </rPh>
    <rPh sb="2" eb="4">
      <t>キキ</t>
    </rPh>
    <rPh sb="5" eb="7">
      <t>ブンリ</t>
    </rPh>
    <rPh sb="7" eb="9">
      <t>キキ</t>
    </rPh>
    <rPh sb="10" eb="14">
      <t>ネツコウカンキ</t>
    </rPh>
    <rPh sb="19" eb="20">
      <t>キ</t>
    </rPh>
    <rPh sb="21" eb="23">
      <t>ヨウカイ</t>
    </rPh>
    <rPh sb="23" eb="24">
      <t>キ</t>
    </rPh>
    <rPh sb="25" eb="27">
      <t>ジョウリュウ</t>
    </rPh>
    <rPh sb="27" eb="29">
      <t>キキ</t>
    </rPh>
    <rPh sb="30" eb="31">
      <t>ニュウ</t>
    </rPh>
    <rPh sb="31" eb="32">
      <t>カ</t>
    </rPh>
    <rPh sb="32" eb="33">
      <t>キ</t>
    </rPh>
    <rPh sb="34" eb="35">
      <t>シュウ</t>
    </rPh>
    <rPh sb="37" eb="38">
      <t>キ</t>
    </rPh>
    <rPh sb="38" eb="39">
      <t>キ</t>
    </rPh>
    <rPh sb="40" eb="42">
      <t>チュウゾウ</t>
    </rPh>
    <rPh sb="42" eb="44">
      <t>キカイ</t>
    </rPh>
    <rPh sb="60" eb="62">
      <t>カコウ</t>
    </rPh>
    <rPh sb="62" eb="64">
      <t>キカイ</t>
    </rPh>
    <rPh sb="65" eb="67">
      <t>オシダシ</t>
    </rPh>
    <rPh sb="67" eb="70">
      <t>セイケイキ</t>
    </rPh>
    <phoneticPr fontId="6"/>
  </si>
  <si>
    <t>発電機器、電動機、変圧器、変成器、避雷針、配電盤、監視制御装置、分電盤、配線器具（小型開閉器、スイッチ、アダプタ、ソケット、コネクタ、コンセント、タップ、プラグ、ヒューズ、端子）、内燃機関電装品（充電発電機、自動車交流発電機、磁石発電機、コイル、スパークプラグ）、アーク溶接機、コンデンサ、電気炉、電熱装置</t>
    <rPh sb="5" eb="8">
      <t>デンドウキ</t>
    </rPh>
    <rPh sb="9" eb="12">
      <t>ヘンアツキ</t>
    </rPh>
    <rPh sb="13" eb="15">
      <t>ヘンセイ</t>
    </rPh>
    <rPh sb="15" eb="16">
      <t>キ</t>
    </rPh>
    <rPh sb="17" eb="20">
      <t>ヒライシン</t>
    </rPh>
    <rPh sb="21" eb="24">
      <t>ハイデンバン</t>
    </rPh>
    <rPh sb="25" eb="27">
      <t>カンシ</t>
    </rPh>
    <rPh sb="27" eb="29">
      <t>セイギョ</t>
    </rPh>
    <rPh sb="29" eb="31">
      <t>ソウチ</t>
    </rPh>
    <rPh sb="32" eb="33">
      <t>ブン</t>
    </rPh>
    <rPh sb="33" eb="34">
      <t>デン</t>
    </rPh>
    <rPh sb="34" eb="35">
      <t>バン</t>
    </rPh>
    <rPh sb="36" eb="38">
      <t>ハイセン</t>
    </rPh>
    <rPh sb="38" eb="40">
      <t>キグ</t>
    </rPh>
    <rPh sb="41" eb="43">
      <t>コガタ</t>
    </rPh>
    <rPh sb="43" eb="46">
      <t>カイヘイキ</t>
    </rPh>
    <rPh sb="86" eb="88">
      <t>タンシ</t>
    </rPh>
    <rPh sb="90" eb="92">
      <t>ナイネン</t>
    </rPh>
    <rPh sb="92" eb="94">
      <t>キカン</t>
    </rPh>
    <rPh sb="94" eb="97">
      <t>デンソウヒン</t>
    </rPh>
    <rPh sb="98" eb="100">
      <t>ジュウデン</t>
    </rPh>
    <rPh sb="100" eb="103">
      <t>ハツデンキ</t>
    </rPh>
    <rPh sb="104" eb="107">
      <t>ジドウシャ</t>
    </rPh>
    <rPh sb="107" eb="109">
      <t>コウリュウ</t>
    </rPh>
    <rPh sb="109" eb="112">
      <t>ハツデンキ</t>
    </rPh>
    <rPh sb="113" eb="115">
      <t>ジシャク</t>
    </rPh>
    <rPh sb="115" eb="118">
      <t>ハツデンキ</t>
    </rPh>
    <rPh sb="135" eb="137">
      <t>ヨウセツ</t>
    </rPh>
    <rPh sb="137" eb="138">
      <t>キ</t>
    </rPh>
    <rPh sb="145" eb="147">
      <t>デンキ</t>
    </rPh>
    <rPh sb="147" eb="148">
      <t>ロ</t>
    </rPh>
    <rPh sb="149" eb="151">
      <t>デンネツ</t>
    </rPh>
    <rPh sb="151" eb="153">
      <t>ソウチ</t>
    </rPh>
    <phoneticPr fontId="6"/>
  </si>
  <si>
    <t>エアコン（家庭用）、電子レンジ、電気がま、ジャーポット、電気冷蔵庫、食器洗い機、クッキングヒーター、空調、扇風機、空気清浄機、電気アイロン、電気掃除機、換気扇、除湿機、加湿器、電気洗濯機、乾燥機、電気温水洗浄便座、電気カミソリ、電気ストーブ、電気カーペット、電気マッサージ器具、電動歯ブラシ、芝刈機、ファンヒータ、こんろ、ジューサ、トースター、ホットプレート、こたつ、電気ばりかん、ドライヤー</t>
    <rPh sb="5" eb="8">
      <t>カテイヨウ</t>
    </rPh>
    <rPh sb="10" eb="12">
      <t>デンシ</t>
    </rPh>
    <rPh sb="16" eb="18">
      <t>デンキ</t>
    </rPh>
    <rPh sb="28" eb="30">
      <t>デンキ</t>
    </rPh>
    <rPh sb="30" eb="33">
      <t>レイゾウコ</t>
    </rPh>
    <rPh sb="34" eb="36">
      <t>ショッキ</t>
    </rPh>
    <rPh sb="36" eb="37">
      <t>アラ</t>
    </rPh>
    <rPh sb="50" eb="52">
      <t>クウチョウ</t>
    </rPh>
    <rPh sb="53" eb="56">
      <t>センプウキ</t>
    </rPh>
    <rPh sb="57" eb="59">
      <t>クウキ</t>
    </rPh>
    <rPh sb="59" eb="61">
      <t>セイジョウ</t>
    </rPh>
    <rPh sb="61" eb="62">
      <t>キ</t>
    </rPh>
    <rPh sb="63" eb="65">
      <t>デンキ</t>
    </rPh>
    <rPh sb="70" eb="72">
      <t>デンキ</t>
    </rPh>
    <rPh sb="72" eb="75">
      <t>ソウジキ</t>
    </rPh>
    <rPh sb="76" eb="79">
      <t>カンキセン</t>
    </rPh>
    <rPh sb="80" eb="83">
      <t>ジョシツキ</t>
    </rPh>
    <rPh sb="84" eb="86">
      <t>カシツ</t>
    </rPh>
    <rPh sb="86" eb="87">
      <t>キ</t>
    </rPh>
    <rPh sb="88" eb="90">
      <t>デンキ</t>
    </rPh>
    <rPh sb="90" eb="93">
      <t>センタクキ</t>
    </rPh>
    <rPh sb="94" eb="97">
      <t>カンソウキ</t>
    </rPh>
    <rPh sb="98" eb="100">
      <t>デンキ</t>
    </rPh>
    <rPh sb="100" eb="102">
      <t>オンスイ</t>
    </rPh>
    <rPh sb="102" eb="104">
      <t>センジョウ</t>
    </rPh>
    <rPh sb="104" eb="106">
      <t>ベンザ</t>
    </rPh>
    <rPh sb="107" eb="109">
      <t>デンキ</t>
    </rPh>
    <rPh sb="114" eb="116">
      <t>デンキ</t>
    </rPh>
    <rPh sb="121" eb="123">
      <t>デンキ</t>
    </rPh>
    <rPh sb="129" eb="131">
      <t>デンキ</t>
    </rPh>
    <rPh sb="136" eb="138">
      <t>キグ</t>
    </rPh>
    <rPh sb="139" eb="141">
      <t>デンドウ</t>
    </rPh>
    <rPh sb="141" eb="142">
      <t>ハ</t>
    </rPh>
    <rPh sb="146" eb="148">
      <t>シバカリ</t>
    </rPh>
    <rPh sb="148" eb="149">
      <t>キ</t>
    </rPh>
    <rPh sb="184" eb="186">
      <t>デンキ</t>
    </rPh>
    <phoneticPr fontId="6"/>
  </si>
  <si>
    <t>X線装置、CTスキャン装置、魚群探知機、超音波探知機、ビデオ録画装置（家庭用以外）、カラオケ装置、異物検査装置、電子顕微鏡、結石破砕装置、ペースメーカー、ガイガー計測器、赤外線カメラ、ビデオプロジェクター、レーザ装置、X線カメラ</t>
    <rPh sb="1" eb="2">
      <t>セン</t>
    </rPh>
    <rPh sb="2" eb="4">
      <t>ソウチ</t>
    </rPh>
    <rPh sb="11" eb="13">
      <t>ソウチ</t>
    </rPh>
    <rPh sb="14" eb="16">
      <t>ギョグン</t>
    </rPh>
    <rPh sb="16" eb="19">
      <t>タンチキ</t>
    </rPh>
    <rPh sb="20" eb="23">
      <t>チョウオンパ</t>
    </rPh>
    <rPh sb="23" eb="26">
      <t>タンチキ</t>
    </rPh>
    <rPh sb="30" eb="32">
      <t>ロクガ</t>
    </rPh>
    <rPh sb="32" eb="34">
      <t>ソウチ</t>
    </rPh>
    <rPh sb="35" eb="38">
      <t>カテイヨウ</t>
    </rPh>
    <rPh sb="38" eb="40">
      <t>イガイ</t>
    </rPh>
    <rPh sb="46" eb="48">
      <t>ソウチ</t>
    </rPh>
    <rPh sb="49" eb="51">
      <t>イブツ</t>
    </rPh>
    <rPh sb="51" eb="53">
      <t>ケンサ</t>
    </rPh>
    <rPh sb="53" eb="55">
      <t>ソウチ</t>
    </rPh>
    <rPh sb="56" eb="58">
      <t>デンシ</t>
    </rPh>
    <rPh sb="58" eb="61">
      <t>ケンビキョウ</t>
    </rPh>
    <rPh sb="62" eb="64">
      <t>ケッセキ</t>
    </rPh>
    <rPh sb="64" eb="65">
      <t>ハ</t>
    </rPh>
    <rPh sb="65" eb="66">
      <t>クダ</t>
    </rPh>
    <rPh sb="66" eb="68">
      <t>ソウチ</t>
    </rPh>
    <rPh sb="81" eb="84">
      <t>ケイソクキ</t>
    </rPh>
    <rPh sb="85" eb="88">
      <t>セキガイセン</t>
    </rPh>
    <rPh sb="106" eb="108">
      <t>ソウチ</t>
    </rPh>
    <rPh sb="110" eb="111">
      <t>セン</t>
    </rPh>
    <phoneticPr fontId="6"/>
  </si>
  <si>
    <t>電話機、交換機、インターホン、ファクシミリ、テレビ会議電話装置、モデム、携帯電話、PHS、カーナビ、ラジオ・TV放送装置、携帯用通信装置、GPS、ETC、ラジオ・TV受信装置、交通信号保安装置、火災報知設備、防犯警備装置、発光信号装置、ガス警報器</t>
    <rPh sb="0" eb="3">
      <t>デンワキ</t>
    </rPh>
    <rPh sb="4" eb="6">
      <t>コウカン</t>
    </rPh>
    <rPh sb="6" eb="7">
      <t>キ</t>
    </rPh>
    <rPh sb="25" eb="27">
      <t>カイギ</t>
    </rPh>
    <rPh sb="27" eb="29">
      <t>デンワ</t>
    </rPh>
    <rPh sb="29" eb="31">
      <t>ソウチ</t>
    </rPh>
    <rPh sb="36" eb="38">
      <t>ケイタイ</t>
    </rPh>
    <rPh sb="38" eb="40">
      <t>デンワ</t>
    </rPh>
    <rPh sb="56" eb="58">
      <t>ホウソウ</t>
    </rPh>
    <rPh sb="58" eb="60">
      <t>ソウチ</t>
    </rPh>
    <rPh sb="61" eb="64">
      <t>ケイタイヨウ</t>
    </rPh>
    <rPh sb="64" eb="66">
      <t>ツウシン</t>
    </rPh>
    <rPh sb="66" eb="68">
      <t>ソウチ</t>
    </rPh>
    <rPh sb="83" eb="85">
      <t>ジュシン</t>
    </rPh>
    <rPh sb="85" eb="87">
      <t>ソウチ</t>
    </rPh>
    <rPh sb="88" eb="90">
      <t>コウツウ</t>
    </rPh>
    <rPh sb="90" eb="92">
      <t>シンゴウ</t>
    </rPh>
    <rPh sb="92" eb="94">
      <t>ホアン</t>
    </rPh>
    <rPh sb="94" eb="96">
      <t>ソウチ</t>
    </rPh>
    <rPh sb="97" eb="99">
      <t>カサイ</t>
    </rPh>
    <rPh sb="99" eb="101">
      <t>ホウチ</t>
    </rPh>
    <rPh sb="101" eb="103">
      <t>セツビ</t>
    </rPh>
    <rPh sb="104" eb="106">
      <t>ボウハン</t>
    </rPh>
    <rPh sb="106" eb="108">
      <t>ケイビ</t>
    </rPh>
    <rPh sb="108" eb="110">
      <t>ソウチ</t>
    </rPh>
    <rPh sb="111" eb="113">
      <t>ハッコウ</t>
    </rPh>
    <rPh sb="113" eb="115">
      <t>シンゴウ</t>
    </rPh>
    <rPh sb="115" eb="117">
      <t>ソウチ</t>
    </rPh>
    <rPh sb="120" eb="123">
      <t>ケイホウキ</t>
    </rPh>
    <phoneticPr fontId="6"/>
  </si>
  <si>
    <t>磁気録画再生装置、ビデオカメラ、デジタルカメラ、ステレオ、カーステレオ、アンプ、補聴器、スピーカ、マイクロホン、イヤホン、CDラジカセ、ジュークボックス、ヘッドホン</t>
    <rPh sb="0" eb="2">
      <t>ジキ</t>
    </rPh>
    <rPh sb="2" eb="4">
      <t>ロクガ</t>
    </rPh>
    <rPh sb="4" eb="6">
      <t>サイセイ</t>
    </rPh>
    <rPh sb="6" eb="8">
      <t>ソウチ</t>
    </rPh>
    <rPh sb="40" eb="43">
      <t>ホチョウキ</t>
    </rPh>
    <phoneticPr fontId="6"/>
  </si>
  <si>
    <t>パソコン、汎用コンピュータ、ミニコン、オフィスコンピュータ、ワークステーション、サーバ、記憶装置、プリンタ、プロッタ、ディスプレイ、スキャナー、作図装置</t>
    <rPh sb="5" eb="7">
      <t>ハンヨウ</t>
    </rPh>
    <rPh sb="44" eb="46">
      <t>キオク</t>
    </rPh>
    <rPh sb="46" eb="48">
      <t>ソウチ</t>
    </rPh>
    <rPh sb="72" eb="74">
      <t>サクズ</t>
    </rPh>
    <rPh sb="74" eb="76">
      <t>ソウチ</t>
    </rPh>
    <phoneticPr fontId="6"/>
  </si>
  <si>
    <t>木造・非木造住宅建築（新築、増築、改築含む）</t>
    <rPh sb="0" eb="2">
      <t>モクゾウ</t>
    </rPh>
    <rPh sb="3" eb="4">
      <t>ヒ</t>
    </rPh>
    <rPh sb="4" eb="6">
      <t>モクゾウ</t>
    </rPh>
    <rPh sb="6" eb="8">
      <t>ジュウタク</t>
    </rPh>
    <rPh sb="8" eb="10">
      <t>ケンチク</t>
    </rPh>
    <rPh sb="11" eb="13">
      <t>シンチク</t>
    </rPh>
    <rPh sb="14" eb="16">
      <t>ゾウチク</t>
    </rPh>
    <rPh sb="17" eb="19">
      <t>カイチク</t>
    </rPh>
    <rPh sb="19" eb="20">
      <t>フク</t>
    </rPh>
    <phoneticPr fontId="6"/>
  </si>
  <si>
    <t>木造・非木造非住宅建築（新築、増築、改築含む）</t>
    <rPh sb="0" eb="2">
      <t>モクゾウ</t>
    </rPh>
    <rPh sb="3" eb="4">
      <t>ヒ</t>
    </rPh>
    <rPh sb="4" eb="6">
      <t>モクゾウ</t>
    </rPh>
    <rPh sb="6" eb="7">
      <t>ヒ</t>
    </rPh>
    <rPh sb="7" eb="9">
      <t>ジュウタク</t>
    </rPh>
    <rPh sb="9" eb="11">
      <t>ケンチク</t>
    </rPh>
    <rPh sb="12" eb="14">
      <t>シンチク</t>
    </rPh>
    <rPh sb="15" eb="17">
      <t>ゾウチク</t>
    </rPh>
    <rPh sb="18" eb="20">
      <t>カイチク</t>
    </rPh>
    <rPh sb="20" eb="21">
      <t>フク</t>
    </rPh>
    <phoneticPr fontId="6"/>
  </si>
  <si>
    <t>建築物・鉄道軌道・電気通信・上工業用水道・ガスタンク・駐車場に関する経常的補修工事及び耐用年数向上を伴う工事</t>
    <rPh sb="0" eb="3">
      <t>ケンチクブツ</t>
    </rPh>
    <rPh sb="4" eb="6">
      <t>テツドウ</t>
    </rPh>
    <rPh sb="6" eb="8">
      <t>キドウ</t>
    </rPh>
    <rPh sb="9" eb="11">
      <t>デンキ</t>
    </rPh>
    <rPh sb="11" eb="13">
      <t>ツウシン</t>
    </rPh>
    <rPh sb="14" eb="15">
      <t>ジョウ</t>
    </rPh>
    <rPh sb="15" eb="18">
      <t>コウギョウヨウ</t>
    </rPh>
    <rPh sb="18" eb="20">
      <t>スイドウ</t>
    </rPh>
    <rPh sb="27" eb="30">
      <t>チュウシャジョウ</t>
    </rPh>
    <rPh sb="31" eb="32">
      <t>カン</t>
    </rPh>
    <rPh sb="34" eb="37">
      <t>ケイジョウテキ</t>
    </rPh>
    <rPh sb="37" eb="39">
      <t>ホシュウ</t>
    </rPh>
    <rPh sb="39" eb="41">
      <t>コウジ</t>
    </rPh>
    <rPh sb="41" eb="42">
      <t>オヨ</t>
    </rPh>
    <rPh sb="43" eb="45">
      <t>タイヨウ</t>
    </rPh>
    <rPh sb="45" eb="47">
      <t>ネンスウ</t>
    </rPh>
    <rPh sb="47" eb="49">
      <t>コウジョウ</t>
    </rPh>
    <rPh sb="50" eb="51">
      <t>トモナ</t>
    </rPh>
    <rPh sb="52" eb="54">
      <t>コウジ</t>
    </rPh>
    <phoneticPr fontId="6"/>
  </si>
  <si>
    <t>生命保険、保険年金、簡易保険、郵便年金、生命保険代理店、農協共済（生命保険共済）、生命保険相談所、火災保険、地震保険、海上保険、自動車保険、盗難保険、損害保険、国民年金基金、国民年金基金連合会、厚生年金基金、企業年金基金等</t>
    <rPh sb="0" eb="2">
      <t>セイメイ</t>
    </rPh>
    <rPh sb="2" eb="4">
      <t>ホケン</t>
    </rPh>
    <rPh sb="5" eb="7">
      <t>ホケン</t>
    </rPh>
    <rPh sb="7" eb="8">
      <t>ネン</t>
    </rPh>
    <rPh sb="8" eb="9">
      <t>キン</t>
    </rPh>
    <rPh sb="10" eb="12">
      <t>カンイ</t>
    </rPh>
    <rPh sb="12" eb="14">
      <t>ホケン</t>
    </rPh>
    <rPh sb="15" eb="17">
      <t>ユウビン</t>
    </rPh>
    <rPh sb="17" eb="19">
      <t>ネンキン</t>
    </rPh>
    <rPh sb="20" eb="22">
      <t>セイメイ</t>
    </rPh>
    <rPh sb="22" eb="24">
      <t>ホケン</t>
    </rPh>
    <rPh sb="24" eb="27">
      <t>ダイリテン</t>
    </rPh>
    <rPh sb="28" eb="30">
      <t>ノウキョウ</t>
    </rPh>
    <rPh sb="30" eb="32">
      <t>キョウサイ</t>
    </rPh>
    <rPh sb="33" eb="35">
      <t>セイメイ</t>
    </rPh>
    <rPh sb="35" eb="37">
      <t>ホケン</t>
    </rPh>
    <rPh sb="37" eb="39">
      <t>キョウサイ</t>
    </rPh>
    <rPh sb="41" eb="43">
      <t>セイメイ</t>
    </rPh>
    <rPh sb="43" eb="45">
      <t>ホケン</t>
    </rPh>
    <rPh sb="45" eb="48">
      <t>ソウダンジョ</t>
    </rPh>
    <rPh sb="49" eb="51">
      <t>カサイ</t>
    </rPh>
    <rPh sb="51" eb="53">
      <t>ホケン</t>
    </rPh>
    <rPh sb="54" eb="56">
      <t>ジシン</t>
    </rPh>
    <rPh sb="56" eb="58">
      <t>ホケン</t>
    </rPh>
    <rPh sb="59" eb="61">
      <t>カイジョウ</t>
    </rPh>
    <rPh sb="61" eb="63">
      <t>ホケン</t>
    </rPh>
    <rPh sb="64" eb="67">
      <t>ジドウシャ</t>
    </rPh>
    <rPh sb="67" eb="69">
      <t>ホケン</t>
    </rPh>
    <rPh sb="70" eb="72">
      <t>トウナン</t>
    </rPh>
    <rPh sb="72" eb="74">
      <t>ホケン</t>
    </rPh>
    <rPh sb="75" eb="77">
      <t>ソンガイ</t>
    </rPh>
    <rPh sb="77" eb="79">
      <t>ホケン</t>
    </rPh>
    <rPh sb="80" eb="82">
      <t>コクミン</t>
    </rPh>
    <rPh sb="82" eb="84">
      <t>ネンキン</t>
    </rPh>
    <rPh sb="84" eb="86">
      <t>キキン</t>
    </rPh>
    <rPh sb="87" eb="89">
      <t>コクミン</t>
    </rPh>
    <rPh sb="89" eb="91">
      <t>ネンキン</t>
    </rPh>
    <rPh sb="91" eb="93">
      <t>キキン</t>
    </rPh>
    <rPh sb="93" eb="96">
      <t>レンゴウカイ</t>
    </rPh>
    <rPh sb="97" eb="99">
      <t>コウセイ</t>
    </rPh>
    <rPh sb="99" eb="101">
      <t>ネンキン</t>
    </rPh>
    <rPh sb="101" eb="103">
      <t>キキン</t>
    </rPh>
    <rPh sb="104" eb="106">
      <t>キギョウ</t>
    </rPh>
    <rPh sb="106" eb="108">
      <t>ネンキン</t>
    </rPh>
    <phoneticPr fontId="6"/>
  </si>
  <si>
    <t>通常郵便物、小包郵便物、信書便、郵便切手</t>
    <rPh sb="0" eb="2">
      <t>ツウジョウ</t>
    </rPh>
    <rPh sb="2" eb="5">
      <t>ユウビンブツ</t>
    </rPh>
    <rPh sb="6" eb="8">
      <t>コヅツミ</t>
    </rPh>
    <rPh sb="8" eb="11">
      <t>ユウビンブツ</t>
    </rPh>
    <rPh sb="12" eb="14">
      <t>シンショ</t>
    </rPh>
    <rPh sb="14" eb="15">
      <t>ビン</t>
    </rPh>
    <rPh sb="16" eb="18">
      <t>ユウビン</t>
    </rPh>
    <rPh sb="18" eb="20">
      <t>キッテ</t>
    </rPh>
    <phoneticPr fontId="6"/>
  </si>
  <si>
    <t>電話、電信、電報、携帯電話、PHS、無線、ISP、IX業、IDC業、携帯電話取扱店</t>
    <rPh sb="0" eb="2">
      <t>デンワ</t>
    </rPh>
    <rPh sb="3" eb="5">
      <t>デンシン</t>
    </rPh>
    <rPh sb="6" eb="8">
      <t>デンポウ</t>
    </rPh>
    <rPh sb="9" eb="11">
      <t>ケイタイ</t>
    </rPh>
    <rPh sb="11" eb="13">
      <t>デンワ</t>
    </rPh>
    <rPh sb="18" eb="20">
      <t>ムセン</t>
    </rPh>
    <rPh sb="27" eb="28">
      <t>ギョウ</t>
    </rPh>
    <rPh sb="32" eb="33">
      <t>ギョウ</t>
    </rPh>
    <rPh sb="34" eb="36">
      <t>ケイタイ</t>
    </rPh>
    <rPh sb="36" eb="38">
      <t>デンワ</t>
    </rPh>
    <rPh sb="38" eb="40">
      <t>トリアツカイ</t>
    </rPh>
    <rPh sb="40" eb="41">
      <t>テン</t>
    </rPh>
    <phoneticPr fontId="6"/>
  </si>
  <si>
    <t>新聞・書籍・雑誌の出版、定期刊行物の出版、共同通信社、時事通信社、興信所、映画製作、映画配給、テレビ番組制作、CM制作、映画出演者あっせん、貸スタジオ業、レコード制作、音楽出版、ラジオ番組制作、広告制作（印刷物にかかるもの）</t>
    <rPh sb="0" eb="2">
      <t>シンブン</t>
    </rPh>
    <rPh sb="3" eb="5">
      <t>ショセキ</t>
    </rPh>
    <rPh sb="6" eb="8">
      <t>ザッシ</t>
    </rPh>
    <rPh sb="9" eb="11">
      <t>シュッパン</t>
    </rPh>
    <rPh sb="12" eb="14">
      <t>テイキ</t>
    </rPh>
    <rPh sb="14" eb="17">
      <t>カンコウブツ</t>
    </rPh>
    <rPh sb="18" eb="20">
      <t>シュッパン</t>
    </rPh>
    <rPh sb="21" eb="23">
      <t>キョウドウ</t>
    </rPh>
    <rPh sb="23" eb="26">
      <t>ツウシンシャ</t>
    </rPh>
    <rPh sb="27" eb="29">
      <t>ジジ</t>
    </rPh>
    <rPh sb="29" eb="32">
      <t>ツウシンシャ</t>
    </rPh>
    <rPh sb="33" eb="36">
      <t>コウシンジョ</t>
    </rPh>
    <rPh sb="37" eb="39">
      <t>エイガ</t>
    </rPh>
    <rPh sb="39" eb="41">
      <t>セイサク</t>
    </rPh>
    <rPh sb="42" eb="44">
      <t>エイガ</t>
    </rPh>
    <rPh sb="44" eb="46">
      <t>ハイキュウ</t>
    </rPh>
    <rPh sb="50" eb="52">
      <t>バングミ</t>
    </rPh>
    <rPh sb="52" eb="54">
      <t>セイサク</t>
    </rPh>
    <rPh sb="57" eb="59">
      <t>セイサク</t>
    </rPh>
    <rPh sb="60" eb="62">
      <t>エイガ</t>
    </rPh>
    <rPh sb="62" eb="65">
      <t>シュツエンシャ</t>
    </rPh>
    <rPh sb="70" eb="71">
      <t>カシ</t>
    </rPh>
    <rPh sb="75" eb="76">
      <t>ギョウ</t>
    </rPh>
    <rPh sb="81" eb="83">
      <t>セイサク</t>
    </rPh>
    <rPh sb="84" eb="86">
      <t>オンガク</t>
    </rPh>
    <rPh sb="86" eb="88">
      <t>シュッパン</t>
    </rPh>
    <rPh sb="92" eb="94">
      <t>バングミ</t>
    </rPh>
    <rPh sb="94" eb="96">
      <t>セイサク</t>
    </rPh>
    <rPh sb="97" eb="99">
      <t>コウコク</t>
    </rPh>
    <rPh sb="99" eb="101">
      <t>セイサク</t>
    </rPh>
    <rPh sb="102" eb="105">
      <t>インサツブツ</t>
    </rPh>
    <phoneticPr fontId="6"/>
  </si>
  <si>
    <t>保健所、健康相談所、検疫所、検査業、消毒業、健康相談施設</t>
    <rPh sb="0" eb="3">
      <t>ホケンジョ</t>
    </rPh>
    <rPh sb="4" eb="6">
      <t>ケンコウ</t>
    </rPh>
    <rPh sb="6" eb="8">
      <t>ソウダン</t>
    </rPh>
    <rPh sb="8" eb="9">
      <t>ジョ</t>
    </rPh>
    <rPh sb="10" eb="13">
      <t>ケンエキジョ</t>
    </rPh>
    <rPh sb="14" eb="16">
      <t>ケンサ</t>
    </rPh>
    <rPh sb="16" eb="17">
      <t>ギョウ</t>
    </rPh>
    <rPh sb="18" eb="20">
      <t>ショウドク</t>
    </rPh>
    <rPh sb="20" eb="21">
      <t>ギョウ</t>
    </rPh>
    <rPh sb="22" eb="24">
      <t>ケンコウ</t>
    </rPh>
    <rPh sb="24" eb="26">
      <t>ソウダン</t>
    </rPh>
    <rPh sb="26" eb="28">
      <t>シセツ</t>
    </rPh>
    <phoneticPr fontId="6"/>
  </si>
  <si>
    <t>食堂、天ぷら料理店、フランス料理店、中華料理店、そば屋、すし屋、喫茶店、レストラン、バー、スナック、キャバレー、料亭、ナイトクラブ、酒場、ビヤホール、B級グルメの出店、配達飲食サービス、持ち帰り飲食サービス</t>
    <rPh sb="0" eb="2">
      <t>ショクドウ</t>
    </rPh>
    <rPh sb="3" eb="4">
      <t>テン</t>
    </rPh>
    <rPh sb="6" eb="8">
      <t>リョウリ</t>
    </rPh>
    <rPh sb="8" eb="9">
      <t>テン</t>
    </rPh>
    <rPh sb="14" eb="16">
      <t>リョウリ</t>
    </rPh>
    <rPh sb="16" eb="17">
      <t>テン</t>
    </rPh>
    <rPh sb="18" eb="20">
      <t>チュウカ</t>
    </rPh>
    <rPh sb="20" eb="22">
      <t>リョウリ</t>
    </rPh>
    <rPh sb="22" eb="23">
      <t>テン</t>
    </rPh>
    <rPh sb="26" eb="27">
      <t>ヤ</t>
    </rPh>
    <rPh sb="30" eb="31">
      <t>ヤ</t>
    </rPh>
    <rPh sb="32" eb="35">
      <t>キッサテン</t>
    </rPh>
    <rPh sb="56" eb="58">
      <t>リョウテイ</t>
    </rPh>
    <rPh sb="66" eb="68">
      <t>サカバ</t>
    </rPh>
    <rPh sb="76" eb="77">
      <t>キュウ</t>
    </rPh>
    <rPh sb="81" eb="83">
      <t>シュッテン</t>
    </rPh>
    <rPh sb="84" eb="86">
      <t>ハイタツ</t>
    </rPh>
    <rPh sb="86" eb="88">
      <t>インショク</t>
    </rPh>
    <rPh sb="93" eb="94">
      <t>モ</t>
    </rPh>
    <rPh sb="95" eb="96">
      <t>カエ</t>
    </rPh>
    <rPh sb="97" eb="99">
      <t>インショク</t>
    </rPh>
    <phoneticPr fontId="6"/>
  </si>
  <si>
    <t>病院、一般診療所、歯科診療所、看護業、助産所、療術業、歯科技工所、衛生検査所、薬局、骨髄バンク、マッサージ</t>
    <rPh sb="0" eb="2">
      <t>ビョウイン</t>
    </rPh>
    <rPh sb="3" eb="5">
      <t>イッパン</t>
    </rPh>
    <rPh sb="5" eb="8">
      <t>シンリョウジョ</t>
    </rPh>
    <rPh sb="9" eb="11">
      <t>シカ</t>
    </rPh>
    <rPh sb="11" eb="13">
      <t>シンリョウ</t>
    </rPh>
    <rPh sb="13" eb="14">
      <t>ジョ</t>
    </rPh>
    <rPh sb="15" eb="17">
      <t>カンゴ</t>
    </rPh>
    <rPh sb="17" eb="18">
      <t>ギョウ</t>
    </rPh>
    <rPh sb="19" eb="21">
      <t>ジョサン</t>
    </rPh>
    <rPh sb="21" eb="22">
      <t>ジョ</t>
    </rPh>
    <rPh sb="23" eb="24">
      <t>リョウ</t>
    </rPh>
    <rPh sb="24" eb="25">
      <t>ジュツ</t>
    </rPh>
    <rPh sb="25" eb="26">
      <t>ギョウ</t>
    </rPh>
    <rPh sb="27" eb="29">
      <t>シカ</t>
    </rPh>
    <rPh sb="29" eb="31">
      <t>ギコウ</t>
    </rPh>
    <rPh sb="31" eb="32">
      <t>ジョ</t>
    </rPh>
    <rPh sb="33" eb="35">
      <t>エイセイ</t>
    </rPh>
    <rPh sb="35" eb="37">
      <t>ケンサ</t>
    </rPh>
    <rPh sb="37" eb="38">
      <t>ショ</t>
    </rPh>
    <rPh sb="39" eb="41">
      <t>ヤッキョク</t>
    </rPh>
    <rPh sb="42" eb="44">
      <t>コツズイ</t>
    </rPh>
    <phoneticPr fontId="6"/>
  </si>
  <si>
    <t>食料品</t>
    <phoneticPr fontId="4"/>
  </si>
  <si>
    <t>パルプ</t>
    <phoneticPr fontId="6"/>
  </si>
  <si>
    <t>地下足袋、ゴム底布靴、スリッパ、総ゴム靴、プラスチック製履物（サンダル、草履、運動靴）、コンベアゴムベルト、ゴムホース、水まくら、手術用手袋、消しゴム、ゴムバンド、ゴムガス管、ゴムテープ、エアマットレス、サック、吸着盤、ふた、栓、潜水服、卓球用ラバー、TVゴム足</t>
    <phoneticPr fontId="6"/>
  </si>
  <si>
    <t>乗用車</t>
    <phoneticPr fontId="6"/>
  </si>
  <si>
    <t>その他の製造工業製品</t>
    <phoneticPr fontId="6"/>
  </si>
  <si>
    <t>水道</t>
    <phoneticPr fontId="6"/>
  </si>
  <si>
    <t>船舶・同修理</t>
    <phoneticPr fontId="6"/>
  </si>
  <si>
    <t>飼料・有機質肥料</t>
    <phoneticPr fontId="4"/>
  </si>
  <si>
    <t>廃棄物処理</t>
    <phoneticPr fontId="6"/>
  </si>
  <si>
    <t>宿泊業</t>
    <phoneticPr fontId="6"/>
  </si>
  <si>
    <t>民生用電気機器</t>
    <phoneticPr fontId="6"/>
  </si>
  <si>
    <t>建築</t>
    <phoneticPr fontId="6"/>
  </si>
  <si>
    <r>
      <t>みかん、りんご、もも、パイン、バナナ、</t>
    </r>
    <r>
      <rPr>
        <sz val="10"/>
        <rFont val="ＭＳ ゴシック"/>
        <family val="3"/>
        <charset val="128"/>
      </rPr>
      <t>レモン</t>
    </r>
    <r>
      <rPr>
        <sz val="10"/>
        <color theme="1"/>
        <rFont val="ＭＳ ゴシック"/>
        <family val="3"/>
        <charset val="128"/>
      </rPr>
      <t>、グレープフルーツ、キウイフルーツ、ぶどう、はっさく、梨、栗</t>
    </r>
    <rPh sb="49" eb="50">
      <t>ナシ</t>
    </rPh>
    <rPh sb="51" eb="52">
      <t>クリ</t>
    </rPh>
    <phoneticPr fontId="6"/>
  </si>
  <si>
    <r>
      <t>さとうきび、コーヒー豆、ホップ、茶（生葉）、そば、あわ、きび、菜種、ごま、</t>
    </r>
    <r>
      <rPr>
        <sz val="10"/>
        <color theme="9" tint="-0.249977111117893"/>
        <rFont val="ＭＳ ゴシック"/>
        <family val="3"/>
        <charset val="128"/>
      </rPr>
      <t>※きのこは「015 林業」</t>
    </r>
    <rPh sb="10" eb="11">
      <t>マメ</t>
    </rPh>
    <rPh sb="16" eb="17">
      <t>チャ</t>
    </rPh>
    <rPh sb="18" eb="19">
      <t>ナマ</t>
    </rPh>
    <rPh sb="19" eb="20">
      <t>ハ</t>
    </rPh>
    <rPh sb="31" eb="33">
      <t>ナタネ</t>
    </rPh>
    <phoneticPr fontId="6"/>
  </si>
  <si>
    <r>
      <t>牧草、種苗、花、芝、</t>
    </r>
    <r>
      <rPr>
        <sz val="10"/>
        <rFont val="ＭＳ ゴシック"/>
        <family val="3"/>
        <charset val="128"/>
      </rPr>
      <t>桑</t>
    </r>
    <r>
      <rPr>
        <sz val="10"/>
        <color theme="1"/>
        <rFont val="ＭＳ ゴシック"/>
        <family val="3"/>
        <charset val="128"/>
      </rPr>
      <t>、葉たばこ、綿花、こうぞ、みつまた</t>
    </r>
    <rPh sb="0" eb="2">
      <t>ボクソウ</t>
    </rPh>
    <rPh sb="3" eb="5">
      <t>シュビョウ</t>
    </rPh>
    <rPh sb="6" eb="7">
      <t>ハナ</t>
    </rPh>
    <rPh sb="8" eb="9">
      <t>シバ</t>
    </rPh>
    <rPh sb="10" eb="11">
      <t>クワ</t>
    </rPh>
    <rPh sb="12" eb="13">
      <t>ハ</t>
    </rPh>
    <rPh sb="17" eb="19">
      <t>メンカ</t>
    </rPh>
    <phoneticPr fontId="6"/>
  </si>
  <si>
    <r>
      <t>獣医業、カントリーエレベーター、ライスセンター、種付け、</t>
    </r>
    <r>
      <rPr>
        <sz val="10"/>
        <color theme="9" tint="-0.249977111117893"/>
        <rFont val="ＭＳ ゴシック"/>
        <family val="3"/>
        <charset val="128"/>
      </rPr>
      <t>※造園業・植木業は「679 その他の対個人サービス」</t>
    </r>
    <rPh sb="0" eb="2">
      <t>ジュウイ</t>
    </rPh>
    <rPh sb="2" eb="3">
      <t>ギョウ</t>
    </rPh>
    <rPh sb="24" eb="25">
      <t>タネ</t>
    </rPh>
    <rPh sb="25" eb="26">
      <t>ツ</t>
    </rPh>
    <rPh sb="29" eb="32">
      <t>ゾウエンギョウ</t>
    </rPh>
    <rPh sb="33" eb="35">
      <t>ウエキ</t>
    </rPh>
    <rPh sb="35" eb="36">
      <t>ギョウ</t>
    </rPh>
    <rPh sb="44" eb="45">
      <t>タ</t>
    </rPh>
    <rPh sb="46" eb="47">
      <t>タイ</t>
    </rPh>
    <rPh sb="47" eb="49">
      <t>コジン</t>
    </rPh>
    <phoneticPr fontId="6"/>
  </si>
  <si>
    <r>
      <t>砂糖、でん粉、サラダ油、マーガリン、水あめ、マヨネーズ、味噌、めんつゆ、ふりかけ、酢、ケチャップ、香辛料、即席カレー、お茶漬け、ふりかけ類　</t>
    </r>
    <r>
      <rPr>
        <sz val="10"/>
        <color theme="9" tint="-0.249977111117893"/>
        <rFont val="ＭＳ ゴシック"/>
        <family val="3"/>
        <charset val="128"/>
      </rPr>
      <t>※塩は「202 無機化学工業製品」</t>
    </r>
    <rPh sb="0" eb="2">
      <t>サトウ</t>
    </rPh>
    <rPh sb="5" eb="6">
      <t>プン</t>
    </rPh>
    <rPh sb="10" eb="11">
      <t>アブラ</t>
    </rPh>
    <rPh sb="18" eb="19">
      <t>ミズ</t>
    </rPh>
    <rPh sb="28" eb="30">
      <t>ミソ</t>
    </rPh>
    <rPh sb="41" eb="42">
      <t>ス</t>
    </rPh>
    <rPh sb="49" eb="52">
      <t>コウシンリョウ</t>
    </rPh>
    <rPh sb="53" eb="55">
      <t>ソクセキ</t>
    </rPh>
    <rPh sb="60" eb="62">
      <t>チャヅ</t>
    </rPh>
    <rPh sb="68" eb="69">
      <t>ルイ</t>
    </rPh>
    <rPh sb="71" eb="72">
      <t>シオ</t>
    </rPh>
    <rPh sb="78" eb="80">
      <t>ムキ</t>
    </rPh>
    <rPh sb="80" eb="82">
      <t>カガク</t>
    </rPh>
    <rPh sb="82" eb="84">
      <t>コウギョウ</t>
    </rPh>
    <rPh sb="84" eb="86">
      <t>セイヒン</t>
    </rPh>
    <phoneticPr fontId="6"/>
  </si>
  <si>
    <r>
      <t>冷凍調理食品、レトルト食品、インスタント食品、惣菜、弁当製造小売、がんもどき、納豆、豆腐、粉末ジュース、ゆば、春雨、こぶ茶、麦茶　</t>
    </r>
    <r>
      <rPr>
        <sz val="10"/>
        <color theme="9" tint="-0.249977111117893"/>
        <rFont val="ＭＳ ゴシック"/>
        <family val="3"/>
        <charset val="128"/>
      </rPr>
      <t>※B級グルメの出店は「672 飲食サービス」</t>
    </r>
    <rPh sb="0" eb="2">
      <t>レイトウ</t>
    </rPh>
    <rPh sb="2" eb="4">
      <t>チョウリ</t>
    </rPh>
    <rPh sb="4" eb="6">
      <t>ショクヒン</t>
    </rPh>
    <rPh sb="11" eb="13">
      <t>ショクヒン</t>
    </rPh>
    <rPh sb="20" eb="22">
      <t>ショクヒン</t>
    </rPh>
    <rPh sb="23" eb="25">
      <t>ソウザイ</t>
    </rPh>
    <rPh sb="26" eb="28">
      <t>ベントウ</t>
    </rPh>
    <rPh sb="28" eb="30">
      <t>セイゾウ</t>
    </rPh>
    <rPh sb="30" eb="32">
      <t>コウ</t>
    </rPh>
    <rPh sb="39" eb="41">
      <t>ナットウ</t>
    </rPh>
    <rPh sb="42" eb="44">
      <t>トウフ</t>
    </rPh>
    <rPh sb="45" eb="47">
      <t>フンマツ</t>
    </rPh>
    <rPh sb="55" eb="57">
      <t>ハルサメ</t>
    </rPh>
    <rPh sb="60" eb="61">
      <t>チャ</t>
    </rPh>
    <rPh sb="62" eb="64">
      <t>ムギチャ</t>
    </rPh>
    <rPh sb="67" eb="68">
      <t>キュウ</t>
    </rPh>
    <rPh sb="72" eb="74">
      <t>シュッテン</t>
    </rPh>
    <rPh sb="80" eb="82">
      <t>インショク</t>
    </rPh>
    <phoneticPr fontId="6"/>
  </si>
  <si>
    <r>
      <t>清酒、ビール、ウィスキー、ワイン、ブランデー、焼酎、果実酒、</t>
    </r>
    <r>
      <rPr>
        <sz val="10"/>
        <color theme="9" tint="-0.249977111117893"/>
        <rFont val="ＭＳ ゴシック"/>
        <family val="3"/>
        <charset val="128"/>
      </rPr>
      <t>※甘酒は「111 食料品」</t>
    </r>
    <rPh sb="0" eb="2">
      <t>セイシュ</t>
    </rPh>
    <rPh sb="23" eb="25">
      <t>ショウチュウ</t>
    </rPh>
    <rPh sb="26" eb="28">
      <t>カジツ</t>
    </rPh>
    <rPh sb="28" eb="29">
      <t>シュ</t>
    </rPh>
    <rPh sb="31" eb="32">
      <t>アマ</t>
    </rPh>
    <rPh sb="32" eb="33">
      <t>サケ</t>
    </rPh>
    <rPh sb="39" eb="42">
      <t>ショクリョウヒン</t>
    </rPh>
    <phoneticPr fontId="6"/>
  </si>
  <si>
    <r>
      <t>緑茶飲料、麦茶飲料、コーヒー、清涼飲料、製氷、ミネラルウォーター、</t>
    </r>
    <r>
      <rPr>
        <sz val="10"/>
        <rFont val="ＭＳ ゴシック"/>
        <family val="3"/>
        <charset val="128"/>
      </rPr>
      <t>野菜ジュース、</t>
    </r>
    <r>
      <rPr>
        <sz val="10"/>
        <color theme="9" tint="-0.249977111117893"/>
        <rFont val="ＭＳ ゴシック"/>
        <family val="3"/>
        <charset val="128"/>
      </rPr>
      <t>※ココア、濃縮果汁・天然果汁は「111 食料品」</t>
    </r>
    <rPh sb="0" eb="2">
      <t>リョクチャ</t>
    </rPh>
    <rPh sb="2" eb="4">
      <t>インリョウ</t>
    </rPh>
    <rPh sb="5" eb="7">
      <t>ムギチャ</t>
    </rPh>
    <rPh sb="7" eb="9">
      <t>インリョウ</t>
    </rPh>
    <rPh sb="15" eb="17">
      <t>セイリョウ</t>
    </rPh>
    <rPh sb="17" eb="19">
      <t>インリョウ</t>
    </rPh>
    <rPh sb="20" eb="22">
      <t>セイヒョウ</t>
    </rPh>
    <rPh sb="33" eb="35">
      <t>ヤサイ</t>
    </rPh>
    <rPh sb="45" eb="47">
      <t>ノウシュク</t>
    </rPh>
    <rPh sb="47" eb="49">
      <t>カジュウ</t>
    </rPh>
    <rPh sb="50" eb="52">
      <t>テンネン</t>
    </rPh>
    <rPh sb="52" eb="54">
      <t>カジュウ</t>
    </rPh>
    <rPh sb="60" eb="63">
      <t>ショクリョウヒン</t>
    </rPh>
    <phoneticPr fontId="6"/>
  </si>
  <si>
    <r>
      <t>シーツ、タオルケット、じゅうたん、タフテッドカーペット、床マット（繊維製）、毛布、帆布製品（テント）、カーテン、テーブルクロス、ふとん、まくら、クッション、ガーゼ、包帯、脱脂綿、ばんそうこう（布製）、衛生マスク、三角きん、眼帯、綿棒　</t>
    </r>
    <r>
      <rPr>
        <sz val="10"/>
        <color theme="9" tint="-0.249977111117893"/>
        <rFont val="ＭＳ ゴシック"/>
        <family val="3"/>
        <charset val="128"/>
      </rPr>
      <t>※縫いぐるみは「391 その他の製造工業製品」</t>
    </r>
    <rPh sb="28" eb="29">
      <t>ユカ</t>
    </rPh>
    <rPh sb="33" eb="35">
      <t>センイ</t>
    </rPh>
    <rPh sb="35" eb="36">
      <t>セイ</t>
    </rPh>
    <rPh sb="38" eb="40">
      <t>モウフ</t>
    </rPh>
    <rPh sb="41" eb="42">
      <t>ホ</t>
    </rPh>
    <rPh sb="42" eb="43">
      <t>ヌノ</t>
    </rPh>
    <rPh sb="43" eb="45">
      <t>セイヒン</t>
    </rPh>
    <rPh sb="82" eb="84">
      <t>ホウタイ</t>
    </rPh>
    <rPh sb="85" eb="88">
      <t>ダッシメン</t>
    </rPh>
    <rPh sb="96" eb="98">
      <t>ヌノセイ</t>
    </rPh>
    <rPh sb="100" eb="102">
      <t>エイセイ</t>
    </rPh>
    <rPh sb="106" eb="108">
      <t>サンカク</t>
    </rPh>
    <rPh sb="111" eb="113">
      <t>ガンタイ</t>
    </rPh>
    <rPh sb="114" eb="116">
      <t>メンボウ</t>
    </rPh>
    <rPh sb="118" eb="119">
      <t>ヌ</t>
    </rPh>
    <rPh sb="131" eb="132">
      <t>ホカ</t>
    </rPh>
    <rPh sb="133" eb="135">
      <t>セイゾウ</t>
    </rPh>
    <rPh sb="135" eb="137">
      <t>コウギョウ</t>
    </rPh>
    <rPh sb="137" eb="139">
      <t>セイヒン</t>
    </rPh>
    <phoneticPr fontId="6"/>
  </si>
  <si>
    <r>
      <t>農薬、除草剤、殺虫剤、</t>
    </r>
    <r>
      <rPr>
        <sz val="10"/>
        <color theme="9" tint="-0.249977111117893"/>
        <rFont val="ＭＳ ゴシック"/>
        <family val="3"/>
        <charset val="128"/>
      </rPr>
      <t>※家庭用の殺虫剤等は「207 医薬品」</t>
    </r>
    <rPh sb="0" eb="2">
      <t>ノウヤク</t>
    </rPh>
    <rPh sb="3" eb="6">
      <t>ジョソウザイ</t>
    </rPh>
    <rPh sb="7" eb="9">
      <t>サッチュウ</t>
    </rPh>
    <rPh sb="9" eb="10">
      <t>ザイ</t>
    </rPh>
    <rPh sb="12" eb="15">
      <t>カテイヨウ</t>
    </rPh>
    <rPh sb="16" eb="19">
      <t>サッチュウザイ</t>
    </rPh>
    <rPh sb="19" eb="20">
      <t>トウ</t>
    </rPh>
    <rPh sb="26" eb="29">
      <t>イヤクヒン</t>
    </rPh>
    <phoneticPr fontId="6"/>
  </si>
  <si>
    <r>
      <t>プラスチック製（ビニル袋、シート、IDカード、いすカバー、カーテン、自動車カバー、テーブルカバー、テント、粘着テープ、風呂敷、帽子、レインコート、ワッペン、板、棒、管、ホース、雨とい、スポンジ、断熱材（発砲製品）、発砲スチロール、カップラーメン容器、畳床、自動車ダッシュボード、ホイールキャップ、プッシュボタン、ネジ、家庭用風呂、浄化槽、パイプ、コンテナ、安全帽、海上用ブイ、カラーコーン、ヘルメット、納豆容器、薬瓶、水筒、洗剤・シャンプー容器、灯油缶、哺乳瓶、飲料容器、マヨネーズ容器、かご、箱、おけ、植木鉢、コップ、皿、食器、蠅たたき、洗濯ばさみ、風呂ふた、ようじ、レモン絞り器、キャッシュカード、消しゴム、人工芝、つり革、トイレ、歯ブラシ柄、ビニルテープ、湯たんぽ、まな板、ゴミ箱、ラッピングフィルム）、</t>
    </r>
    <r>
      <rPr>
        <sz val="10"/>
        <color theme="9" tint="-0.249977111117893"/>
        <rFont val="ＭＳ ゴシック"/>
        <family val="3"/>
        <charset val="128"/>
      </rPr>
      <t>※プラスチック製履物は「222 ゴム製品」</t>
    </r>
    <rPh sb="6" eb="7">
      <t>セイ</t>
    </rPh>
    <rPh sb="11" eb="12">
      <t>フクロ</t>
    </rPh>
    <rPh sb="34" eb="37">
      <t>ジドウシャ</t>
    </rPh>
    <rPh sb="53" eb="55">
      <t>ネンチャク</t>
    </rPh>
    <rPh sb="59" eb="62">
      <t>フロシキ</t>
    </rPh>
    <rPh sb="63" eb="65">
      <t>ボウシ</t>
    </rPh>
    <rPh sb="78" eb="79">
      <t>イタ</t>
    </rPh>
    <rPh sb="80" eb="81">
      <t>ボウ</t>
    </rPh>
    <rPh sb="82" eb="83">
      <t>カン</t>
    </rPh>
    <rPh sb="88" eb="89">
      <t>アメ</t>
    </rPh>
    <rPh sb="97" eb="100">
      <t>ダンネツザイ</t>
    </rPh>
    <rPh sb="101" eb="103">
      <t>ハッポウ</t>
    </rPh>
    <rPh sb="103" eb="105">
      <t>セイヒン</t>
    </rPh>
    <rPh sb="107" eb="109">
      <t>ハッポウ</t>
    </rPh>
    <rPh sb="122" eb="124">
      <t>ヨウキ</t>
    </rPh>
    <rPh sb="125" eb="126">
      <t>タタミ</t>
    </rPh>
    <rPh sb="126" eb="127">
      <t>ユカ</t>
    </rPh>
    <rPh sb="128" eb="131">
      <t>ジドウシャ</t>
    </rPh>
    <rPh sb="159" eb="162">
      <t>カテイヨウ</t>
    </rPh>
    <rPh sb="162" eb="164">
      <t>フロ</t>
    </rPh>
    <rPh sb="165" eb="168">
      <t>ジョウカソウ</t>
    </rPh>
    <rPh sb="178" eb="180">
      <t>アンゼン</t>
    </rPh>
    <rPh sb="180" eb="181">
      <t>ボウ</t>
    </rPh>
    <rPh sb="182" eb="185">
      <t>カイジョウヨウ</t>
    </rPh>
    <rPh sb="201" eb="203">
      <t>ナットウ</t>
    </rPh>
    <rPh sb="203" eb="205">
      <t>ヨウキ</t>
    </rPh>
    <rPh sb="206" eb="207">
      <t>クスリ</t>
    </rPh>
    <rPh sb="207" eb="208">
      <t>ビン</t>
    </rPh>
    <rPh sb="209" eb="211">
      <t>スイトウ</t>
    </rPh>
    <rPh sb="212" eb="214">
      <t>センザイ</t>
    </rPh>
    <rPh sb="220" eb="222">
      <t>ヨウキ</t>
    </rPh>
    <rPh sb="223" eb="225">
      <t>トウユ</t>
    </rPh>
    <rPh sb="225" eb="226">
      <t>カン</t>
    </rPh>
    <rPh sb="227" eb="229">
      <t>ホニュウ</t>
    </rPh>
    <rPh sb="229" eb="230">
      <t>ビン</t>
    </rPh>
    <rPh sb="231" eb="233">
      <t>インリョウ</t>
    </rPh>
    <rPh sb="233" eb="235">
      <t>ヨウキ</t>
    </rPh>
    <rPh sb="241" eb="243">
      <t>ヨウキ</t>
    </rPh>
    <rPh sb="247" eb="248">
      <t>ハコ</t>
    </rPh>
    <rPh sb="252" eb="255">
      <t>ウエキバチ</t>
    </rPh>
    <rPh sb="260" eb="261">
      <t>サラ</t>
    </rPh>
    <rPh sb="262" eb="264">
      <t>ショッキ</t>
    </rPh>
    <rPh sb="265" eb="266">
      <t>ハエ</t>
    </rPh>
    <rPh sb="270" eb="272">
      <t>センタク</t>
    </rPh>
    <rPh sb="276" eb="278">
      <t>フロ</t>
    </rPh>
    <rPh sb="288" eb="289">
      <t>シボ</t>
    </rPh>
    <rPh sb="290" eb="291">
      <t>キ</t>
    </rPh>
    <rPh sb="301" eb="302">
      <t>ケ</t>
    </rPh>
    <rPh sb="306" eb="308">
      <t>ジンコウ</t>
    </rPh>
    <rPh sb="308" eb="309">
      <t>シバ</t>
    </rPh>
    <rPh sb="312" eb="313">
      <t>カワ</t>
    </rPh>
    <rPh sb="318" eb="319">
      <t>ハ</t>
    </rPh>
    <rPh sb="322" eb="323">
      <t>エ</t>
    </rPh>
    <rPh sb="331" eb="332">
      <t>ユ</t>
    </rPh>
    <rPh sb="338" eb="339">
      <t>イタ</t>
    </rPh>
    <rPh sb="342" eb="343">
      <t>バコ</t>
    </rPh>
    <rPh sb="362" eb="363">
      <t>セイ</t>
    </rPh>
    <rPh sb="363" eb="365">
      <t>ハキモノ</t>
    </rPh>
    <rPh sb="373" eb="375">
      <t>セイヒン</t>
    </rPh>
    <phoneticPr fontId="6"/>
  </si>
  <si>
    <r>
      <t>医療用機械器具・装置、病院用器具・装置、歯科用機械器具・装置、動物用医療機械器具、医療用品、歯科材料、</t>
    </r>
    <r>
      <rPr>
        <sz val="10"/>
        <color theme="9" tint="-0.249977111117893"/>
        <rFont val="ＭＳ ゴシック"/>
        <family val="3"/>
        <charset val="128"/>
      </rPr>
      <t>※医療用のX線装置、電子応用装置及びレーザー用装置は、「333 電子応用装置・電気計測器」</t>
    </r>
    <rPh sb="0" eb="3">
      <t>イリョウヨウ</t>
    </rPh>
    <rPh sb="3" eb="5">
      <t>キカイ</t>
    </rPh>
    <rPh sb="5" eb="7">
      <t>キグ</t>
    </rPh>
    <rPh sb="8" eb="10">
      <t>ソウチ</t>
    </rPh>
    <rPh sb="11" eb="14">
      <t>ビョウインヨウ</t>
    </rPh>
    <rPh sb="14" eb="16">
      <t>キグ</t>
    </rPh>
    <rPh sb="17" eb="19">
      <t>ソウチ</t>
    </rPh>
    <rPh sb="20" eb="22">
      <t>シカ</t>
    </rPh>
    <rPh sb="22" eb="23">
      <t>ヨウ</t>
    </rPh>
    <rPh sb="23" eb="25">
      <t>キカイ</t>
    </rPh>
    <rPh sb="25" eb="27">
      <t>キグ</t>
    </rPh>
    <rPh sb="28" eb="30">
      <t>ソウチ</t>
    </rPh>
    <rPh sb="31" eb="34">
      <t>ドウブツヨウ</t>
    </rPh>
    <rPh sb="34" eb="36">
      <t>イリョウ</t>
    </rPh>
    <rPh sb="36" eb="38">
      <t>キカイ</t>
    </rPh>
    <rPh sb="38" eb="40">
      <t>キグ</t>
    </rPh>
    <rPh sb="41" eb="43">
      <t>イリョウ</t>
    </rPh>
    <rPh sb="43" eb="45">
      <t>ヨウヒン</t>
    </rPh>
    <rPh sb="46" eb="48">
      <t>シカ</t>
    </rPh>
    <rPh sb="48" eb="50">
      <t>ザイリョウ</t>
    </rPh>
    <rPh sb="52" eb="55">
      <t>イリョウヨウ</t>
    </rPh>
    <rPh sb="57" eb="58">
      <t>セン</t>
    </rPh>
    <rPh sb="58" eb="60">
      <t>ソウチ</t>
    </rPh>
    <rPh sb="61" eb="63">
      <t>デンシ</t>
    </rPh>
    <rPh sb="63" eb="65">
      <t>オウヨウ</t>
    </rPh>
    <rPh sb="65" eb="67">
      <t>ソウチ</t>
    </rPh>
    <rPh sb="67" eb="68">
      <t>オヨ</t>
    </rPh>
    <rPh sb="73" eb="74">
      <t>ヨウ</t>
    </rPh>
    <rPh sb="74" eb="76">
      <t>ソウチ</t>
    </rPh>
    <rPh sb="83" eb="85">
      <t>デンシ</t>
    </rPh>
    <rPh sb="85" eb="87">
      <t>オウヨウ</t>
    </rPh>
    <rPh sb="87" eb="89">
      <t>ソウチ</t>
    </rPh>
    <rPh sb="90" eb="92">
      <t>デンキ</t>
    </rPh>
    <rPh sb="92" eb="95">
      <t>ケイソクキ</t>
    </rPh>
    <phoneticPr fontId="6"/>
  </si>
  <si>
    <r>
      <t>LEDランプ、超小型電動機（３W未満）、SDメモリカード、メモリスティック、カセットテープ・ビデオテープ（録音録画用）、CD・DVD・BD・MO（録音録画用）、光磁気ディスク、抵抗器、コンデンサ、トランス、スイッチ、コネクタ、磁気ヘッド、小型モータ（超音波モータ、サーボモータ）、リレー、</t>
    </r>
    <r>
      <rPr>
        <sz val="10"/>
        <color theme="9" tint="-0.249977111117893"/>
        <rFont val="ＭＳ ゴシック"/>
        <family val="3"/>
        <charset val="128"/>
      </rPr>
      <t>※記録済のCD・DVD・テープは「391 その他の製造工業製品」</t>
    </r>
    <rPh sb="7" eb="8">
      <t>チョウ</t>
    </rPh>
    <rPh sb="8" eb="10">
      <t>コガタ</t>
    </rPh>
    <rPh sb="10" eb="13">
      <t>デンドウキ</t>
    </rPh>
    <rPh sb="16" eb="18">
      <t>ミマン</t>
    </rPh>
    <phoneticPr fontId="6"/>
  </si>
  <si>
    <r>
      <t>電球（一般電球、自動車用電球、紫外線ランプ、蛍光ランプ、クリスマスツリー用電球、水銀灯、写真閃光用電球、信号用電球）、電気照明器具（白熱電灯器具、蛍光灯器具、水銀灯器具、ヘッドライト、サーチライト）、電池（マンガン乾電池、アルカリマンガン乾電池、鉛蓄電池、リチウムイオン蓄電池、自動車用バッテリー）、太陽電池、導入線、ニクロム線、電球口金、リードフレーム、シリコンウエハ、フィラメント、永久磁石、取付具、</t>
    </r>
    <r>
      <rPr>
        <sz val="10"/>
        <color theme="9" tint="-0.249977111117893"/>
        <rFont val="ＭＳ ゴシック"/>
        <family val="3"/>
        <charset val="128"/>
      </rPr>
      <t>※LEDランプは、「329 その他の電子部品」</t>
    </r>
    <rPh sb="0" eb="2">
      <t>デンキュウ</t>
    </rPh>
    <rPh sb="3" eb="5">
      <t>イッパン</t>
    </rPh>
    <rPh sb="5" eb="7">
      <t>デンキュウ</t>
    </rPh>
    <rPh sb="8" eb="12">
      <t>ジドウシャヨウ</t>
    </rPh>
    <rPh sb="12" eb="14">
      <t>デンキュウ</t>
    </rPh>
    <rPh sb="15" eb="18">
      <t>シガイセン</t>
    </rPh>
    <rPh sb="22" eb="24">
      <t>ケイコウ</t>
    </rPh>
    <rPh sb="36" eb="37">
      <t>ヨウ</t>
    </rPh>
    <rPh sb="37" eb="39">
      <t>デンキュウ</t>
    </rPh>
    <rPh sb="40" eb="43">
      <t>スイギントウ</t>
    </rPh>
    <rPh sb="44" eb="46">
      <t>シャシン</t>
    </rPh>
    <rPh sb="46" eb="48">
      <t>センコウ</t>
    </rPh>
    <rPh sb="48" eb="49">
      <t>ヨウ</t>
    </rPh>
    <rPh sb="49" eb="51">
      <t>デンキュウ</t>
    </rPh>
    <rPh sb="52" eb="55">
      <t>シンゴウヨウ</t>
    </rPh>
    <rPh sb="55" eb="57">
      <t>デンキュウ</t>
    </rPh>
    <rPh sb="59" eb="61">
      <t>デンキ</t>
    </rPh>
    <rPh sb="61" eb="63">
      <t>ショウメイ</t>
    </rPh>
    <rPh sb="63" eb="65">
      <t>キグ</t>
    </rPh>
    <rPh sb="66" eb="68">
      <t>ハクネツ</t>
    </rPh>
    <rPh sb="68" eb="70">
      <t>デントウ</t>
    </rPh>
    <rPh sb="70" eb="72">
      <t>キグ</t>
    </rPh>
    <rPh sb="73" eb="76">
      <t>ケイコウトウ</t>
    </rPh>
    <rPh sb="76" eb="78">
      <t>キグ</t>
    </rPh>
    <rPh sb="79" eb="82">
      <t>スイギントウ</t>
    </rPh>
    <rPh sb="82" eb="84">
      <t>キグ</t>
    </rPh>
    <rPh sb="100" eb="102">
      <t>デンチ</t>
    </rPh>
    <rPh sb="107" eb="110">
      <t>カンデンチ</t>
    </rPh>
    <rPh sb="119" eb="122">
      <t>カンデンチ</t>
    </rPh>
    <rPh sb="123" eb="124">
      <t>ナマリ</t>
    </rPh>
    <rPh sb="124" eb="127">
      <t>チクデンチ</t>
    </rPh>
    <rPh sb="135" eb="138">
      <t>チクデンチ</t>
    </rPh>
    <rPh sb="139" eb="143">
      <t>ジドウシャヨウ</t>
    </rPh>
    <rPh sb="150" eb="152">
      <t>タイヨウ</t>
    </rPh>
    <rPh sb="152" eb="154">
      <t>デンチ</t>
    </rPh>
    <rPh sb="155" eb="157">
      <t>ドウニュウ</t>
    </rPh>
    <rPh sb="157" eb="158">
      <t>セン</t>
    </rPh>
    <rPh sb="163" eb="164">
      <t>セン</t>
    </rPh>
    <rPh sb="165" eb="167">
      <t>デンキュウ</t>
    </rPh>
    <rPh sb="167" eb="168">
      <t>クチ</t>
    </rPh>
    <rPh sb="168" eb="169">
      <t>キン</t>
    </rPh>
    <rPh sb="193" eb="195">
      <t>エイキュウ</t>
    </rPh>
    <rPh sb="195" eb="197">
      <t>ジシャク</t>
    </rPh>
    <rPh sb="198" eb="200">
      <t>トリツケ</t>
    </rPh>
    <rPh sb="200" eb="201">
      <t>グ</t>
    </rPh>
    <rPh sb="218" eb="219">
      <t>ホカ</t>
    </rPh>
    <rPh sb="220" eb="222">
      <t>デンシ</t>
    </rPh>
    <rPh sb="222" eb="224">
      <t>ブヒン</t>
    </rPh>
    <phoneticPr fontId="6"/>
  </si>
  <si>
    <r>
      <t>自動車車体、荷台、ガソリンエンジン、ディーゼルエンジン、油ポンプ、エアークリーナ、エンジンギア、オイルフィルタ、カムシャフト、キャブレーター、吸気弁、クランクケース、サーモスタット、シリンダ、燃料タンク、排気弁、ラジエータ、冷却ファン、ピストン、ロッド、駆動軸、クラッチ、減速機、ハンドル、ホイール、車軸、トランスミッション、オイルブレーキ装置、サスペンション、エアータンク、ブレーキ、クラクション、窓枠部分、サッシ、消音器、ドア、ボンネット、マフラー、ワイパー、ドアロック、バンパ、カーエアコン、座席、カーライター、バックミラー、方向指示器、アクセル、窓ガラス開閉装置
、</t>
    </r>
    <r>
      <rPr>
        <sz val="10"/>
        <color theme="9" tint="-0.249977111117893"/>
        <rFont val="ＭＳ ゴシック"/>
        <family val="3"/>
        <charset val="128"/>
      </rPr>
      <t>※シートベルトは「391 その他の製造工業製品」、窓ガラスは「251 ガラス・ガラス製品」、タイヤは「222 ゴム製品」、スピードメータは「311 業務用機械」、エアバッグは「391 その他の製造工業製品」</t>
    </r>
    <rPh sb="0" eb="3">
      <t>ジドウシャ</t>
    </rPh>
    <rPh sb="3" eb="5">
      <t>シャタイ</t>
    </rPh>
    <rPh sb="6" eb="8">
      <t>ニダイ</t>
    </rPh>
    <rPh sb="28" eb="29">
      <t>ユ</t>
    </rPh>
    <rPh sb="71" eb="74">
      <t>キュウキベン</t>
    </rPh>
    <rPh sb="96" eb="98">
      <t>ネンリョウ</t>
    </rPh>
    <rPh sb="102" eb="104">
      <t>ハイキ</t>
    </rPh>
    <rPh sb="104" eb="105">
      <t>ベン</t>
    </rPh>
    <rPh sb="112" eb="114">
      <t>レイキャク</t>
    </rPh>
    <rPh sb="127" eb="129">
      <t>クドウ</t>
    </rPh>
    <rPh sb="129" eb="130">
      <t>ジク</t>
    </rPh>
    <rPh sb="136" eb="138">
      <t>ゲンソク</t>
    </rPh>
    <rPh sb="138" eb="139">
      <t>キ</t>
    </rPh>
    <rPh sb="150" eb="152">
      <t>シャジク</t>
    </rPh>
    <rPh sb="170" eb="172">
      <t>ソウチ</t>
    </rPh>
    <rPh sb="200" eb="202">
      <t>マドワク</t>
    </rPh>
    <rPh sb="202" eb="204">
      <t>ブブン</t>
    </rPh>
    <rPh sb="209" eb="212">
      <t>ショウオンキ</t>
    </rPh>
    <rPh sb="249" eb="251">
      <t>ザセキ</t>
    </rPh>
    <rPh sb="266" eb="268">
      <t>ホウコウ</t>
    </rPh>
    <rPh sb="268" eb="271">
      <t>シジキ</t>
    </rPh>
    <rPh sb="277" eb="278">
      <t>マド</t>
    </rPh>
    <rPh sb="281" eb="283">
      <t>カイヘイ</t>
    </rPh>
    <rPh sb="283" eb="285">
      <t>ソウチ</t>
    </rPh>
    <rPh sb="302" eb="303">
      <t>ホカ</t>
    </rPh>
    <rPh sb="304" eb="306">
      <t>セイゾウ</t>
    </rPh>
    <rPh sb="306" eb="308">
      <t>コウギョウ</t>
    </rPh>
    <rPh sb="308" eb="310">
      <t>セイヒン</t>
    </rPh>
    <rPh sb="312" eb="313">
      <t>マド</t>
    </rPh>
    <rPh sb="329" eb="331">
      <t>セイヒン</t>
    </rPh>
    <rPh sb="344" eb="346">
      <t>セイヒン</t>
    </rPh>
    <rPh sb="381" eb="382">
      <t>ホカ</t>
    </rPh>
    <rPh sb="383" eb="385">
      <t>セイゾウ</t>
    </rPh>
    <rPh sb="385" eb="387">
      <t>コウギョウ</t>
    </rPh>
    <rPh sb="387" eb="389">
      <t>セイヒン</t>
    </rPh>
    <phoneticPr fontId="6"/>
  </si>
  <si>
    <r>
      <t>時計、楽器（ピアノ、ギター、エレクトーン、オルガン、打楽器、管楽器、三味線、琴、琵琶、尺八、カスタネット、ハーモニカ、シンセサイザー）、レコード、CD・DVD・テープ（記録済）、プリベイドカード、テレビゲーム用（CD・DVD）、万年筆、シャープペンシル、ボールペン、鉛筆、クレヨン、絵具、毛筆、クレパス、ポスターカラー、スタンプ台、印章、印肉、目盛のない定規、コンパス、そろばん、のり、筆箱、穴あけ器、鉛筆削り、製図器、クリップ、黒板ふき、墨汁、千枚通し、下敷、ホッチキス、かつら、貴金属製（ガスライター、カップ、洋食器、ナイフ、フォーク、スプーン、靴べら、皿、花瓶、カフスボタン）、イヤリング、キーホルダ、におい袋、バッジ、くし、ブローチ、ネックレス、ネクタイピン、造花、荒縄、ござ、しめなわ、畳、俵、麦わら帽子、機関銃、魚雷、迫撃砲、ピストル、戦車、地雷、弾丸、漆器製（家具・台所・食器）、うちわ、ちょうちん、歯ブラシ、ほうき、はたき、モップ、傘、マッチ、看板、地球儀、魔法瓶、エアバッグ、チャイルドシート、いかだ、はしご、</t>
    </r>
    <r>
      <rPr>
        <sz val="10"/>
        <color theme="9" tint="-0.249977111117893"/>
        <rFont val="ＭＳ ゴシック"/>
        <family val="3"/>
        <charset val="128"/>
      </rPr>
      <t>※無記録のCD・DVD・テープは「329 その他の電子部品」</t>
    </r>
    <rPh sb="0" eb="2">
      <t>トケイ</t>
    </rPh>
    <rPh sb="3" eb="5">
      <t>ガッキ</t>
    </rPh>
    <rPh sb="26" eb="29">
      <t>ダガッキ</t>
    </rPh>
    <rPh sb="30" eb="33">
      <t>カンガッキ</t>
    </rPh>
    <rPh sb="34" eb="37">
      <t>シャミセン</t>
    </rPh>
    <rPh sb="38" eb="39">
      <t>コト</t>
    </rPh>
    <rPh sb="40" eb="42">
      <t>ビワ</t>
    </rPh>
    <rPh sb="43" eb="45">
      <t>シャクハチ</t>
    </rPh>
    <rPh sb="84" eb="86">
      <t>キロク</t>
    </rPh>
    <rPh sb="86" eb="87">
      <t>スミ</t>
    </rPh>
    <rPh sb="104" eb="105">
      <t>ヨウ</t>
    </rPh>
    <rPh sb="114" eb="117">
      <t>マンネンヒツ</t>
    </rPh>
    <rPh sb="133" eb="135">
      <t>エンピツ</t>
    </rPh>
    <rPh sb="141" eb="143">
      <t>エノグ</t>
    </rPh>
    <rPh sb="144" eb="146">
      <t>モウヒツ</t>
    </rPh>
    <rPh sb="164" eb="165">
      <t>ダイ</t>
    </rPh>
    <rPh sb="166" eb="168">
      <t>インショウ</t>
    </rPh>
    <rPh sb="169" eb="170">
      <t>イン</t>
    </rPh>
    <rPh sb="170" eb="171">
      <t>ニク</t>
    </rPh>
    <rPh sb="172" eb="174">
      <t>メモリ</t>
    </rPh>
    <rPh sb="177" eb="179">
      <t>ジョウギ</t>
    </rPh>
    <rPh sb="193" eb="195">
      <t>フデバコ</t>
    </rPh>
    <rPh sb="196" eb="197">
      <t>アナ</t>
    </rPh>
    <rPh sb="199" eb="200">
      <t>キ</t>
    </rPh>
    <rPh sb="201" eb="203">
      <t>エンピツ</t>
    </rPh>
    <rPh sb="203" eb="204">
      <t>ケズ</t>
    </rPh>
    <rPh sb="206" eb="208">
      <t>セイズ</t>
    </rPh>
    <rPh sb="208" eb="209">
      <t>キ</t>
    </rPh>
    <rPh sb="215" eb="217">
      <t>コクバン</t>
    </rPh>
    <rPh sb="220" eb="222">
      <t>ボクジュウ</t>
    </rPh>
    <rPh sb="223" eb="225">
      <t>センマイ</t>
    </rPh>
    <rPh sb="225" eb="226">
      <t>トオ</t>
    </rPh>
    <rPh sb="228" eb="230">
      <t>シタジ</t>
    </rPh>
    <rPh sb="241" eb="242">
      <t>キ</t>
    </rPh>
    <rPh sb="242" eb="245">
      <t>キンゾクセイ</t>
    </rPh>
    <rPh sb="257" eb="260">
      <t>ヨウショッキ</t>
    </rPh>
    <rPh sb="275" eb="276">
      <t>クツ</t>
    </rPh>
    <rPh sb="279" eb="280">
      <t>サラ</t>
    </rPh>
    <rPh sb="281" eb="283">
      <t>カビン</t>
    </rPh>
    <rPh sb="307" eb="308">
      <t>フクロ</t>
    </rPh>
    <rPh sb="334" eb="336">
      <t>ゾウカ</t>
    </rPh>
    <rPh sb="337" eb="339">
      <t>アラナワ</t>
    </rPh>
    <rPh sb="348" eb="349">
      <t>タタミ</t>
    </rPh>
    <rPh sb="350" eb="351">
      <t>タワラ</t>
    </rPh>
    <rPh sb="352" eb="353">
      <t>ムギ</t>
    </rPh>
    <rPh sb="355" eb="357">
      <t>ボウシ</t>
    </rPh>
    <rPh sb="358" eb="361">
      <t>キカンジュウ</t>
    </rPh>
    <rPh sb="362" eb="364">
      <t>ギョライ</t>
    </rPh>
    <rPh sb="365" eb="368">
      <t>ハクゲキホウ</t>
    </rPh>
    <rPh sb="374" eb="376">
      <t>センシャ</t>
    </rPh>
    <rPh sb="377" eb="379">
      <t>ジライ</t>
    </rPh>
    <rPh sb="380" eb="382">
      <t>ダンガン</t>
    </rPh>
    <rPh sb="383" eb="384">
      <t>ウルシ</t>
    </rPh>
    <rPh sb="384" eb="385">
      <t>キ</t>
    </rPh>
    <rPh sb="385" eb="386">
      <t>セイ</t>
    </rPh>
    <rPh sb="387" eb="389">
      <t>カグ</t>
    </rPh>
    <rPh sb="390" eb="392">
      <t>ダイドコロ</t>
    </rPh>
    <rPh sb="393" eb="395">
      <t>ショッキ</t>
    </rPh>
    <rPh sb="407" eb="408">
      <t>ハ</t>
    </rPh>
    <rPh sb="424" eb="425">
      <t>カサ</t>
    </rPh>
    <rPh sb="430" eb="432">
      <t>カンバン</t>
    </rPh>
    <rPh sb="433" eb="436">
      <t>チキュウギ</t>
    </rPh>
    <rPh sb="437" eb="440">
      <t>マホウビン</t>
    </rPh>
    <rPh sb="465" eb="466">
      <t>ム</t>
    </rPh>
    <rPh sb="466" eb="468">
      <t>キロク</t>
    </rPh>
    <rPh sb="487" eb="488">
      <t>ホカ</t>
    </rPh>
    <rPh sb="489" eb="491">
      <t>デンシ</t>
    </rPh>
    <rPh sb="491" eb="493">
      <t>ブヒン</t>
    </rPh>
    <phoneticPr fontId="6"/>
  </si>
  <si>
    <r>
      <t>自動車、自動車部品、オートバイ、自転車、食料品、飲料、たばこ、医薬品、化粧品、洗面用品、織物、衣料、履物、革製品、家庭用品、金物類、塗料、ガラス等の小売、通信販売、</t>
    </r>
    <r>
      <rPr>
        <sz val="10"/>
        <color theme="9" tint="-0.249977111117893"/>
        <rFont val="ＭＳ ゴシック"/>
        <family val="3"/>
        <charset val="128"/>
      </rPr>
      <t>※弁当の製造小売は「111 食料品」</t>
    </r>
    <rPh sb="0" eb="3">
      <t>ジドウシャ</t>
    </rPh>
    <rPh sb="4" eb="7">
      <t>ジドウシャ</t>
    </rPh>
    <rPh sb="7" eb="9">
      <t>ブヒン</t>
    </rPh>
    <rPh sb="16" eb="19">
      <t>ジテンシャ</t>
    </rPh>
    <rPh sb="20" eb="23">
      <t>ショクリョウヒン</t>
    </rPh>
    <rPh sb="24" eb="26">
      <t>インリョウ</t>
    </rPh>
    <rPh sb="31" eb="34">
      <t>イヤクヒン</t>
    </rPh>
    <rPh sb="35" eb="38">
      <t>ケショウヒン</t>
    </rPh>
    <rPh sb="39" eb="41">
      <t>センメン</t>
    </rPh>
    <rPh sb="41" eb="43">
      <t>ヨウヒン</t>
    </rPh>
    <rPh sb="44" eb="46">
      <t>オリモノ</t>
    </rPh>
    <rPh sb="47" eb="49">
      <t>イリョウ</t>
    </rPh>
    <rPh sb="50" eb="52">
      <t>ハキモノ</t>
    </rPh>
    <rPh sb="53" eb="54">
      <t>カワ</t>
    </rPh>
    <rPh sb="54" eb="56">
      <t>セイヒン</t>
    </rPh>
    <rPh sb="57" eb="59">
      <t>カテイ</t>
    </rPh>
    <rPh sb="59" eb="61">
      <t>ヨウヒン</t>
    </rPh>
    <rPh sb="62" eb="64">
      <t>カナモノ</t>
    </rPh>
    <rPh sb="64" eb="65">
      <t>ルイ</t>
    </rPh>
    <rPh sb="66" eb="68">
      <t>トリョウ</t>
    </rPh>
    <rPh sb="72" eb="73">
      <t>トウ</t>
    </rPh>
    <rPh sb="74" eb="76">
      <t>コウリ</t>
    </rPh>
    <rPh sb="77" eb="79">
      <t>ツウシン</t>
    </rPh>
    <rPh sb="79" eb="81">
      <t>ハンバイ</t>
    </rPh>
    <rPh sb="83" eb="85">
      <t>ベントウ</t>
    </rPh>
    <rPh sb="86" eb="88">
      <t>セイゾウ</t>
    </rPh>
    <rPh sb="88" eb="90">
      <t>コウ</t>
    </rPh>
    <rPh sb="96" eb="99">
      <t>ショクリョウヒン</t>
    </rPh>
    <phoneticPr fontId="6"/>
  </si>
  <si>
    <r>
      <t>貸店舗、貸ビル、貸会議室、貸倉庫、不動産代理仲介、不動産管理業、</t>
    </r>
    <r>
      <rPr>
        <sz val="10"/>
        <color theme="9" tint="-0.249977111117893"/>
        <rFont val="ＭＳ ゴシック"/>
        <family val="3"/>
        <charset val="128"/>
      </rPr>
      <t>※駐車場業は「578 運輸附帯サービス」、文化会館や県民会館の会議室の使用料の場合は「659 他に分類されない会員制団体」、スーパーアリーナや埼玉スタジアムの会場借上料の場合は「674 娯楽サービス」</t>
    </r>
    <rPh sb="0" eb="1">
      <t>カシ</t>
    </rPh>
    <rPh sb="1" eb="3">
      <t>テンポ</t>
    </rPh>
    <rPh sb="4" eb="5">
      <t>カ</t>
    </rPh>
    <rPh sb="8" eb="9">
      <t>カシ</t>
    </rPh>
    <rPh sb="9" eb="12">
      <t>カイギシツ</t>
    </rPh>
    <rPh sb="13" eb="14">
      <t>カシ</t>
    </rPh>
    <rPh sb="14" eb="16">
      <t>ソウコ</t>
    </rPh>
    <rPh sb="17" eb="20">
      <t>フドウサン</t>
    </rPh>
    <rPh sb="20" eb="22">
      <t>ダイリ</t>
    </rPh>
    <rPh sb="22" eb="24">
      <t>チュウカイ</t>
    </rPh>
    <rPh sb="25" eb="28">
      <t>フドウサン</t>
    </rPh>
    <rPh sb="28" eb="30">
      <t>カンリ</t>
    </rPh>
    <rPh sb="30" eb="31">
      <t>ギョウ</t>
    </rPh>
    <rPh sb="33" eb="36">
      <t>チュウシャジョウ</t>
    </rPh>
    <rPh sb="36" eb="37">
      <t>ギョウ</t>
    </rPh>
    <rPh sb="43" eb="45">
      <t>ウンユ</t>
    </rPh>
    <rPh sb="45" eb="46">
      <t>フ</t>
    </rPh>
    <rPh sb="53" eb="55">
      <t>ブンカ</t>
    </rPh>
    <rPh sb="55" eb="57">
      <t>カイカン</t>
    </rPh>
    <rPh sb="58" eb="60">
      <t>ケンミン</t>
    </rPh>
    <rPh sb="60" eb="62">
      <t>カイカン</t>
    </rPh>
    <rPh sb="63" eb="66">
      <t>カイギシツ</t>
    </rPh>
    <rPh sb="67" eb="69">
      <t>シヨウ</t>
    </rPh>
    <rPh sb="69" eb="70">
      <t>リョウ</t>
    </rPh>
    <rPh sb="71" eb="73">
      <t>バアイ</t>
    </rPh>
    <rPh sb="79" eb="80">
      <t>タ</t>
    </rPh>
    <rPh sb="81" eb="83">
      <t>ブンルイ</t>
    </rPh>
    <rPh sb="87" eb="90">
      <t>カイインセイ</t>
    </rPh>
    <rPh sb="90" eb="92">
      <t>ダンタイ</t>
    </rPh>
    <rPh sb="103" eb="105">
      <t>サイタマ</t>
    </rPh>
    <rPh sb="111" eb="113">
      <t>カイジョウ</t>
    </rPh>
    <rPh sb="113" eb="115">
      <t>カリア</t>
    </rPh>
    <rPh sb="115" eb="116">
      <t>リョウ</t>
    </rPh>
    <rPh sb="117" eb="119">
      <t>バアイ</t>
    </rPh>
    <rPh sb="125" eb="127">
      <t>ゴラク</t>
    </rPh>
    <phoneticPr fontId="6"/>
  </si>
  <si>
    <r>
      <t>バス、ハイヤー、タクシー、軽車両による旅客輸送、</t>
    </r>
    <r>
      <rPr>
        <sz val="10"/>
        <color theme="9" tint="-0.249977111117893"/>
        <rFont val="ＭＳ ゴシック"/>
        <family val="3"/>
        <charset val="128"/>
      </rPr>
      <t>※自動車運転代行業は「679　その他の対個人サービス」</t>
    </r>
    <rPh sb="13" eb="14">
      <t>ケイ</t>
    </rPh>
    <rPh sb="14" eb="16">
      <t>シャリョウ</t>
    </rPh>
    <rPh sb="19" eb="21">
      <t>リョキャク</t>
    </rPh>
    <rPh sb="21" eb="23">
      <t>ユソウ</t>
    </rPh>
    <rPh sb="25" eb="28">
      <t>ジドウシャ</t>
    </rPh>
    <rPh sb="28" eb="30">
      <t>ウンテン</t>
    </rPh>
    <rPh sb="30" eb="32">
      <t>ダイコウ</t>
    </rPh>
    <rPh sb="32" eb="33">
      <t>ギョウ</t>
    </rPh>
    <rPh sb="41" eb="42">
      <t>ホカ</t>
    </rPh>
    <rPh sb="43" eb="44">
      <t>タイ</t>
    </rPh>
    <rPh sb="44" eb="46">
      <t>コジン</t>
    </rPh>
    <phoneticPr fontId="6"/>
  </si>
  <si>
    <r>
      <t>野積倉庫、サイロ倉庫、タンク倉庫、トランクルーム、冷蔵倉庫、水面倉庫、農業協同組合倉庫、</t>
    </r>
    <r>
      <rPr>
        <sz val="10"/>
        <color theme="9" tint="-0.249977111117893"/>
        <rFont val="ＭＳ ゴシック"/>
        <family val="3"/>
        <charset val="128"/>
      </rPr>
      <t>※コインロッカーは「679 その他の対個人サービス」</t>
    </r>
    <rPh sb="0" eb="1">
      <t>ノ</t>
    </rPh>
    <rPh sb="1" eb="2">
      <t>ツ</t>
    </rPh>
    <rPh sb="2" eb="4">
      <t>ソウコ</t>
    </rPh>
    <rPh sb="8" eb="10">
      <t>ソウコ</t>
    </rPh>
    <rPh sb="14" eb="16">
      <t>ソウコ</t>
    </rPh>
    <rPh sb="25" eb="27">
      <t>レイゾウ</t>
    </rPh>
    <rPh sb="27" eb="29">
      <t>ソウコ</t>
    </rPh>
    <rPh sb="30" eb="32">
      <t>スイメン</t>
    </rPh>
    <rPh sb="32" eb="34">
      <t>ソウコ</t>
    </rPh>
    <rPh sb="35" eb="37">
      <t>ノウギョウ</t>
    </rPh>
    <rPh sb="37" eb="39">
      <t>キョウドウ</t>
    </rPh>
    <rPh sb="39" eb="41">
      <t>クミアイ</t>
    </rPh>
    <rPh sb="41" eb="43">
      <t>ソウコ</t>
    </rPh>
    <rPh sb="60" eb="61">
      <t>ホカ</t>
    </rPh>
    <rPh sb="62" eb="63">
      <t>タイ</t>
    </rPh>
    <rPh sb="63" eb="65">
      <t>コジン</t>
    </rPh>
    <phoneticPr fontId="6"/>
  </si>
  <si>
    <r>
      <t>駐車場業、有料道路、自動車ターミナル、水運施設管理、検数業、検量業、運輸鑑定業、水先案内人、サルベージ業、海難救助業、航空管理、航空交通管制、機内飲食物売上、旅行業、運送代理店、旅行代理店、</t>
    </r>
    <r>
      <rPr>
        <sz val="10"/>
        <color theme="9" tint="-0.249977111117893"/>
        <rFont val="ＭＳ ゴシック"/>
        <family val="3"/>
        <charset val="128"/>
      </rPr>
      <t>※公安委員会の設置するパーキングメーターは「611 公務」、レンタカーは「661 物品賃貸サービス」</t>
    </r>
    <rPh sb="0" eb="3">
      <t>チュウシャジョウ</t>
    </rPh>
    <rPh sb="3" eb="4">
      <t>ギョウ</t>
    </rPh>
    <rPh sb="5" eb="7">
      <t>ユウリョウ</t>
    </rPh>
    <rPh sb="7" eb="9">
      <t>ドウロ</t>
    </rPh>
    <rPh sb="10" eb="13">
      <t>ジドウシャ</t>
    </rPh>
    <rPh sb="19" eb="21">
      <t>スイウン</t>
    </rPh>
    <rPh sb="21" eb="23">
      <t>シセツ</t>
    </rPh>
    <rPh sb="23" eb="25">
      <t>カンリ</t>
    </rPh>
    <rPh sb="26" eb="27">
      <t>ケン</t>
    </rPh>
    <rPh sb="27" eb="28">
      <t>スウ</t>
    </rPh>
    <rPh sb="28" eb="29">
      <t>ギョウ</t>
    </rPh>
    <rPh sb="30" eb="32">
      <t>ケンリョウ</t>
    </rPh>
    <rPh sb="32" eb="33">
      <t>ギョウ</t>
    </rPh>
    <rPh sb="34" eb="36">
      <t>ウンユ</t>
    </rPh>
    <rPh sb="36" eb="38">
      <t>カンテイ</t>
    </rPh>
    <rPh sb="38" eb="39">
      <t>ギョウ</t>
    </rPh>
    <rPh sb="40" eb="42">
      <t>ミズサキ</t>
    </rPh>
    <rPh sb="42" eb="45">
      <t>アンナイニン</t>
    </rPh>
    <rPh sb="51" eb="52">
      <t>ギョウ</t>
    </rPh>
    <rPh sb="53" eb="55">
      <t>カイナン</t>
    </rPh>
    <rPh sb="55" eb="57">
      <t>キュウジョ</t>
    </rPh>
    <rPh sb="57" eb="58">
      <t>ギョウ</t>
    </rPh>
    <rPh sb="59" eb="61">
      <t>コウクウ</t>
    </rPh>
    <rPh sb="61" eb="63">
      <t>カンリ</t>
    </rPh>
    <rPh sb="64" eb="66">
      <t>コウクウ</t>
    </rPh>
    <rPh sb="66" eb="68">
      <t>コウツウ</t>
    </rPh>
    <rPh sb="68" eb="70">
      <t>カンセイ</t>
    </rPh>
    <rPh sb="71" eb="73">
      <t>キナイ</t>
    </rPh>
    <rPh sb="73" eb="76">
      <t>インショクブツ</t>
    </rPh>
    <rPh sb="76" eb="78">
      <t>ウリアゲ</t>
    </rPh>
    <rPh sb="79" eb="82">
      <t>リョコウギョウ</t>
    </rPh>
    <rPh sb="83" eb="85">
      <t>ウンソウ</t>
    </rPh>
    <rPh sb="85" eb="88">
      <t>ダイリテン</t>
    </rPh>
    <rPh sb="89" eb="91">
      <t>リョコウ</t>
    </rPh>
    <rPh sb="91" eb="93">
      <t>ダイリ</t>
    </rPh>
    <rPh sb="93" eb="94">
      <t>テン</t>
    </rPh>
    <rPh sb="96" eb="98">
      <t>コウアン</t>
    </rPh>
    <rPh sb="98" eb="100">
      <t>イイン</t>
    </rPh>
    <rPh sb="100" eb="101">
      <t>カイ</t>
    </rPh>
    <rPh sb="102" eb="104">
      <t>セッチ</t>
    </rPh>
    <rPh sb="121" eb="123">
      <t>コウム</t>
    </rPh>
    <rPh sb="136" eb="138">
      <t>ブッピン</t>
    </rPh>
    <rPh sb="138" eb="140">
      <t>チンタイ</t>
    </rPh>
    <phoneticPr fontId="6"/>
  </si>
  <si>
    <r>
      <t>サーバ・ハウジング・サービス、アプリケーション・サービス・プロバイダ、電子認証、情報ネットワーク・セキュリティ・サービス、ポータルサイト運営　</t>
    </r>
    <r>
      <rPr>
        <sz val="10"/>
        <color theme="9" tint="-0.249977111117893"/>
        <rFont val="ＭＳ ゴシック"/>
        <family val="3"/>
        <charset val="128"/>
      </rPr>
      <t>※ネットバンキングは「531 金融保険業」、ネット広告業は「662 広告」</t>
    </r>
    <rPh sb="35" eb="37">
      <t>デンシ</t>
    </rPh>
    <rPh sb="37" eb="39">
      <t>ニンショウ</t>
    </rPh>
    <rPh sb="40" eb="42">
      <t>ジョウホウ</t>
    </rPh>
    <rPh sb="68" eb="70">
      <t>ウンエイ</t>
    </rPh>
    <rPh sb="86" eb="88">
      <t>キンユウ</t>
    </rPh>
    <rPh sb="88" eb="91">
      <t>ホケンギョウ</t>
    </rPh>
    <rPh sb="96" eb="98">
      <t>コウコク</t>
    </rPh>
    <rPh sb="98" eb="99">
      <t>ギョウ</t>
    </rPh>
    <rPh sb="105" eb="107">
      <t>コウコク</t>
    </rPh>
    <phoneticPr fontId="6"/>
  </si>
  <si>
    <t>耕種農業</t>
    <phoneticPr fontId="6"/>
  </si>
  <si>
    <t>飼料・有機質肥料</t>
    <phoneticPr fontId="6"/>
  </si>
  <si>
    <t>たばこ</t>
    <phoneticPr fontId="6"/>
  </si>
  <si>
    <t>化粧品、歯磨、香水、オーデコロン、シャンプー、リンス、養毛剤、クリーム、パック、口紅、髭そりクリーム、おしろい、日焼止め</t>
    <phoneticPr fontId="4"/>
  </si>
  <si>
    <t>タイヤ・チューブ</t>
    <phoneticPr fontId="6"/>
  </si>
  <si>
    <t>タイヤ、チューブ</t>
    <phoneticPr fontId="6"/>
  </si>
  <si>
    <t>セメント</t>
    <phoneticPr fontId="6"/>
  </si>
  <si>
    <t>普通鋼鋼管、特殊鋼鋼管</t>
    <phoneticPr fontId="6"/>
  </si>
  <si>
    <t>鋳鍜鋼、鋳鉄管（排水管）、鋳鉄品・鍜工品（いかり、アンカー、コンベヤ部品、シリンダ、なべ、かま、茶釜、天ぷら鍋、キャタピラ、プロペラ、マンホールふた）</t>
    <phoneticPr fontId="6"/>
  </si>
  <si>
    <t>鉄鋼シャースリット、鉄粉、ペレット</t>
    <phoneticPr fontId="6"/>
  </si>
  <si>
    <t>船舶・同修理</t>
    <phoneticPr fontId="6"/>
  </si>
  <si>
    <t>再生資源回収・加工処理</t>
    <phoneticPr fontId="6"/>
  </si>
  <si>
    <t>公共事業</t>
    <phoneticPr fontId="6"/>
  </si>
  <si>
    <t>電力</t>
    <phoneticPr fontId="6"/>
  </si>
  <si>
    <t>ガス・熱供給</t>
    <phoneticPr fontId="6"/>
  </si>
  <si>
    <t>商業</t>
    <phoneticPr fontId="6"/>
  </si>
  <si>
    <t>金融・保険</t>
    <phoneticPr fontId="6"/>
  </si>
  <si>
    <t>水運</t>
    <phoneticPr fontId="6"/>
  </si>
  <si>
    <t>航空輸送</t>
    <phoneticPr fontId="6"/>
  </si>
  <si>
    <t>倉庫</t>
    <phoneticPr fontId="6"/>
  </si>
  <si>
    <t>公務</t>
    <phoneticPr fontId="6"/>
  </si>
  <si>
    <t>教育</t>
    <phoneticPr fontId="6"/>
  </si>
  <si>
    <t>研究</t>
    <phoneticPr fontId="6"/>
  </si>
  <si>
    <t>医療</t>
    <phoneticPr fontId="6"/>
  </si>
  <si>
    <t>飲食サービス</t>
    <phoneticPr fontId="6"/>
  </si>
  <si>
    <t>※統合中分類の部門名をクリックすると、入力シートの該当する部門にジャンプします。</t>
    <rPh sb="1" eb="3">
      <t>トウゴウ</t>
    </rPh>
    <rPh sb="3" eb="6">
      <t>チュウブンルイ</t>
    </rPh>
    <rPh sb="7" eb="9">
      <t>ブモン</t>
    </rPh>
    <rPh sb="9" eb="10">
      <t>メイ</t>
    </rPh>
    <rPh sb="19" eb="21">
      <t>ニュウリョク</t>
    </rPh>
    <rPh sb="25" eb="27">
      <t>ガイトウ</t>
    </rPh>
    <rPh sb="29" eb="31">
      <t>ブモン</t>
    </rPh>
    <phoneticPr fontId="4"/>
  </si>
  <si>
    <t>県内
自給率</t>
    <rPh sb="0" eb="2">
      <t>ケンナイ</t>
    </rPh>
    <rPh sb="3" eb="6">
      <t>ジキュウリツ</t>
    </rPh>
    <phoneticPr fontId="6"/>
  </si>
  <si>
    <t>県内産
原材料費</t>
    <rPh sb="0" eb="2">
      <t>ケンナイ</t>
    </rPh>
    <rPh sb="2" eb="3">
      <t>サン</t>
    </rPh>
    <rPh sb="4" eb="7">
      <t>ゲンザイリョウ</t>
    </rPh>
    <rPh sb="7" eb="8">
      <t>ヒ</t>
    </rPh>
    <phoneticPr fontId="6"/>
  </si>
  <si>
    <t>価格変換
（ﾃﾞﾌﾚｰﾀ）</t>
    <rPh sb="0" eb="2">
      <t>カカク</t>
    </rPh>
    <rPh sb="2" eb="4">
      <t>ヘンカン</t>
    </rPh>
    <phoneticPr fontId="6"/>
  </si>
  <si>
    <t>第１次
間接効果</t>
    <rPh sb="0" eb="1">
      <t>ダイ</t>
    </rPh>
    <rPh sb="2" eb="3">
      <t>ジ</t>
    </rPh>
    <rPh sb="4" eb="6">
      <t>カンセツ</t>
    </rPh>
    <rPh sb="6" eb="8">
      <t>コウカ</t>
    </rPh>
    <phoneticPr fontId="6"/>
  </si>
  <si>
    <t>所得率</t>
    <rPh sb="0" eb="2">
      <t>ショトク</t>
    </rPh>
    <rPh sb="2" eb="3">
      <t>リツ</t>
    </rPh>
    <phoneticPr fontId="6"/>
  </si>
  <si>
    <t>所得増加額</t>
    <rPh sb="0" eb="2">
      <t>ショトク</t>
    </rPh>
    <rPh sb="2" eb="4">
      <t>ゾウカ</t>
    </rPh>
    <rPh sb="4" eb="5">
      <t>ガク</t>
    </rPh>
    <phoneticPr fontId="6"/>
  </si>
  <si>
    <t>従業者のうち県内在住者の所得</t>
    <rPh sb="0" eb="3">
      <t>ジュウギョウシャ</t>
    </rPh>
    <rPh sb="6" eb="8">
      <t>ケンナイ</t>
    </rPh>
    <rPh sb="8" eb="11">
      <t>ザイジュウシャ</t>
    </rPh>
    <rPh sb="12" eb="14">
      <t>ショトク</t>
    </rPh>
    <phoneticPr fontId="6"/>
  </si>
  <si>
    <t>所得のうち
貯蓄を除く
消費増加額</t>
    <rPh sb="0" eb="2">
      <t>ショトク</t>
    </rPh>
    <rPh sb="6" eb="8">
      <t>チョチク</t>
    </rPh>
    <rPh sb="9" eb="10">
      <t>ノゾ</t>
    </rPh>
    <rPh sb="12" eb="14">
      <t>ショウヒ</t>
    </rPh>
    <rPh sb="14" eb="16">
      <t>ゾウカ</t>
    </rPh>
    <rPh sb="16" eb="17">
      <t>ガク</t>
    </rPh>
    <phoneticPr fontId="6"/>
  </si>
  <si>
    <t>消費ﾊﾟﾀｰﾝ</t>
    <rPh sb="0" eb="2">
      <t>ショウヒ</t>
    </rPh>
    <phoneticPr fontId="6"/>
  </si>
  <si>
    <t>消費増加額</t>
    <rPh sb="0" eb="2">
      <t>ショウヒ</t>
    </rPh>
    <rPh sb="2" eb="4">
      <t>ゾウカ</t>
    </rPh>
    <rPh sb="4" eb="5">
      <t>ガク</t>
    </rPh>
    <phoneticPr fontId="6"/>
  </si>
  <si>
    <t>消費増加額
のうち
県内自給分</t>
    <rPh sb="0" eb="2">
      <t>ショウヒ</t>
    </rPh>
    <rPh sb="2" eb="4">
      <t>ゾウカ</t>
    </rPh>
    <rPh sb="4" eb="5">
      <t>ガク</t>
    </rPh>
    <rPh sb="10" eb="12">
      <t>ケンナイ</t>
    </rPh>
    <rPh sb="12" eb="14">
      <t>ジキュウ</t>
    </rPh>
    <rPh sb="14" eb="15">
      <t>ブン</t>
    </rPh>
    <phoneticPr fontId="6"/>
  </si>
  <si>
    <t>第２次
間接効果</t>
    <rPh sb="0" eb="1">
      <t>ダイ</t>
    </rPh>
    <rPh sb="2" eb="3">
      <t>ジ</t>
    </rPh>
    <rPh sb="4" eb="6">
      <t>カンセツ</t>
    </rPh>
    <rPh sb="6" eb="8">
      <t>コウカ</t>
    </rPh>
    <phoneticPr fontId="6"/>
  </si>
  <si>
    <t>総合効果</t>
    <rPh sb="0" eb="2">
      <t>ソウゴウ</t>
    </rPh>
    <rPh sb="2" eb="4">
      <t>コウカ</t>
    </rPh>
    <phoneticPr fontId="6"/>
  </si>
  <si>
    <t>粗付加価値誘発額</t>
    <rPh sb="0" eb="1">
      <t>ソ</t>
    </rPh>
    <rPh sb="1" eb="3">
      <t>フカ</t>
    </rPh>
    <rPh sb="3" eb="5">
      <t>カチ</t>
    </rPh>
    <rPh sb="5" eb="7">
      <t>ユウハツ</t>
    </rPh>
    <rPh sb="7" eb="8">
      <t>ガク</t>
    </rPh>
    <phoneticPr fontId="6"/>
  </si>
  <si>
    <t>直接効果</t>
    <rPh sb="0" eb="2">
      <t>チョクセツ</t>
    </rPh>
    <rPh sb="2" eb="4">
      <t>コウカ</t>
    </rPh>
    <phoneticPr fontId="6"/>
  </si>
  <si>
    <t>価格変換</t>
    <rPh sb="0" eb="2">
      <t>カカク</t>
    </rPh>
    <rPh sb="2" eb="4">
      <t>ヘンカン</t>
    </rPh>
    <phoneticPr fontId="6"/>
  </si>
  <si>
    <t>×県民所得係数</t>
    <rPh sb="1" eb="3">
      <t>ケンミン</t>
    </rPh>
    <rPh sb="3" eb="5">
      <t>ショトク</t>
    </rPh>
    <rPh sb="5" eb="7">
      <t>ケイスウ</t>
    </rPh>
    <phoneticPr fontId="6"/>
  </si>
  <si>
    <t>×消費転換係数</t>
    <rPh sb="1" eb="3">
      <t>ショウヒ</t>
    </rPh>
    <rPh sb="3" eb="5">
      <t>テンカン</t>
    </rPh>
    <rPh sb="5" eb="7">
      <t>ケイスウ</t>
    </rPh>
    <phoneticPr fontId="6"/>
  </si>
  <si>
    <t>=</t>
    <phoneticPr fontId="6"/>
  </si>
  <si>
    <t>埼玉県
部門分類（107部門）</t>
    <rPh sb="0" eb="3">
      <t>サイタマケン</t>
    </rPh>
    <rPh sb="4" eb="6">
      <t>ブモン</t>
    </rPh>
    <rPh sb="6" eb="8">
      <t>ブンルイ</t>
    </rPh>
    <rPh sb="12" eb="14">
      <t>ブモン</t>
    </rPh>
    <phoneticPr fontId="11"/>
  </si>
  <si>
    <t>1000円</t>
    <rPh sb="4" eb="5">
      <t>エン</t>
    </rPh>
    <phoneticPr fontId="4"/>
  </si>
  <si>
    <t>人</t>
    <rPh sb="0" eb="1">
      <t>ニン</t>
    </rPh>
    <phoneticPr fontId="4"/>
  </si>
  <si>
    <t>労働誘発
人数</t>
    <rPh sb="0" eb="2">
      <t>ロウドウ</t>
    </rPh>
    <rPh sb="2" eb="4">
      <t>ユウハツ</t>
    </rPh>
    <rPh sb="5" eb="7">
      <t>ニンズウ</t>
    </rPh>
    <phoneticPr fontId="6"/>
  </si>
  <si>
    <t>雇用誘発
人数</t>
    <rPh sb="0" eb="2">
      <t>コヨウ</t>
    </rPh>
    <rPh sb="2" eb="4">
      <t>ユウハツ</t>
    </rPh>
    <rPh sb="5" eb="7">
      <t>ニンズウ</t>
    </rPh>
    <phoneticPr fontId="6"/>
  </si>
  <si>
    <t>=</t>
    <phoneticPr fontId="6"/>
  </si>
  <si>
    <t>土地造成費
直接効果</t>
    <rPh sb="0" eb="2">
      <t>トチ</t>
    </rPh>
    <rPh sb="2" eb="4">
      <t>ゾウセイ</t>
    </rPh>
    <rPh sb="4" eb="5">
      <t>ヒ</t>
    </rPh>
    <rPh sb="6" eb="8">
      <t>チョクセツ</t>
    </rPh>
    <rPh sb="8" eb="10">
      <t>コウカ</t>
    </rPh>
    <phoneticPr fontId="6"/>
  </si>
  <si>
    <t>土地造成費の
投入内訳</t>
    <rPh sb="0" eb="2">
      <t>トチ</t>
    </rPh>
    <rPh sb="2" eb="4">
      <t>ゾウセイ</t>
    </rPh>
    <rPh sb="4" eb="5">
      <t>ヒ</t>
    </rPh>
    <rPh sb="7" eb="9">
      <t>トウニュウ</t>
    </rPh>
    <rPh sb="9" eb="11">
      <t>ウチワケ</t>
    </rPh>
    <phoneticPr fontId="6"/>
  </si>
  <si>
    <t>＋</t>
    <phoneticPr fontId="6"/>
  </si>
  <si>
    <t>直接効果</t>
    <rPh sb="0" eb="2">
      <t>チョクセツ</t>
    </rPh>
    <rPh sb="2" eb="4">
      <t>コウカ</t>
    </rPh>
    <phoneticPr fontId="4"/>
  </si>
  <si>
    <t>計</t>
    <rPh sb="0" eb="1">
      <t>ケイ</t>
    </rPh>
    <phoneticPr fontId="4"/>
  </si>
  <si>
    <t>工場建築費
直接効果</t>
    <rPh sb="0" eb="2">
      <t>コウジョウ</t>
    </rPh>
    <rPh sb="2" eb="4">
      <t>ケンチク</t>
    </rPh>
    <rPh sb="4" eb="5">
      <t>ヒ</t>
    </rPh>
    <rPh sb="6" eb="8">
      <t>チョクセツ</t>
    </rPh>
    <rPh sb="8" eb="10">
      <t>コウカ</t>
    </rPh>
    <phoneticPr fontId="6"/>
  </si>
  <si>
    <t>工場建築費の
投入内訳</t>
    <rPh sb="0" eb="2">
      <t>コウジョウ</t>
    </rPh>
    <rPh sb="2" eb="4">
      <t>ケンチク</t>
    </rPh>
    <rPh sb="4" eb="5">
      <t>ヒ</t>
    </rPh>
    <rPh sb="7" eb="9">
      <t>トウニュウ</t>
    </rPh>
    <rPh sb="9" eb="11">
      <t>ウチワケ</t>
    </rPh>
    <phoneticPr fontId="6"/>
  </si>
  <si>
    <t>設備投資の
投入内訳</t>
    <rPh sb="0" eb="2">
      <t>セツビ</t>
    </rPh>
    <rPh sb="2" eb="4">
      <t>トウシ</t>
    </rPh>
    <rPh sb="6" eb="8">
      <t>トウニュウ</t>
    </rPh>
    <rPh sb="8" eb="10">
      <t>ウチワケ</t>
    </rPh>
    <phoneticPr fontId="6"/>
  </si>
  <si>
    <t>設備投資
直接効果</t>
    <rPh sb="0" eb="2">
      <t>セツビ</t>
    </rPh>
    <rPh sb="2" eb="4">
      <t>トウシ</t>
    </rPh>
    <rPh sb="5" eb="7">
      <t>チョクセツ</t>
    </rPh>
    <rPh sb="7" eb="9">
      <t>コウカ</t>
    </rPh>
    <phoneticPr fontId="6"/>
  </si>
  <si>
    <t>直接効果・
第１次
間接効果</t>
    <rPh sb="0" eb="2">
      <t>チョクセツ</t>
    </rPh>
    <rPh sb="2" eb="4">
      <t>コウカ</t>
    </rPh>
    <rPh sb="6" eb="7">
      <t>ダイ</t>
    </rPh>
    <rPh sb="8" eb="9">
      <t>ジ</t>
    </rPh>
    <rPh sb="10" eb="12">
      <t>カンセツ</t>
    </rPh>
    <rPh sb="12" eb="14">
      <t>コウカ</t>
    </rPh>
    <phoneticPr fontId="6"/>
  </si>
  <si>
    <t>生産
直接効果</t>
    <rPh sb="0" eb="2">
      <t>セイサン</t>
    </rPh>
    <rPh sb="3" eb="5">
      <t>チョクセツ</t>
    </rPh>
    <rPh sb="5" eb="7">
      <t>コウカ</t>
    </rPh>
    <phoneticPr fontId="6"/>
  </si>
  <si>
    <t>生産
直接効果</t>
    <rPh sb="0" eb="2">
      <t>セイサン</t>
    </rPh>
    <rPh sb="2" eb="3">
      <t>コウヒ</t>
    </rPh>
    <rPh sb="3" eb="5">
      <t>チョクセツ</t>
    </rPh>
    <rPh sb="5" eb="7">
      <t>コウカ</t>
    </rPh>
    <phoneticPr fontId="6"/>
  </si>
  <si>
    <t>Rank</t>
    <phoneticPr fontId="6"/>
  </si>
  <si>
    <t>投資額</t>
    <rPh sb="0" eb="2">
      <t>トウシ</t>
    </rPh>
    <rPh sb="2" eb="3">
      <t>ガク</t>
    </rPh>
    <phoneticPr fontId="6"/>
  </si>
  <si>
    <t>第１次間接</t>
    <rPh sb="0" eb="1">
      <t>ダイ</t>
    </rPh>
    <rPh sb="2" eb="3">
      <t>ジ</t>
    </rPh>
    <rPh sb="3" eb="5">
      <t>カンセツ</t>
    </rPh>
    <phoneticPr fontId="6"/>
  </si>
  <si>
    <t>第２次間接</t>
    <rPh sb="0" eb="1">
      <t>ダイ</t>
    </rPh>
    <rPh sb="2" eb="3">
      <t>ジ</t>
    </rPh>
    <rPh sb="3" eb="5">
      <t>カンセツ</t>
    </rPh>
    <phoneticPr fontId="6"/>
  </si>
  <si>
    <t>Rank</t>
    <phoneticPr fontId="6"/>
  </si>
  <si>
    <t>農林漁業</t>
    <rPh sb="0" eb="2">
      <t>ノウリン</t>
    </rPh>
    <rPh sb="2" eb="4">
      <t>ギョギョウ</t>
    </rPh>
    <phoneticPr fontId="4"/>
  </si>
  <si>
    <t>鉱業</t>
    <rPh sb="0" eb="2">
      <t>コウギョウ</t>
    </rPh>
    <phoneticPr fontId="30"/>
  </si>
  <si>
    <t>飲食料品</t>
    <rPh sb="0" eb="2">
      <t>インショク</t>
    </rPh>
    <phoneticPr fontId="30"/>
  </si>
  <si>
    <t>繊維製品</t>
    <phoneticPr fontId="4"/>
  </si>
  <si>
    <t>パルプ・紙・木製品</t>
    <phoneticPr fontId="4"/>
  </si>
  <si>
    <t>化学製品</t>
    <phoneticPr fontId="4"/>
  </si>
  <si>
    <t>石油・石炭製品</t>
    <phoneticPr fontId="4"/>
  </si>
  <si>
    <t>プラスチック・ゴム製品</t>
    <rPh sb="9" eb="11">
      <t>セイヒン</t>
    </rPh>
    <phoneticPr fontId="4"/>
  </si>
  <si>
    <t>窯業・土石製品</t>
    <phoneticPr fontId="4"/>
  </si>
  <si>
    <t>鉄鋼</t>
    <phoneticPr fontId="4"/>
  </si>
  <si>
    <t>非鉄金属</t>
    <phoneticPr fontId="4"/>
  </si>
  <si>
    <t>金属製品</t>
    <phoneticPr fontId="4"/>
  </si>
  <si>
    <t>はん用機械</t>
    <rPh sb="2" eb="3">
      <t>ヨウ</t>
    </rPh>
    <rPh sb="3" eb="5">
      <t>キカイ</t>
    </rPh>
    <phoneticPr fontId="30"/>
  </si>
  <si>
    <t>生産用機械</t>
    <rPh sb="0" eb="2">
      <t>セイサン</t>
    </rPh>
    <rPh sb="2" eb="3">
      <t>ヨウ</t>
    </rPh>
    <rPh sb="3" eb="5">
      <t>キカイ</t>
    </rPh>
    <phoneticPr fontId="30"/>
  </si>
  <si>
    <t>業務用機械</t>
    <rPh sb="0" eb="2">
      <t>ギョウム</t>
    </rPh>
    <rPh sb="2" eb="3">
      <t>ヨウ</t>
    </rPh>
    <rPh sb="3" eb="5">
      <t>キカイ</t>
    </rPh>
    <phoneticPr fontId="30"/>
  </si>
  <si>
    <t>電子部品</t>
    <rPh sb="0" eb="2">
      <t>デンシ</t>
    </rPh>
    <rPh sb="2" eb="4">
      <t>ブヒン</t>
    </rPh>
    <phoneticPr fontId="30"/>
  </si>
  <si>
    <t>電気機械</t>
    <phoneticPr fontId="4"/>
  </si>
  <si>
    <t>情報通信機器</t>
    <rPh sb="0" eb="2">
      <t>ジョウホウ</t>
    </rPh>
    <rPh sb="2" eb="4">
      <t>ツウシン</t>
    </rPh>
    <rPh sb="4" eb="6">
      <t>キキ</t>
    </rPh>
    <phoneticPr fontId="30"/>
  </si>
  <si>
    <t>輸送機械</t>
    <phoneticPr fontId="4"/>
  </si>
  <si>
    <t>その他の製造工業製品</t>
    <phoneticPr fontId="4"/>
  </si>
  <si>
    <t>建設</t>
    <phoneticPr fontId="4"/>
  </si>
  <si>
    <t>電力・ガス・熱供給</t>
    <phoneticPr fontId="4"/>
  </si>
  <si>
    <t>水道</t>
    <phoneticPr fontId="4"/>
  </si>
  <si>
    <t>廃棄物処理</t>
    <phoneticPr fontId="4"/>
  </si>
  <si>
    <t>商業</t>
    <phoneticPr fontId="4"/>
  </si>
  <si>
    <t>金融・保険</t>
    <phoneticPr fontId="4"/>
  </si>
  <si>
    <t>不動産</t>
    <phoneticPr fontId="4"/>
  </si>
  <si>
    <t>運輸・郵便</t>
    <rPh sb="3" eb="5">
      <t>ユウビン</t>
    </rPh>
    <phoneticPr fontId="13"/>
  </si>
  <si>
    <t>情報通信</t>
    <rPh sb="0" eb="2">
      <t>ジョウホウ</t>
    </rPh>
    <rPh sb="2" eb="4">
      <t>ツウシン</t>
    </rPh>
    <phoneticPr fontId="30"/>
  </si>
  <si>
    <t>公務</t>
    <phoneticPr fontId="4"/>
  </si>
  <si>
    <t>教育・研究</t>
    <phoneticPr fontId="4"/>
  </si>
  <si>
    <t>医療・福祉</t>
    <rPh sb="0" eb="2">
      <t>イリョウ</t>
    </rPh>
    <rPh sb="3" eb="5">
      <t>フクシ</t>
    </rPh>
    <phoneticPr fontId="30"/>
  </si>
  <si>
    <t>他に分類されない会員制団体</t>
    <rPh sb="0" eb="1">
      <t>ホカ</t>
    </rPh>
    <rPh sb="2" eb="4">
      <t>ブンルイ</t>
    </rPh>
    <rPh sb="8" eb="11">
      <t>カイインセイ</t>
    </rPh>
    <rPh sb="11" eb="13">
      <t>ダンタイ</t>
    </rPh>
    <phoneticPr fontId="30"/>
  </si>
  <si>
    <t>対事業所サービス</t>
    <phoneticPr fontId="4"/>
  </si>
  <si>
    <t>対個人サービス</t>
    <rPh sb="0" eb="1">
      <t>タイ</t>
    </rPh>
    <rPh sb="1" eb="3">
      <t>コジン</t>
    </rPh>
    <phoneticPr fontId="13"/>
  </si>
  <si>
    <t>事務用品</t>
    <rPh sb="0" eb="2">
      <t>ジム</t>
    </rPh>
    <rPh sb="2" eb="4">
      <t>ヨウヒン</t>
    </rPh>
    <phoneticPr fontId="30"/>
  </si>
  <si>
    <t>分類不明</t>
    <rPh sb="0" eb="2">
      <t>ブンルイ</t>
    </rPh>
    <rPh sb="2" eb="4">
      <t>フメイ</t>
    </rPh>
    <phoneticPr fontId="30"/>
  </si>
  <si>
    <t>住宅賃貸料（帰属家賃）</t>
    <rPh sb="0" eb="2">
      <t>ジュウタク</t>
    </rPh>
    <rPh sb="2" eb="5">
      <t>チンタイリョウ</t>
    </rPh>
    <rPh sb="6" eb="8">
      <t>キゾク</t>
    </rPh>
    <rPh sb="8" eb="10">
      <t>ヤチン</t>
    </rPh>
    <phoneticPr fontId="4"/>
  </si>
  <si>
    <t>自家輸送</t>
    <rPh sb="0" eb="2">
      <t>ジカ</t>
    </rPh>
    <rPh sb="2" eb="4">
      <t>ユソウ</t>
    </rPh>
    <phoneticPr fontId="4"/>
  </si>
  <si>
    <t>計　　</t>
    <phoneticPr fontId="4"/>
  </si>
  <si>
    <t>計　　</t>
    <phoneticPr fontId="4"/>
  </si>
  <si>
    <t>計　　</t>
    <phoneticPr fontId="4"/>
  </si>
  <si>
    <t>その他</t>
    <rPh sb="2" eb="3">
      <t>ホカ</t>
    </rPh>
    <phoneticPr fontId="4"/>
  </si>
  <si>
    <t>1 工場稼働前の経済波及効果</t>
    <rPh sb="2" eb="4">
      <t>コウジョウ</t>
    </rPh>
    <rPh sb="4" eb="6">
      <t>カドウ</t>
    </rPh>
    <rPh sb="6" eb="7">
      <t>マエ</t>
    </rPh>
    <rPh sb="8" eb="10">
      <t>ケイザイ</t>
    </rPh>
    <rPh sb="10" eb="12">
      <t>ハキュウ</t>
    </rPh>
    <rPh sb="12" eb="14">
      <t>コウカ</t>
    </rPh>
    <phoneticPr fontId="4"/>
  </si>
  <si>
    <t>2 工場稼働後の経済波及効果</t>
    <rPh sb="2" eb="4">
      <t>コウジョウ</t>
    </rPh>
    <rPh sb="4" eb="6">
      <t>カドウ</t>
    </rPh>
    <rPh sb="6" eb="7">
      <t>ゴ</t>
    </rPh>
    <rPh sb="8" eb="10">
      <t>ケイザイ</t>
    </rPh>
    <rPh sb="10" eb="12">
      <t>ハキュウ</t>
    </rPh>
    <rPh sb="12" eb="14">
      <t>コウカ</t>
    </rPh>
    <phoneticPr fontId="4"/>
  </si>
  <si>
    <t>留意事項をお読みください。</t>
    <rPh sb="0" eb="2">
      <t>リュウイ</t>
    </rPh>
    <rPh sb="2" eb="4">
      <t>ジコウ</t>
    </rPh>
    <rPh sb="6" eb="7">
      <t>ヨ</t>
    </rPh>
    <phoneticPr fontId="6"/>
  </si>
  <si>
    <t>試算結果</t>
    <rPh sb="0" eb="2">
      <t>シサン</t>
    </rPh>
    <rPh sb="2" eb="4">
      <t>ケッカ</t>
    </rPh>
    <phoneticPr fontId="6"/>
  </si>
  <si>
    <t>項　目</t>
    <rPh sb="0" eb="1">
      <t>コウ</t>
    </rPh>
    <rPh sb="2" eb="3">
      <t>メ</t>
    </rPh>
    <phoneticPr fontId="6"/>
  </si>
  <si>
    <t>最終需要
増加額</t>
    <rPh sb="0" eb="2">
      <t>サイシュウ</t>
    </rPh>
    <rPh sb="2" eb="4">
      <t>ジュヨウ</t>
    </rPh>
    <rPh sb="5" eb="7">
      <t>ゾウカ</t>
    </rPh>
    <rPh sb="7" eb="8">
      <t>ガク</t>
    </rPh>
    <phoneticPr fontId="6"/>
  </si>
  <si>
    <t>生産誘発倍率
(対最終需要)</t>
    <rPh sb="0" eb="2">
      <t>セイサン</t>
    </rPh>
    <rPh sb="2" eb="4">
      <t>ユウハツ</t>
    </rPh>
    <rPh sb="4" eb="6">
      <t>バイリツ</t>
    </rPh>
    <rPh sb="8" eb="9">
      <t>タイ</t>
    </rPh>
    <rPh sb="9" eb="11">
      <t>サイシュウ</t>
    </rPh>
    <rPh sb="11" eb="13">
      <t>ジュヨウ</t>
    </rPh>
    <phoneticPr fontId="6"/>
  </si>
  <si>
    <t>生産誘発倍率
(対直接効果)</t>
    <rPh sb="0" eb="2">
      <t>セイサン</t>
    </rPh>
    <rPh sb="2" eb="4">
      <t>ユウハツ</t>
    </rPh>
    <rPh sb="4" eb="6">
      <t>バイリツ</t>
    </rPh>
    <rPh sb="8" eb="9">
      <t>タイ</t>
    </rPh>
    <rPh sb="9" eb="11">
      <t>チョクセツ</t>
    </rPh>
    <rPh sb="11" eb="13">
      <t>コウカ</t>
    </rPh>
    <phoneticPr fontId="6"/>
  </si>
  <si>
    <t>粗付加価値
誘発額</t>
    <rPh sb="0" eb="1">
      <t>ソ</t>
    </rPh>
    <rPh sb="1" eb="3">
      <t>フカ</t>
    </rPh>
    <rPh sb="3" eb="5">
      <t>カチ</t>
    </rPh>
    <rPh sb="6" eb="8">
      <t>ユウハツ</t>
    </rPh>
    <rPh sb="8" eb="9">
      <t>ガク</t>
    </rPh>
    <phoneticPr fontId="6"/>
  </si>
  <si>
    <t>②</t>
    <phoneticPr fontId="6"/>
  </si>
  <si>
    <t>③</t>
    <phoneticPr fontId="6"/>
  </si>
  <si>
    <t>④</t>
    <phoneticPr fontId="6"/>
  </si>
  <si>
    <t>⑤=②+③+④</t>
    <phoneticPr fontId="6"/>
  </si>
  <si>
    <t>⑥=⑤÷①</t>
    <phoneticPr fontId="6"/>
  </si>
  <si>
    <t>⑦=⑤÷②</t>
    <phoneticPr fontId="6"/>
  </si>
  <si>
    <t>⑧</t>
    <phoneticPr fontId="6"/>
  </si>
  <si>
    <t>⑨</t>
    <phoneticPr fontId="6"/>
  </si>
  <si>
    <t>稼働前投資</t>
    <rPh sb="0" eb="2">
      <t>カドウ</t>
    </rPh>
    <rPh sb="2" eb="3">
      <t>マエ</t>
    </rPh>
    <rPh sb="3" eb="5">
      <t>トウシ</t>
    </rPh>
    <phoneticPr fontId="6"/>
  </si>
  <si>
    <t>土地造成</t>
    <rPh sb="0" eb="2">
      <t>トチ</t>
    </rPh>
    <rPh sb="2" eb="4">
      <t>ゾウセイ</t>
    </rPh>
    <phoneticPr fontId="6"/>
  </si>
  <si>
    <t>工場建築</t>
    <rPh sb="0" eb="2">
      <t>コウジョウ</t>
    </rPh>
    <rPh sb="2" eb="4">
      <t>ケンチク</t>
    </rPh>
    <phoneticPr fontId="6"/>
  </si>
  <si>
    <t>設備投資</t>
    <rPh sb="0" eb="2">
      <t>セツビ</t>
    </rPh>
    <rPh sb="2" eb="4">
      <t>トウシ</t>
    </rPh>
    <phoneticPr fontId="6"/>
  </si>
  <si>
    <t>　</t>
    <phoneticPr fontId="6"/>
  </si>
  <si>
    <t>稼働
後</t>
    <rPh sb="0" eb="2">
      <t>カドウ</t>
    </rPh>
    <rPh sb="3" eb="4">
      <t>ゴ</t>
    </rPh>
    <phoneticPr fontId="6"/>
  </si>
  <si>
    <t>生　　産</t>
    <rPh sb="0" eb="1">
      <t>ナマ</t>
    </rPh>
    <rPh sb="3" eb="4">
      <t>サン</t>
    </rPh>
    <phoneticPr fontId="6"/>
  </si>
  <si>
    <t>No</t>
    <phoneticPr fontId="6"/>
  </si>
  <si>
    <t>第１次間接効果</t>
    <rPh sb="0" eb="1">
      <t>ダイ</t>
    </rPh>
    <rPh sb="2" eb="3">
      <t>ジ</t>
    </rPh>
    <rPh sb="3" eb="5">
      <t>カンセツ</t>
    </rPh>
    <rPh sb="5" eb="7">
      <t>コウカ</t>
    </rPh>
    <phoneticPr fontId="6"/>
  </si>
  <si>
    <t>第２次間接効果</t>
    <rPh sb="0" eb="1">
      <t>ダイ</t>
    </rPh>
    <rPh sb="2" eb="3">
      <t>ジ</t>
    </rPh>
    <rPh sb="3" eb="5">
      <t>カンセツ</t>
    </rPh>
    <rPh sb="5" eb="7">
      <t>コウカ</t>
    </rPh>
    <phoneticPr fontId="6"/>
  </si>
  <si>
    <t>合計</t>
    <rPh sb="0" eb="2">
      <t>ゴウケイ</t>
    </rPh>
    <phoneticPr fontId="6"/>
  </si>
  <si>
    <t>●稼働前による投資（土地造成、工場建築、設備投資）は、一時的なものであるため、波及効果の金額や雇用誘発人数は継続的ではない。</t>
    <rPh sb="1" eb="3">
      <t>カドウ</t>
    </rPh>
    <rPh sb="3" eb="4">
      <t>マエ</t>
    </rPh>
    <rPh sb="7" eb="9">
      <t>トウシ</t>
    </rPh>
    <rPh sb="10" eb="12">
      <t>トチ</t>
    </rPh>
    <rPh sb="12" eb="14">
      <t>ゾウセイ</t>
    </rPh>
    <rPh sb="15" eb="17">
      <t>コウジョウ</t>
    </rPh>
    <rPh sb="17" eb="19">
      <t>ケンチク</t>
    </rPh>
    <rPh sb="20" eb="22">
      <t>セツビ</t>
    </rPh>
    <rPh sb="22" eb="24">
      <t>トウシ</t>
    </rPh>
    <rPh sb="27" eb="30">
      <t>イチジテキ</t>
    </rPh>
    <rPh sb="39" eb="41">
      <t>ハキュウ</t>
    </rPh>
    <rPh sb="41" eb="43">
      <t>コウカ</t>
    </rPh>
    <rPh sb="44" eb="46">
      <t>キンガク</t>
    </rPh>
    <rPh sb="47" eb="49">
      <t>コヨウ</t>
    </rPh>
    <rPh sb="49" eb="51">
      <t>ユウハツ</t>
    </rPh>
    <rPh sb="51" eb="53">
      <t>ニンズウ</t>
    </rPh>
    <rPh sb="54" eb="57">
      <t>ケイゾクテキ</t>
    </rPh>
    <phoneticPr fontId="6"/>
  </si>
  <si>
    <t>●稼働後による生産は、継続性があるため、波及効果の金額や雇用誘発人数は継続的である。</t>
    <rPh sb="1" eb="3">
      <t>カドウ</t>
    </rPh>
    <rPh sb="3" eb="4">
      <t>ゴ</t>
    </rPh>
    <rPh sb="7" eb="9">
      <t>セイサン</t>
    </rPh>
    <rPh sb="11" eb="13">
      <t>ケイゾク</t>
    </rPh>
    <rPh sb="13" eb="14">
      <t>セイ</t>
    </rPh>
    <rPh sb="20" eb="22">
      <t>ハキュウ</t>
    </rPh>
    <rPh sb="22" eb="24">
      <t>コウカ</t>
    </rPh>
    <rPh sb="25" eb="27">
      <t>キンガク</t>
    </rPh>
    <rPh sb="28" eb="30">
      <t>コヨウ</t>
    </rPh>
    <rPh sb="30" eb="32">
      <t>ユウハツ</t>
    </rPh>
    <rPh sb="32" eb="34">
      <t>ニンズウ</t>
    </rPh>
    <rPh sb="35" eb="38">
      <t>ケイゾクテキ</t>
    </rPh>
    <phoneticPr fontId="6"/>
  </si>
  <si>
    <t>分析に利用した産業連関表と各種係数</t>
    <rPh sb="0" eb="2">
      <t>ブンセキ</t>
    </rPh>
    <rPh sb="3" eb="5">
      <t>リヨウ</t>
    </rPh>
    <rPh sb="7" eb="9">
      <t>サンギョウ</t>
    </rPh>
    <rPh sb="9" eb="11">
      <t>レンカン</t>
    </rPh>
    <rPh sb="11" eb="12">
      <t>ヒョウ</t>
    </rPh>
    <rPh sb="13" eb="15">
      <t>カクシュ</t>
    </rPh>
    <rPh sb="15" eb="17">
      <t>ケイスウ</t>
    </rPh>
    <phoneticPr fontId="6"/>
  </si>
  <si>
    <t>・物価調整</t>
    <rPh sb="1" eb="3">
      <t>ブッカ</t>
    </rPh>
    <rPh sb="3" eb="5">
      <t>チョウセイ</t>
    </rPh>
    <phoneticPr fontId="6"/>
  </si>
  <si>
    <t>・県民所得係数　</t>
    <rPh sb="1" eb="3">
      <t>ケンミン</t>
    </rPh>
    <rPh sb="3" eb="5">
      <t>ショトク</t>
    </rPh>
    <rPh sb="5" eb="7">
      <t>ケイスウ</t>
    </rPh>
    <phoneticPr fontId="6"/>
  </si>
  <si>
    <t>・消費転換係数</t>
    <rPh sb="1" eb="3">
      <t>ショウヒ</t>
    </rPh>
    <rPh sb="3" eb="5">
      <t>テンカン</t>
    </rPh>
    <rPh sb="5" eb="7">
      <t>ケイスウ</t>
    </rPh>
    <phoneticPr fontId="6"/>
  </si>
  <si>
    <r>
      <rPr>
        <sz val="9"/>
        <color theme="1"/>
        <rFont val="ＭＳ Ｐゴシック"/>
        <family val="3"/>
        <charset val="128"/>
      </rPr>
      <t>■　</t>
    </r>
    <r>
      <rPr>
        <sz val="11"/>
        <color theme="1"/>
        <rFont val="ＭＳ Ｐゴシック"/>
        <family val="2"/>
        <charset val="128"/>
      </rPr>
      <t>報告書の表示単位を選択してください</t>
    </r>
    <rPh sb="2" eb="5">
      <t>ホウコクショ</t>
    </rPh>
    <rPh sb="6" eb="8">
      <t>ヒョウジ</t>
    </rPh>
    <rPh sb="8" eb="10">
      <t>タンイ</t>
    </rPh>
    <rPh sb="11" eb="13">
      <t>センタク</t>
    </rPh>
    <phoneticPr fontId="6"/>
  </si>
  <si>
    <r>
      <rPr>
        <sz val="9"/>
        <color theme="1"/>
        <rFont val="ＭＳ Ｐゴシック"/>
        <family val="3"/>
        <charset val="128"/>
      </rPr>
      <t>■　</t>
    </r>
    <r>
      <rPr>
        <sz val="11"/>
        <color theme="1"/>
        <rFont val="ＭＳ Ｐゴシック"/>
        <family val="2"/>
        <charset val="128"/>
      </rPr>
      <t>報告書に日付を表示しますか。</t>
    </r>
    <rPh sb="2" eb="5">
      <t>ホウコクショ</t>
    </rPh>
    <rPh sb="6" eb="8">
      <t>ヒヅケ</t>
    </rPh>
    <rPh sb="9" eb="11">
      <t>ヒョウジ</t>
    </rPh>
    <phoneticPr fontId="6"/>
  </si>
  <si>
    <r>
      <rPr>
        <sz val="9"/>
        <color theme="1"/>
        <rFont val="ＭＳ Ｐゴシック"/>
        <family val="3"/>
        <charset val="128"/>
      </rPr>
      <t>■　</t>
    </r>
    <r>
      <rPr>
        <sz val="11"/>
        <color theme="1"/>
        <rFont val="ＭＳ Ｐゴシック"/>
        <family val="2"/>
        <charset val="128"/>
      </rPr>
      <t>波及効果上位15部門の部門分類を選択してください。</t>
    </r>
    <rPh sb="2" eb="4">
      <t>ハキュウ</t>
    </rPh>
    <rPh sb="4" eb="6">
      <t>コウカ</t>
    </rPh>
    <rPh sb="6" eb="8">
      <t>ジョウイ</t>
    </rPh>
    <rPh sb="10" eb="12">
      <t>ブモン</t>
    </rPh>
    <rPh sb="13" eb="15">
      <t>ブモン</t>
    </rPh>
    <rPh sb="15" eb="17">
      <t>ブンルイ</t>
    </rPh>
    <rPh sb="18" eb="20">
      <t>センタク</t>
    </rPh>
    <phoneticPr fontId="4"/>
  </si>
  <si>
    <t>はい</t>
  </si>
  <si>
    <r>
      <t xml:space="preserve">雇用誘発人数
</t>
    </r>
    <r>
      <rPr>
        <sz val="9"/>
        <color theme="1"/>
        <rFont val="Arial Unicode MS"/>
        <family val="3"/>
        <charset val="128"/>
      </rPr>
      <t>(うち直接効果)</t>
    </r>
    <rPh sb="0" eb="2">
      <t>コヨウ</t>
    </rPh>
    <rPh sb="2" eb="4">
      <t>ユウハツ</t>
    </rPh>
    <rPh sb="4" eb="6">
      <t>ニンズウ</t>
    </rPh>
    <rPh sb="10" eb="12">
      <t>チョクセツ</t>
    </rPh>
    <rPh sb="12" eb="14">
      <t>コウカ</t>
    </rPh>
    <phoneticPr fontId="6"/>
  </si>
  <si>
    <t>設備投資
需要増加額</t>
    <rPh sb="0" eb="2">
      <t>セツビ</t>
    </rPh>
    <rPh sb="2" eb="4">
      <t>トウシ</t>
    </rPh>
    <rPh sb="4" eb="5">
      <t>コウヒ</t>
    </rPh>
    <rPh sb="5" eb="7">
      <t>ジュヨウ</t>
    </rPh>
    <rPh sb="7" eb="9">
      <t>ゾウカ</t>
    </rPh>
    <rPh sb="9" eb="10">
      <t>ガク</t>
    </rPh>
    <phoneticPr fontId="6"/>
  </si>
  <si>
    <t>●埼玉県産業連関表（2015年表）　107部門</t>
    <rPh sb="1" eb="4">
      <t>サイタマケン</t>
    </rPh>
    <rPh sb="4" eb="6">
      <t>サンギョウ</t>
    </rPh>
    <rPh sb="6" eb="8">
      <t>レンカン</t>
    </rPh>
    <rPh sb="8" eb="9">
      <t>ヒョウ</t>
    </rPh>
    <rPh sb="14" eb="15">
      <t>ネン</t>
    </rPh>
    <rPh sb="15" eb="16">
      <t>ヒョウ</t>
    </rPh>
    <rPh sb="21" eb="23">
      <t>ブモン</t>
    </rPh>
    <phoneticPr fontId="6"/>
  </si>
  <si>
    <t>合成オクタノール・ブタノール、酢酸、二塩化エチレン、アクリロニトリル、エチレングリコール、合成石炭酸、合成染料・有機顔料、テレフタル酸</t>
    <rPh sb="0" eb="2">
      <t>ゴウセイ</t>
    </rPh>
    <rPh sb="15" eb="17">
      <t>サクサン</t>
    </rPh>
    <rPh sb="18" eb="19">
      <t>ニ</t>
    </rPh>
    <rPh sb="19" eb="21">
      <t>エンカ</t>
    </rPh>
    <rPh sb="45" eb="47">
      <t>ゴウセイ</t>
    </rPh>
    <rPh sb="47" eb="50">
      <t>セキタンサン</t>
    </rPh>
    <rPh sb="51" eb="53">
      <t>ゴウセイ</t>
    </rPh>
    <rPh sb="53" eb="55">
      <t>センリョウ</t>
    </rPh>
    <rPh sb="56" eb="58">
      <t>ユウキ</t>
    </rPh>
    <rPh sb="58" eb="60">
      <t>ガンリョウ</t>
    </rPh>
    <rPh sb="66" eb="67">
      <t>サン</t>
    </rPh>
    <phoneticPr fontId="6"/>
  </si>
  <si>
    <t>精製メタノール、ホルマリン、塩化メチル、フロンガス、可塑剤、純ベンゼン、ナフタリン、エチルアルコール、ゴム老化防止剤</t>
    <rPh sb="0" eb="2">
      <t>セイセイ</t>
    </rPh>
    <rPh sb="14" eb="16">
      <t>エンカ</t>
    </rPh>
    <rPh sb="26" eb="27">
      <t>カ</t>
    </rPh>
    <rPh sb="28" eb="29">
      <t>ザイ</t>
    </rPh>
    <rPh sb="30" eb="31">
      <t>ジュン</t>
    </rPh>
    <rPh sb="53" eb="55">
      <t>ロウカ</t>
    </rPh>
    <rPh sb="55" eb="57">
      <t>ボウシ</t>
    </rPh>
    <rPh sb="57" eb="58">
      <t>ザイ</t>
    </rPh>
    <phoneticPr fontId="6"/>
  </si>
  <si>
    <r>
      <t>なめし革、ベルト、ランドセル、財布、ハンドバッグ、馬具、むち、腕時計革バンド、</t>
    </r>
    <r>
      <rPr>
        <sz val="10"/>
        <color theme="9"/>
        <rFont val="ＭＳ ゴシック"/>
        <family val="3"/>
        <charset val="128"/>
      </rPr>
      <t>※革製のグローブは「391 その他の製造工業製品」</t>
    </r>
    <rPh sb="3" eb="4">
      <t>カワ</t>
    </rPh>
    <rPh sb="15" eb="17">
      <t>サイフ</t>
    </rPh>
    <rPh sb="25" eb="27">
      <t>バグ</t>
    </rPh>
    <rPh sb="31" eb="32">
      <t>ウデ</t>
    </rPh>
    <rPh sb="32" eb="34">
      <t>ドケイ</t>
    </rPh>
    <rPh sb="34" eb="35">
      <t>カワ</t>
    </rPh>
    <rPh sb="40" eb="42">
      <t>カワセイ</t>
    </rPh>
    <rPh sb="55" eb="56">
      <t>ホカ</t>
    </rPh>
    <rPh sb="57" eb="59">
      <t>セイゾウ</t>
    </rPh>
    <rPh sb="59" eb="61">
      <t>コウギョウ</t>
    </rPh>
    <rPh sb="61" eb="63">
      <t>セイヒン</t>
    </rPh>
    <phoneticPr fontId="6"/>
  </si>
  <si>
    <t>原子力発電、火力発電、水力発電、風力発電、太陽光発電、自家発電</t>
    <rPh sb="0" eb="3">
      <t>ゲンシリョク</t>
    </rPh>
    <rPh sb="3" eb="5">
      <t>ハツデン</t>
    </rPh>
    <rPh sb="6" eb="8">
      <t>カリョク</t>
    </rPh>
    <rPh sb="8" eb="10">
      <t>ハツデン</t>
    </rPh>
    <rPh sb="11" eb="13">
      <t>スイリョク</t>
    </rPh>
    <rPh sb="13" eb="15">
      <t>ハツデン</t>
    </rPh>
    <rPh sb="16" eb="18">
      <t>フウリョク</t>
    </rPh>
    <rPh sb="18" eb="20">
      <t>ハツデン</t>
    </rPh>
    <rPh sb="21" eb="24">
      <t>タイヨウコウ</t>
    </rPh>
    <rPh sb="24" eb="26">
      <t>ハツデン</t>
    </rPh>
    <rPh sb="27" eb="29">
      <t>ジカ</t>
    </rPh>
    <rPh sb="29" eb="31">
      <t>ハツデン</t>
    </rPh>
    <phoneticPr fontId="6"/>
  </si>
  <si>
    <r>
      <rPr>
        <sz val="12"/>
        <color theme="1"/>
        <rFont val="Arial Unicode MS"/>
        <family val="3"/>
        <charset val="128"/>
      </rPr>
      <t>土地造成</t>
    </r>
    <rPh sb="0" eb="2">
      <t>トチ</t>
    </rPh>
    <rPh sb="2" eb="4">
      <t>ゾウセイ</t>
    </rPh>
    <phoneticPr fontId="6"/>
  </si>
  <si>
    <r>
      <rPr>
        <sz val="12"/>
        <color theme="1"/>
        <rFont val="Arial Unicode MS"/>
        <family val="3"/>
        <charset val="128"/>
      </rPr>
      <t>工場建築</t>
    </r>
    <rPh sb="0" eb="2">
      <t>コウジョウ</t>
    </rPh>
    <rPh sb="2" eb="4">
      <t>ケンチク</t>
    </rPh>
    <phoneticPr fontId="6"/>
  </si>
  <si>
    <r>
      <rPr>
        <sz val="12"/>
        <color theme="1"/>
        <rFont val="Arial Unicode MS"/>
        <family val="3"/>
        <charset val="128"/>
      </rPr>
      <t>設備投資</t>
    </r>
    <rPh sb="0" eb="2">
      <t>セツビ</t>
    </rPh>
    <rPh sb="2" eb="4">
      <t>トウシ</t>
    </rPh>
    <phoneticPr fontId="6"/>
  </si>
  <si>
    <r>
      <rPr>
        <sz val="12"/>
        <color theme="1"/>
        <rFont val="Arial Unicode MS"/>
        <family val="3"/>
        <charset val="128"/>
      </rPr>
      <t>生　産</t>
    </r>
    <rPh sb="0" eb="1">
      <t>ナマ</t>
    </rPh>
    <rPh sb="2" eb="3">
      <t>サン</t>
    </rPh>
    <phoneticPr fontId="6"/>
  </si>
  <si>
    <r>
      <rPr>
        <sz val="11"/>
        <color theme="1"/>
        <rFont val="ＭＳ Ｐゴシック"/>
        <family val="2"/>
        <charset val="128"/>
      </rPr>
      <t>土地造成</t>
    </r>
    <rPh sb="0" eb="2">
      <t>トチ</t>
    </rPh>
    <rPh sb="2" eb="4">
      <t>ゾウセイ</t>
    </rPh>
    <phoneticPr fontId="11"/>
  </si>
  <si>
    <r>
      <rPr>
        <sz val="11"/>
        <color theme="1"/>
        <rFont val="ＭＳ Ｐゴシック"/>
        <family val="2"/>
        <charset val="128"/>
      </rPr>
      <t>工場建築</t>
    </r>
    <rPh sb="0" eb="2">
      <t>コウジョウ</t>
    </rPh>
    <rPh sb="2" eb="4">
      <t>ケンチク</t>
    </rPh>
    <phoneticPr fontId="11"/>
  </si>
  <si>
    <r>
      <rPr>
        <sz val="11"/>
        <color theme="1"/>
        <rFont val="ＭＳ Ｐゴシック"/>
        <family val="2"/>
        <charset val="128"/>
      </rPr>
      <t>設備投資</t>
    </r>
    <rPh sb="0" eb="2">
      <t>セツビ</t>
    </rPh>
    <rPh sb="2" eb="4">
      <t>トウシ</t>
    </rPh>
    <phoneticPr fontId="11"/>
  </si>
  <si>
    <r>
      <rPr>
        <sz val="11"/>
        <color theme="1"/>
        <rFont val="ＭＳ Ｐゴシック"/>
        <family val="2"/>
        <charset val="128"/>
      </rPr>
      <t>生産</t>
    </r>
    <rPh sb="0" eb="2">
      <t>セイサン</t>
    </rPh>
    <phoneticPr fontId="11"/>
  </si>
  <si>
    <r>
      <rPr>
        <sz val="11"/>
        <color theme="1"/>
        <rFont val="ＭＳ Ｐゴシック"/>
        <family val="2"/>
        <charset val="128"/>
      </rPr>
      <t>設備投資の部門別内訳</t>
    </r>
    <rPh sb="0" eb="2">
      <t>セツビ</t>
    </rPh>
    <rPh sb="2" eb="4">
      <t>トウシ</t>
    </rPh>
    <rPh sb="5" eb="7">
      <t>ブモン</t>
    </rPh>
    <rPh sb="7" eb="8">
      <t>ベツ</t>
    </rPh>
    <rPh sb="8" eb="10">
      <t>ウチワケ</t>
    </rPh>
    <phoneticPr fontId="6"/>
  </si>
  <si>
    <r>
      <rPr>
        <sz val="11"/>
        <color theme="1"/>
        <rFont val="ＭＳ Ｐゴシック"/>
        <family val="2"/>
        <charset val="128"/>
      </rPr>
      <t>中間投入額（原材料）</t>
    </r>
    <rPh sb="0" eb="2">
      <t>チュウカン</t>
    </rPh>
    <rPh sb="2" eb="4">
      <t>トウニュウ</t>
    </rPh>
    <rPh sb="4" eb="5">
      <t>ガク</t>
    </rPh>
    <rPh sb="6" eb="9">
      <t>ゲンザイリョウ</t>
    </rPh>
    <phoneticPr fontId="6"/>
  </si>
  <si>
    <r>
      <rPr>
        <sz val="11"/>
        <color theme="1"/>
        <rFont val="ＭＳ Ｐゴシック"/>
        <family val="2"/>
        <charset val="128"/>
      </rPr>
      <t>　粗付加価値額</t>
    </r>
    <rPh sb="1" eb="2">
      <t>ソ</t>
    </rPh>
    <rPh sb="2" eb="4">
      <t>フカ</t>
    </rPh>
    <rPh sb="4" eb="6">
      <t>カチ</t>
    </rPh>
    <rPh sb="6" eb="7">
      <t>ガク</t>
    </rPh>
    <phoneticPr fontId="6"/>
  </si>
  <si>
    <r>
      <rPr>
        <sz val="11"/>
        <color theme="1"/>
        <rFont val="ＭＳ Ｐゴシック"/>
        <family val="2"/>
        <charset val="128"/>
      </rPr>
      <t>雇用者所得</t>
    </r>
    <rPh sb="0" eb="3">
      <t>コヨウシャ</t>
    </rPh>
    <rPh sb="3" eb="5">
      <t>ショトク</t>
    </rPh>
    <phoneticPr fontId="6"/>
  </si>
  <si>
    <r>
      <rPr>
        <sz val="11"/>
        <color theme="1"/>
        <rFont val="ＭＳ Ｐゴシック"/>
        <family val="2"/>
        <charset val="128"/>
      </rPr>
      <t>営業余剰</t>
    </r>
    <rPh sb="0" eb="2">
      <t>エイギョウ</t>
    </rPh>
    <rPh sb="2" eb="4">
      <t>ヨジョウ</t>
    </rPh>
    <phoneticPr fontId="6"/>
  </si>
  <si>
    <r>
      <rPr>
        <sz val="11"/>
        <color theme="1"/>
        <rFont val="ＭＳ Ｐゴシック"/>
        <family val="2"/>
        <charset val="128"/>
      </rPr>
      <t>県内産（直接効果）</t>
    </r>
    <rPh sb="0" eb="2">
      <t>ケンナイ</t>
    </rPh>
    <rPh sb="2" eb="3">
      <t>サン</t>
    </rPh>
    <rPh sb="4" eb="6">
      <t>チョクセツ</t>
    </rPh>
    <rPh sb="6" eb="8">
      <t>コウカ</t>
    </rPh>
    <phoneticPr fontId="6"/>
  </si>
  <si>
    <r>
      <rPr>
        <sz val="11"/>
        <color theme="1"/>
        <rFont val="ＭＳ Ｐゴシック"/>
        <family val="2"/>
        <charset val="128"/>
      </rPr>
      <t>県外産</t>
    </r>
    <rPh sb="2" eb="3">
      <t>サン</t>
    </rPh>
    <phoneticPr fontId="6"/>
  </si>
  <si>
    <r>
      <rPr>
        <sz val="11"/>
        <color theme="1"/>
        <rFont val="ＭＳ Ｐゴシック"/>
        <family val="2"/>
        <charset val="128"/>
      </rPr>
      <t>県内産</t>
    </r>
    <rPh sb="0" eb="2">
      <t>ケンナイ</t>
    </rPh>
    <rPh sb="2" eb="3">
      <t>サン</t>
    </rPh>
    <phoneticPr fontId="6"/>
  </si>
  <si>
    <r>
      <rPr>
        <sz val="11"/>
        <color theme="1"/>
        <rFont val="ＭＳ Ｐゴシック"/>
        <family val="2"/>
        <charset val="128"/>
      </rPr>
      <t>物価調整</t>
    </r>
    <rPh sb="0" eb="2">
      <t>ブッカ</t>
    </rPh>
    <rPh sb="2" eb="4">
      <t>チョウセイ</t>
    </rPh>
    <phoneticPr fontId="6"/>
  </si>
  <si>
    <r>
      <rPr>
        <sz val="11"/>
        <color theme="1"/>
        <rFont val="ＭＳ Ｐゴシック"/>
        <family val="2"/>
        <charset val="128"/>
      </rPr>
      <t>－</t>
    </r>
    <r>
      <rPr>
        <sz val="11"/>
        <color theme="1"/>
        <rFont val="Arial Narrow"/>
        <family val="2"/>
      </rPr>
      <t xml:space="preserve"> </t>
    </r>
    <r>
      <rPr>
        <sz val="11"/>
        <color theme="1"/>
        <rFont val="ＭＳ Ｐゴシック"/>
        <family val="2"/>
        <charset val="128"/>
      </rPr>
      <t>直接効果</t>
    </r>
    <phoneticPr fontId="6"/>
  </si>
  <si>
    <r>
      <rPr>
        <sz val="11"/>
        <color theme="1"/>
        <rFont val="ＭＳ Ｐゴシック"/>
        <family val="2"/>
        <charset val="128"/>
      </rPr>
      <t>第１次間接効果</t>
    </r>
    <rPh sb="0" eb="1">
      <t>ダイ</t>
    </rPh>
    <rPh sb="2" eb="3">
      <t>ジ</t>
    </rPh>
    <rPh sb="3" eb="5">
      <t>カンセツ</t>
    </rPh>
    <rPh sb="5" eb="7">
      <t>コウカ</t>
    </rPh>
    <phoneticPr fontId="6"/>
  </si>
  <si>
    <r>
      <rPr>
        <sz val="11"/>
        <color theme="1"/>
        <rFont val="ＭＳ Ｐゴシック"/>
        <family val="2"/>
        <charset val="128"/>
      </rPr>
      <t>所得増加額</t>
    </r>
    <rPh sb="0" eb="2">
      <t>ショトク</t>
    </rPh>
    <rPh sb="2" eb="4">
      <t>ゾウカ</t>
    </rPh>
    <rPh sb="4" eb="5">
      <t>ガク</t>
    </rPh>
    <phoneticPr fontId="6"/>
  </si>
  <si>
    <r>
      <rPr>
        <sz val="16"/>
        <color theme="1"/>
        <rFont val="ＭＳ Ｐゴシック"/>
        <family val="3"/>
        <charset val="128"/>
      </rPr>
      <t>∩</t>
    </r>
    <phoneticPr fontId="6"/>
  </si>
  <si>
    <r>
      <rPr>
        <sz val="16"/>
        <color theme="1"/>
        <rFont val="ＭＳ Ｐゴシック"/>
        <family val="3"/>
        <charset val="128"/>
      </rPr>
      <t>∩</t>
    </r>
    <phoneticPr fontId="6"/>
  </si>
  <si>
    <r>
      <rPr>
        <sz val="11"/>
        <color theme="1"/>
        <rFont val="ＭＳ Ｐゴシック"/>
        <family val="2"/>
        <charset val="128"/>
      </rPr>
      <t>所得増加額（県内在住者）</t>
    </r>
    <rPh sb="0" eb="2">
      <t>ショトク</t>
    </rPh>
    <rPh sb="2" eb="4">
      <t>ゾウカ</t>
    </rPh>
    <rPh sb="4" eb="5">
      <t>ガク</t>
    </rPh>
    <rPh sb="8" eb="11">
      <t>ザイジュウシャ</t>
    </rPh>
    <phoneticPr fontId="6"/>
  </si>
  <si>
    <r>
      <rPr>
        <sz val="11"/>
        <color theme="1"/>
        <rFont val="ＭＳ Ｐゴシック"/>
        <family val="2"/>
        <charset val="128"/>
      </rPr>
      <t>消費増加額</t>
    </r>
    <rPh sb="0" eb="2">
      <t>ショウヒ</t>
    </rPh>
    <rPh sb="2" eb="4">
      <t>ゾウカ</t>
    </rPh>
    <rPh sb="4" eb="5">
      <t>ガク</t>
    </rPh>
    <phoneticPr fontId="6"/>
  </si>
  <si>
    <r>
      <rPr>
        <sz val="11"/>
        <color theme="1"/>
        <rFont val="ＭＳ Ｐゴシック"/>
        <family val="2"/>
        <charset val="128"/>
      </rPr>
      <t>消費増加額（県内産）</t>
    </r>
    <rPh sb="0" eb="2">
      <t>ショウヒ</t>
    </rPh>
    <rPh sb="2" eb="4">
      <t>ゾウカ</t>
    </rPh>
    <rPh sb="4" eb="5">
      <t>ガク</t>
    </rPh>
    <rPh sb="8" eb="9">
      <t>サン</t>
    </rPh>
    <phoneticPr fontId="6"/>
  </si>
  <si>
    <r>
      <rPr>
        <sz val="11"/>
        <color theme="1"/>
        <rFont val="ＭＳ Ｐゴシック"/>
        <family val="2"/>
        <charset val="128"/>
      </rPr>
      <t>第２次間接効果</t>
    </r>
    <rPh sb="0" eb="1">
      <t>ダイ</t>
    </rPh>
    <rPh sb="2" eb="3">
      <t>ジ</t>
    </rPh>
    <rPh sb="3" eb="5">
      <t>カンセツ</t>
    </rPh>
    <rPh sb="5" eb="7">
      <t>コウカ</t>
    </rPh>
    <phoneticPr fontId="6"/>
  </si>
  <si>
    <r>
      <rPr>
        <sz val="11"/>
        <color theme="1"/>
        <rFont val="ＭＳ Ｐゴシック"/>
        <family val="2"/>
        <charset val="128"/>
      </rPr>
      <t>　　　　　土地造成費</t>
    </r>
    <rPh sb="5" eb="7">
      <t>トチ</t>
    </rPh>
    <rPh sb="7" eb="9">
      <t>ゾウセイ</t>
    </rPh>
    <rPh sb="9" eb="10">
      <t>ヒ</t>
    </rPh>
    <phoneticPr fontId="6"/>
  </si>
  <si>
    <r>
      <rPr>
        <sz val="11"/>
        <color theme="1"/>
        <rFont val="ＭＳ Ｐゴシック"/>
        <family val="2"/>
        <charset val="128"/>
      </rPr>
      <t>　　　　　工場建築費</t>
    </r>
    <rPh sb="5" eb="7">
      <t>コウジョウ</t>
    </rPh>
    <rPh sb="7" eb="10">
      <t>ケンチクヒ</t>
    </rPh>
    <phoneticPr fontId="6"/>
  </si>
  <si>
    <r>
      <rPr>
        <sz val="11"/>
        <color theme="1"/>
        <rFont val="ＭＳ Ｐゴシック"/>
        <family val="2"/>
        <charset val="128"/>
      </rPr>
      <t>　　　　　生産額</t>
    </r>
    <rPh sb="5" eb="8">
      <t>セイサンガク</t>
    </rPh>
    <phoneticPr fontId="6"/>
  </si>
  <si>
    <r>
      <rPr>
        <sz val="11"/>
        <color theme="1"/>
        <rFont val="ＭＳ Ｐゴシック"/>
        <family val="2"/>
        <charset val="128"/>
      </rPr>
      <t>総合効果</t>
    </r>
    <rPh sb="0" eb="2">
      <t>ソウゴウ</t>
    </rPh>
    <rPh sb="2" eb="4">
      <t>コウカ</t>
    </rPh>
    <phoneticPr fontId="6"/>
  </si>
  <si>
    <r>
      <rPr>
        <sz val="11"/>
        <color theme="1"/>
        <rFont val="ＭＳ Ｐゴシック"/>
        <family val="2"/>
        <charset val="128"/>
      </rPr>
      <t>　雇用誘発人数</t>
    </r>
    <rPh sb="1" eb="3">
      <t>コヨウ</t>
    </rPh>
    <rPh sb="3" eb="5">
      <t>ユウハツ</t>
    </rPh>
    <rPh sb="5" eb="7">
      <t>ニンズウ</t>
    </rPh>
    <phoneticPr fontId="6"/>
  </si>
  <si>
    <r>
      <rPr>
        <sz val="11"/>
        <color theme="1"/>
        <rFont val="ＭＳ Ｐゴシック"/>
        <family val="2"/>
        <charset val="128"/>
      </rPr>
      <t>　労働誘発人数</t>
    </r>
    <rPh sb="1" eb="3">
      <t>ロウドウ</t>
    </rPh>
    <rPh sb="3" eb="5">
      <t>ユウハツ</t>
    </rPh>
    <rPh sb="5" eb="7">
      <t>ニンズウ</t>
    </rPh>
    <phoneticPr fontId="6"/>
  </si>
  <si>
    <r>
      <rPr>
        <sz val="11"/>
        <color theme="1"/>
        <rFont val="ＭＳ Ｐゴシック"/>
        <family val="2"/>
        <charset val="128"/>
      </rPr>
      <t>誘発倍率</t>
    </r>
    <rPh sb="0" eb="2">
      <t>ユウハツ</t>
    </rPh>
    <rPh sb="2" eb="4">
      <t>バイリツ</t>
    </rPh>
    <phoneticPr fontId="6"/>
  </si>
  <si>
    <r>
      <rPr>
        <sz val="11"/>
        <color theme="1"/>
        <rFont val="ＭＳ Ｐゴシック"/>
        <family val="2"/>
        <charset val="128"/>
      </rPr>
      <t>粗付加価値誘発額</t>
    </r>
    <rPh sb="0" eb="1">
      <t>ソ</t>
    </rPh>
    <rPh sb="1" eb="3">
      <t>フカ</t>
    </rPh>
    <rPh sb="3" eb="5">
      <t>カチ</t>
    </rPh>
    <rPh sb="5" eb="7">
      <t>ユウハツ</t>
    </rPh>
    <rPh sb="7" eb="8">
      <t>ガク</t>
    </rPh>
    <phoneticPr fontId="6"/>
  </si>
  <si>
    <r>
      <rPr>
        <sz val="9"/>
        <color theme="1"/>
        <rFont val="Arial Unicode MS"/>
        <family val="2"/>
        <charset val="128"/>
      </rPr>
      <t>（うち直接効果</t>
    </r>
    <rPh sb="3" eb="5">
      <t>チョクセツ</t>
    </rPh>
    <rPh sb="5" eb="7">
      <t>コウカ</t>
    </rPh>
    <phoneticPr fontId="6"/>
  </si>
  <si>
    <r>
      <rPr>
        <sz val="11"/>
        <color theme="1"/>
        <rFont val="ＭＳ Ｐゴシック"/>
        <family val="2"/>
        <charset val="128"/>
      </rPr>
      <t>　対直接効果</t>
    </r>
    <rPh sb="1" eb="2">
      <t>タイ</t>
    </rPh>
    <rPh sb="2" eb="4">
      <t>チョクセツ</t>
    </rPh>
    <rPh sb="4" eb="6">
      <t>コウカ</t>
    </rPh>
    <phoneticPr fontId="6"/>
  </si>
  <si>
    <r>
      <t xml:space="preserve"> </t>
    </r>
    <r>
      <rPr>
        <sz val="11"/>
        <color theme="1"/>
        <rFont val="ＭＳ Ｐゴシック"/>
        <family val="2"/>
        <charset val="128"/>
      </rPr>
      <t>×</t>
    </r>
    <r>
      <rPr>
        <sz val="11"/>
        <color theme="1"/>
        <rFont val="Arial Narrow"/>
        <family val="2"/>
      </rPr>
      <t xml:space="preserve"> </t>
    </r>
    <r>
      <rPr>
        <sz val="11"/>
        <color theme="1"/>
        <rFont val="ＭＳ Ｐゴシック"/>
        <family val="2"/>
        <charset val="128"/>
      </rPr>
      <t>中間投入率</t>
    </r>
    <r>
      <rPr>
        <sz val="11"/>
        <color theme="1"/>
        <rFont val="Arial Narrow"/>
        <family val="2"/>
      </rPr>
      <t xml:space="preserve">  </t>
    </r>
    <r>
      <rPr>
        <sz val="11"/>
        <color theme="1"/>
        <rFont val="ＭＳ Ｐゴシック"/>
        <family val="2"/>
        <charset val="128"/>
      </rPr>
      <t>　×</t>
    </r>
    <r>
      <rPr>
        <sz val="11"/>
        <color theme="1"/>
        <rFont val="Arial Narrow"/>
        <family val="2"/>
      </rPr>
      <t xml:space="preserve"> </t>
    </r>
    <r>
      <rPr>
        <sz val="11"/>
        <color theme="1"/>
        <rFont val="ＭＳ Ｐゴシック"/>
        <family val="2"/>
        <charset val="128"/>
      </rPr>
      <t>粗付加価値率</t>
    </r>
    <rPh sb="3" eb="5">
      <t>チュウカン</t>
    </rPh>
    <rPh sb="5" eb="7">
      <t>トウニュウ</t>
    </rPh>
    <rPh sb="7" eb="8">
      <t>リツ</t>
    </rPh>
    <rPh sb="13" eb="14">
      <t>ソ</t>
    </rPh>
    <rPh sb="14" eb="16">
      <t>フカ</t>
    </rPh>
    <rPh sb="16" eb="18">
      <t>カチ</t>
    </rPh>
    <rPh sb="18" eb="19">
      <t>リツ</t>
    </rPh>
    <phoneticPr fontId="11"/>
  </si>
  <si>
    <r>
      <t xml:space="preserve"> </t>
    </r>
    <r>
      <rPr>
        <sz val="11"/>
        <color theme="1"/>
        <rFont val="ＭＳ Ｐゴシック"/>
        <family val="2"/>
        <charset val="128"/>
      </rPr>
      <t>×</t>
    </r>
    <r>
      <rPr>
        <sz val="11"/>
        <color theme="1"/>
        <rFont val="Arial Narrow"/>
        <family val="2"/>
      </rPr>
      <t xml:space="preserve"> </t>
    </r>
    <r>
      <rPr>
        <sz val="11"/>
        <color theme="1"/>
        <rFont val="ＭＳ Ｐゴシック"/>
        <family val="2"/>
        <charset val="128"/>
      </rPr>
      <t>県内自給率</t>
    </r>
    <rPh sb="5" eb="8">
      <t>ジキュウリツ</t>
    </rPh>
    <phoneticPr fontId="11"/>
  </si>
  <si>
    <r>
      <t xml:space="preserve"> </t>
    </r>
    <r>
      <rPr>
        <sz val="11"/>
        <color theme="1"/>
        <rFont val="ＭＳ Ｐゴシック"/>
        <family val="2"/>
        <charset val="128"/>
      </rPr>
      <t>÷</t>
    </r>
    <r>
      <rPr>
        <sz val="11"/>
        <color theme="1"/>
        <rFont val="Arial Narrow"/>
        <family val="2"/>
      </rPr>
      <t xml:space="preserve"> </t>
    </r>
    <r>
      <rPr>
        <sz val="11"/>
        <color theme="1"/>
        <rFont val="ＭＳ Ｐゴシック"/>
        <family val="2"/>
        <charset val="128"/>
      </rPr>
      <t>ﾃﾞﾌﾚｰﾀ</t>
    </r>
    <phoneticPr fontId="6"/>
  </si>
  <si>
    <r>
      <rPr>
        <sz val="11"/>
        <color theme="1"/>
        <rFont val="ＭＳ Ｐゴシック"/>
        <family val="2"/>
        <charset val="128"/>
      </rPr>
      <t>　　　　　÷</t>
    </r>
    <r>
      <rPr>
        <sz val="11"/>
        <color theme="1"/>
        <rFont val="Arial Narrow"/>
        <family val="2"/>
      </rPr>
      <t xml:space="preserve"> </t>
    </r>
    <r>
      <rPr>
        <sz val="11"/>
        <color theme="1"/>
        <rFont val="ＭＳ Ｐゴシック"/>
        <family val="2"/>
        <charset val="128"/>
      </rPr>
      <t>ﾃﾞﾌﾚｰﾀ</t>
    </r>
    <phoneticPr fontId="6"/>
  </si>
  <si>
    <r>
      <t xml:space="preserve"> </t>
    </r>
    <r>
      <rPr>
        <sz val="11"/>
        <color theme="1"/>
        <rFont val="ＭＳ Ｐゴシック"/>
        <family val="2"/>
        <charset val="128"/>
      </rPr>
      <t>×</t>
    </r>
    <r>
      <rPr>
        <sz val="11"/>
        <color theme="1"/>
        <rFont val="Arial Narrow"/>
        <family val="2"/>
      </rPr>
      <t xml:space="preserve"> </t>
    </r>
    <r>
      <rPr>
        <sz val="11"/>
        <color theme="1"/>
        <rFont val="ＭＳ Ｐゴシック"/>
        <family val="2"/>
        <charset val="128"/>
      </rPr>
      <t>逆行列係数</t>
    </r>
    <rPh sb="3" eb="6">
      <t>ギャクギョウレツ</t>
    </rPh>
    <rPh sb="6" eb="8">
      <t>ケイスウ</t>
    </rPh>
    <phoneticPr fontId="11"/>
  </si>
  <si>
    <r>
      <t xml:space="preserve"> </t>
    </r>
    <r>
      <rPr>
        <sz val="11"/>
        <color theme="1"/>
        <rFont val="ＭＳ Ｐゴシック"/>
        <family val="2"/>
        <charset val="128"/>
      </rPr>
      <t>×</t>
    </r>
    <r>
      <rPr>
        <sz val="11"/>
        <color theme="1"/>
        <rFont val="Arial Narrow"/>
        <family val="2"/>
      </rPr>
      <t xml:space="preserve"> </t>
    </r>
    <r>
      <rPr>
        <sz val="11"/>
        <color theme="1"/>
        <rFont val="ＭＳ Ｐゴシック"/>
        <family val="2"/>
        <charset val="128"/>
      </rPr>
      <t>所得率</t>
    </r>
    <rPh sb="3" eb="5">
      <t>ショトク</t>
    </rPh>
    <rPh sb="5" eb="6">
      <t>リツ</t>
    </rPh>
    <phoneticPr fontId="11"/>
  </si>
  <si>
    <r>
      <rPr>
        <sz val="11"/>
        <color theme="1"/>
        <rFont val="ＭＳ Ｐゴシック"/>
        <family val="2"/>
        <charset val="128"/>
      </rPr>
      <t>　　　</t>
    </r>
    <r>
      <rPr>
        <sz val="11"/>
        <color theme="1"/>
        <rFont val="Arial Narrow"/>
        <family val="2"/>
      </rPr>
      <t xml:space="preserve">  </t>
    </r>
    <r>
      <rPr>
        <sz val="11"/>
        <color theme="1"/>
        <rFont val="ＭＳ Ｐゴシック"/>
        <family val="2"/>
        <charset val="128"/>
      </rPr>
      <t>　×</t>
    </r>
    <r>
      <rPr>
        <sz val="11"/>
        <color theme="1"/>
        <rFont val="Arial Narrow"/>
        <family val="2"/>
      </rPr>
      <t xml:space="preserve"> </t>
    </r>
    <r>
      <rPr>
        <sz val="11"/>
        <color theme="1"/>
        <rFont val="ＭＳ Ｐゴシック"/>
        <family val="2"/>
        <charset val="128"/>
      </rPr>
      <t>ﾃﾞﾌﾚｰﾀ</t>
    </r>
    <phoneticPr fontId="6"/>
  </si>
  <si>
    <r>
      <t>2015</t>
    </r>
    <r>
      <rPr>
        <sz val="11"/>
        <color theme="1"/>
        <rFont val="ＭＳ Ｐゴシック"/>
        <family val="2"/>
        <charset val="128"/>
      </rPr>
      <t>年</t>
    </r>
    <rPh sb="4" eb="5">
      <t>ネン</t>
    </rPh>
    <phoneticPr fontId="6"/>
  </si>
  <si>
    <r>
      <t>2015</t>
    </r>
    <r>
      <rPr>
        <sz val="11"/>
        <color theme="1"/>
        <rFont val="ＭＳ Ｐゴシック"/>
        <family val="2"/>
        <charset val="128"/>
      </rPr>
      <t>年価格に変換</t>
    </r>
    <rPh sb="4" eb="5">
      <t>ネン</t>
    </rPh>
    <rPh sb="5" eb="7">
      <t>カカク</t>
    </rPh>
    <rPh sb="8" eb="10">
      <t>ヘンカン</t>
    </rPh>
    <phoneticPr fontId="6"/>
  </si>
  <si>
    <r>
      <t xml:space="preserve"> </t>
    </r>
    <r>
      <rPr>
        <sz val="11"/>
        <color theme="1"/>
        <rFont val="ＭＳ Ｐゴシック"/>
        <family val="2"/>
        <charset val="128"/>
      </rPr>
      <t>×</t>
    </r>
    <r>
      <rPr>
        <sz val="11"/>
        <color theme="1"/>
        <rFont val="Arial Narrow"/>
        <family val="2"/>
      </rPr>
      <t xml:space="preserve"> </t>
    </r>
    <r>
      <rPr>
        <sz val="11"/>
        <color theme="1"/>
        <rFont val="ＭＳ Ｐゴシック"/>
        <family val="2"/>
        <charset val="128"/>
      </rPr>
      <t>県民所得係数</t>
    </r>
    <rPh sb="5" eb="7">
      <t>ショトク</t>
    </rPh>
    <rPh sb="7" eb="9">
      <t>ケイスウ</t>
    </rPh>
    <phoneticPr fontId="6"/>
  </si>
  <si>
    <r>
      <t xml:space="preserve"> </t>
    </r>
    <r>
      <rPr>
        <sz val="11"/>
        <color theme="1"/>
        <rFont val="ＭＳ Ｐゴシック"/>
        <family val="2"/>
        <charset val="128"/>
      </rPr>
      <t>×</t>
    </r>
    <r>
      <rPr>
        <sz val="11"/>
        <color theme="1"/>
        <rFont val="Arial Narrow"/>
        <family val="2"/>
      </rPr>
      <t xml:space="preserve"> </t>
    </r>
    <r>
      <rPr>
        <sz val="11"/>
        <color theme="1"/>
        <rFont val="ＭＳ Ｐゴシック"/>
        <family val="2"/>
        <charset val="128"/>
      </rPr>
      <t>消費転換係数</t>
    </r>
    <rPh sb="3" eb="5">
      <t>ショウヒ</t>
    </rPh>
    <rPh sb="5" eb="7">
      <t>テンカン</t>
    </rPh>
    <rPh sb="7" eb="9">
      <t>ケイスウ</t>
    </rPh>
    <phoneticPr fontId="11"/>
  </si>
  <si>
    <r>
      <rPr>
        <sz val="11"/>
        <color theme="1"/>
        <rFont val="ＭＳ Ｐゴシック"/>
        <family val="2"/>
        <charset val="128"/>
      </rPr>
      <t>　　　</t>
    </r>
    <r>
      <rPr>
        <sz val="11"/>
        <color theme="1"/>
        <rFont val="Arial Narrow"/>
        <family val="2"/>
      </rPr>
      <t xml:space="preserve">    </t>
    </r>
    <r>
      <rPr>
        <sz val="11"/>
        <color theme="1"/>
        <rFont val="ＭＳ Ｐゴシック"/>
        <family val="2"/>
        <charset val="128"/>
      </rPr>
      <t>　×</t>
    </r>
    <r>
      <rPr>
        <sz val="11"/>
        <color theme="1"/>
        <rFont val="Arial Narrow"/>
        <family val="2"/>
      </rPr>
      <t xml:space="preserve"> </t>
    </r>
    <r>
      <rPr>
        <sz val="11"/>
        <color theme="1"/>
        <rFont val="ＭＳ Ｐゴシック"/>
        <family val="2"/>
        <charset val="128"/>
      </rPr>
      <t>ﾃﾞﾌﾚｰﾀ</t>
    </r>
    <phoneticPr fontId="6"/>
  </si>
  <si>
    <t>　　　　　＋ 第１次間接効果</t>
    <rPh sb="7" eb="8">
      <t>ダイ</t>
    </rPh>
    <rPh sb="9" eb="10">
      <t>ジ</t>
    </rPh>
    <rPh sb="10" eb="12">
      <t>カンセツ</t>
    </rPh>
    <rPh sb="12" eb="14">
      <t>コウカ</t>
    </rPh>
    <phoneticPr fontId="6"/>
  </si>
  <si>
    <r>
      <rPr>
        <sz val="11"/>
        <color theme="1"/>
        <rFont val="ＭＳ Ｐゴシック"/>
        <family val="2"/>
        <charset val="128"/>
      </rPr>
      <t xml:space="preserve">　　　　 </t>
    </r>
    <r>
      <rPr>
        <sz val="11"/>
        <color theme="1"/>
        <rFont val="ＭＳ Ｐゴシック"/>
        <family val="2"/>
        <charset val="128"/>
      </rPr>
      <t xml:space="preserve"> </t>
    </r>
    <r>
      <rPr>
        <sz val="11"/>
        <color theme="1"/>
        <rFont val="ＭＳ Ｐゴシック"/>
        <family val="2"/>
        <charset val="128"/>
      </rPr>
      <t>＋</t>
    </r>
    <r>
      <rPr>
        <sz val="11"/>
        <color theme="1"/>
        <rFont val="ＭＳ Ｐゴシック"/>
        <family val="2"/>
        <charset val="128"/>
      </rPr>
      <t xml:space="preserve"> </t>
    </r>
    <r>
      <rPr>
        <sz val="11"/>
        <color theme="1"/>
        <rFont val="ＭＳ Ｐゴシック"/>
        <family val="2"/>
        <charset val="128"/>
      </rPr>
      <t>第２次間接効果</t>
    </r>
    <rPh sb="8" eb="9">
      <t>ダイ</t>
    </rPh>
    <rPh sb="10" eb="11">
      <t>ジ</t>
    </rPh>
    <rPh sb="11" eb="13">
      <t>カンセツ</t>
    </rPh>
    <rPh sb="13" eb="15">
      <t>コウカ</t>
    </rPh>
    <phoneticPr fontId="6"/>
  </si>
  <si>
    <r>
      <rPr>
        <sz val="9"/>
        <color theme="1"/>
        <rFont val="ＭＳ Ｐゴシック"/>
        <family val="3"/>
        <charset val="128"/>
      </rPr>
      <t>）</t>
    </r>
    <phoneticPr fontId="4"/>
  </si>
  <si>
    <r>
      <rPr>
        <sz val="11"/>
        <color theme="1"/>
        <rFont val="ＭＳ Ｐゴシック"/>
        <family val="2"/>
        <charset val="128"/>
      </rPr>
      <t>　　　　　÷</t>
    </r>
    <r>
      <rPr>
        <sz val="11"/>
        <color theme="1"/>
        <rFont val="Arial Narrow"/>
        <family val="2"/>
      </rPr>
      <t xml:space="preserve"> </t>
    </r>
    <r>
      <rPr>
        <sz val="11"/>
        <color theme="1"/>
        <rFont val="ＭＳ Ｐゴシック"/>
        <family val="2"/>
        <charset val="128"/>
      </rPr>
      <t>ﾃﾞﾌﾚｰﾀ</t>
    </r>
    <phoneticPr fontId="6"/>
  </si>
  <si>
    <r>
      <t>2015</t>
    </r>
    <r>
      <rPr>
        <sz val="11"/>
        <color theme="1"/>
        <rFont val="ＭＳ Ｐゴシック"/>
        <family val="2"/>
        <charset val="128"/>
      </rPr>
      <t>年</t>
    </r>
    <r>
      <rPr>
        <sz val="11"/>
        <color theme="1"/>
        <rFont val="ＭＳ Ｐゴシック"/>
        <family val="2"/>
        <charset val="128"/>
      </rPr>
      <t>価格に変換</t>
    </r>
    <rPh sb="4" eb="5">
      <t>ネン</t>
    </rPh>
    <rPh sb="5" eb="7">
      <t>カカク</t>
    </rPh>
    <rPh sb="8" eb="10">
      <t>ヘンカン</t>
    </rPh>
    <phoneticPr fontId="6"/>
  </si>
  <si>
    <r>
      <rPr>
        <sz val="11"/>
        <color theme="1"/>
        <rFont val="ＭＳ Ｐゴシック"/>
        <family val="2"/>
        <charset val="128"/>
      </rPr>
      <t>　　　</t>
    </r>
    <r>
      <rPr>
        <sz val="11"/>
        <color theme="1"/>
        <rFont val="Arial Narrow"/>
        <family val="2"/>
      </rPr>
      <t xml:space="preserve">  </t>
    </r>
    <r>
      <rPr>
        <sz val="11"/>
        <color theme="1"/>
        <rFont val="ＭＳ Ｐゴシック"/>
        <family val="2"/>
        <charset val="128"/>
      </rPr>
      <t>　×</t>
    </r>
    <r>
      <rPr>
        <sz val="11"/>
        <color theme="1"/>
        <rFont val="Arial Narrow"/>
        <family val="2"/>
      </rPr>
      <t xml:space="preserve"> </t>
    </r>
    <r>
      <rPr>
        <sz val="11"/>
        <color theme="1"/>
        <rFont val="ＭＳ Ｐゴシック"/>
        <family val="2"/>
        <charset val="128"/>
      </rPr>
      <t>ﾃﾞﾌﾚｰﾀ</t>
    </r>
    <phoneticPr fontId="6"/>
  </si>
  <si>
    <r>
      <rPr>
        <sz val="11"/>
        <color theme="1"/>
        <rFont val="ＭＳ Ｐゴシック"/>
        <family val="2"/>
        <charset val="128"/>
      </rPr>
      <t>　　　</t>
    </r>
    <r>
      <rPr>
        <sz val="11"/>
        <color theme="1"/>
        <rFont val="Arial Narrow"/>
        <family val="2"/>
      </rPr>
      <t xml:space="preserve">  </t>
    </r>
    <r>
      <rPr>
        <sz val="11"/>
        <color theme="1"/>
        <rFont val="ＭＳ Ｐゴシック"/>
        <family val="2"/>
        <charset val="128"/>
      </rPr>
      <t>　×</t>
    </r>
    <r>
      <rPr>
        <sz val="11"/>
        <color theme="1"/>
        <rFont val="Arial Narrow"/>
        <family val="2"/>
      </rPr>
      <t xml:space="preserve"> </t>
    </r>
    <r>
      <rPr>
        <sz val="11"/>
        <color theme="1"/>
        <rFont val="ＭＳ Ｐゴシック"/>
        <family val="2"/>
        <charset val="128"/>
      </rPr>
      <t>ﾃﾞﾌﾚｰﾀ</t>
    </r>
    <phoneticPr fontId="6"/>
  </si>
  <si>
    <t>　　　　　＋第１次間接効果</t>
    <rPh sb="6" eb="7">
      <t>ダイ</t>
    </rPh>
    <rPh sb="8" eb="9">
      <t>ジ</t>
    </rPh>
    <rPh sb="9" eb="11">
      <t>カンセツ</t>
    </rPh>
    <rPh sb="11" eb="13">
      <t>コウカ</t>
    </rPh>
    <phoneticPr fontId="6"/>
  </si>
  <si>
    <t>　　　　　＋第２次間接効果</t>
    <rPh sb="6" eb="7">
      <t>ダイ</t>
    </rPh>
    <rPh sb="8" eb="9">
      <t>ジ</t>
    </rPh>
    <rPh sb="9" eb="11">
      <t>カンセツ</t>
    </rPh>
    <rPh sb="11" eb="13">
      <t>コウカ</t>
    </rPh>
    <phoneticPr fontId="6"/>
  </si>
  <si>
    <t>　　　　　　総合効果÷土地造成費</t>
    <rPh sb="6" eb="8">
      <t>ソウゴウ</t>
    </rPh>
    <rPh sb="8" eb="10">
      <t>コウカ</t>
    </rPh>
    <rPh sb="11" eb="13">
      <t>トチ</t>
    </rPh>
    <rPh sb="13" eb="15">
      <t>ゾウセイ</t>
    </rPh>
    <rPh sb="15" eb="16">
      <t>ヒ</t>
    </rPh>
    <phoneticPr fontId="6"/>
  </si>
  <si>
    <r>
      <rPr>
        <sz val="11"/>
        <color theme="1"/>
        <rFont val="ＭＳ Ｐゴシック"/>
        <family val="2"/>
        <charset val="128"/>
      </rPr>
      <t>　　　　　　総合効果</t>
    </r>
    <r>
      <rPr>
        <sz val="11"/>
        <color theme="1"/>
        <rFont val="Arial Narrow"/>
        <family val="2"/>
      </rPr>
      <t>÷</t>
    </r>
    <r>
      <rPr>
        <sz val="11"/>
        <color theme="1"/>
        <rFont val="ＭＳ Ｐゴシック"/>
        <family val="2"/>
        <charset val="128"/>
      </rPr>
      <t>建築費</t>
    </r>
    <rPh sb="6" eb="8">
      <t>ソウゴウ</t>
    </rPh>
    <rPh sb="8" eb="10">
      <t>コウカ</t>
    </rPh>
    <rPh sb="12" eb="13">
      <t>チク</t>
    </rPh>
    <rPh sb="13" eb="14">
      <t>ヒ</t>
    </rPh>
    <phoneticPr fontId="6"/>
  </si>
  <si>
    <r>
      <t xml:space="preserve"> </t>
    </r>
    <r>
      <rPr>
        <sz val="11"/>
        <color theme="1"/>
        <rFont val="ＭＳ Ｐゴシック"/>
        <family val="2"/>
        <charset val="128"/>
      </rPr>
      <t>×</t>
    </r>
    <r>
      <rPr>
        <sz val="11"/>
        <color theme="1"/>
        <rFont val="Arial Narrow"/>
        <family val="2"/>
      </rPr>
      <t xml:space="preserve"> </t>
    </r>
    <r>
      <rPr>
        <sz val="11"/>
        <color theme="1"/>
        <rFont val="ＭＳ Ｐゴシック"/>
        <family val="2"/>
        <charset val="128"/>
      </rPr>
      <t>固定資本マトリックス</t>
    </r>
    <rPh sb="3" eb="5">
      <t>コテイ</t>
    </rPh>
    <rPh sb="5" eb="7">
      <t>シホン</t>
    </rPh>
    <phoneticPr fontId="11"/>
  </si>
  <si>
    <r>
      <t xml:space="preserve">  </t>
    </r>
    <r>
      <rPr>
        <sz val="11"/>
        <color theme="1"/>
        <rFont val="ＭＳ Ｐゴシック"/>
        <family val="2"/>
        <charset val="128"/>
      </rPr>
      <t>÷</t>
    </r>
    <r>
      <rPr>
        <sz val="11"/>
        <color theme="1"/>
        <rFont val="Arial Narrow"/>
        <family val="2"/>
      </rPr>
      <t xml:space="preserve"> </t>
    </r>
    <r>
      <rPr>
        <sz val="11"/>
        <color theme="1"/>
        <rFont val="ＭＳ Ｐゴシック"/>
        <family val="2"/>
        <charset val="128"/>
      </rPr>
      <t>ﾃﾞﾌﾚｰﾀ</t>
    </r>
    <phoneticPr fontId="6"/>
  </si>
  <si>
    <t>直接効果・第１次間接効果</t>
    <rPh sb="0" eb="2">
      <t>チョクセツ</t>
    </rPh>
    <rPh sb="2" eb="4">
      <t>コウカ</t>
    </rPh>
    <rPh sb="5" eb="6">
      <t>ダイ</t>
    </rPh>
    <rPh sb="7" eb="8">
      <t>ジ</t>
    </rPh>
    <rPh sb="8" eb="10">
      <t>カンセツ</t>
    </rPh>
    <rPh sb="10" eb="12">
      <t>コウカ</t>
    </rPh>
    <phoneticPr fontId="6"/>
  </si>
  <si>
    <r>
      <rPr>
        <sz val="11"/>
        <color theme="1"/>
        <rFont val="ＭＳ Ｐゴシック"/>
        <family val="2"/>
        <charset val="128"/>
      </rPr>
      <t>－</t>
    </r>
    <r>
      <rPr>
        <sz val="11"/>
        <color theme="1"/>
        <rFont val="Arial Narrow"/>
        <family val="2"/>
      </rPr>
      <t xml:space="preserve"> </t>
    </r>
    <r>
      <rPr>
        <sz val="11"/>
        <color theme="1"/>
        <rFont val="ＭＳ Ｐゴシック"/>
        <family val="2"/>
        <charset val="128"/>
      </rPr>
      <t>直接効果</t>
    </r>
    <phoneticPr fontId="6"/>
  </si>
  <si>
    <t>物価調整（直接効果）</t>
    <rPh sb="0" eb="2">
      <t>ブッカ</t>
    </rPh>
    <rPh sb="2" eb="4">
      <t>チョウセイ</t>
    </rPh>
    <rPh sb="5" eb="7">
      <t>チョクセツ</t>
    </rPh>
    <rPh sb="7" eb="9">
      <t>コウカ</t>
    </rPh>
    <phoneticPr fontId="6"/>
  </si>
  <si>
    <r>
      <rPr>
        <sz val="11"/>
        <color theme="1"/>
        <rFont val="ＭＳ Ｐゴシック"/>
        <family val="2"/>
        <charset val="128"/>
      </rPr>
      <t>×</t>
    </r>
    <r>
      <rPr>
        <sz val="11"/>
        <color theme="1"/>
        <rFont val="Arial Narrow"/>
        <family val="2"/>
      </rPr>
      <t xml:space="preserve"> </t>
    </r>
    <r>
      <rPr>
        <sz val="11"/>
        <color theme="1"/>
        <rFont val="ＭＳ Ｐゴシック"/>
        <family val="2"/>
        <charset val="128"/>
      </rPr>
      <t>ﾃﾞﾌﾚｰﾀ</t>
    </r>
    <phoneticPr fontId="6"/>
  </si>
  <si>
    <r>
      <rPr>
        <sz val="11"/>
        <color theme="1"/>
        <rFont val="ＭＳ Ｐゴシック"/>
        <family val="2"/>
        <charset val="128"/>
      </rPr>
      <t>　　　</t>
    </r>
    <r>
      <rPr>
        <sz val="11"/>
        <color theme="1"/>
        <rFont val="Arial Narrow"/>
        <family val="2"/>
      </rPr>
      <t xml:space="preserve">  </t>
    </r>
    <r>
      <rPr>
        <sz val="11"/>
        <color theme="1"/>
        <rFont val="ＭＳ Ｐゴシック"/>
        <family val="2"/>
        <charset val="128"/>
      </rPr>
      <t>　　×</t>
    </r>
    <r>
      <rPr>
        <sz val="11"/>
        <color theme="1"/>
        <rFont val="Arial Narrow"/>
        <family val="2"/>
      </rPr>
      <t xml:space="preserve"> </t>
    </r>
    <r>
      <rPr>
        <sz val="11"/>
        <color theme="1"/>
        <rFont val="ＭＳ Ｐゴシック"/>
        <family val="2"/>
        <charset val="128"/>
      </rPr>
      <t>ﾃﾞﾌﾚｰﾀ</t>
    </r>
    <phoneticPr fontId="6"/>
  </si>
  <si>
    <t>　　　　　　＋第１次間接効果</t>
    <rPh sb="7" eb="8">
      <t>ダイ</t>
    </rPh>
    <rPh sb="9" eb="10">
      <t>ジ</t>
    </rPh>
    <rPh sb="10" eb="12">
      <t>カンセツ</t>
    </rPh>
    <rPh sb="12" eb="14">
      <t>コウカ</t>
    </rPh>
    <phoneticPr fontId="6"/>
  </si>
  <si>
    <t>　　　　　　＋第２次間接効果</t>
    <rPh sb="7" eb="8">
      <t>ダイ</t>
    </rPh>
    <rPh sb="9" eb="10">
      <t>ジ</t>
    </rPh>
    <rPh sb="10" eb="12">
      <t>カンセツ</t>
    </rPh>
    <rPh sb="12" eb="14">
      <t>コウカ</t>
    </rPh>
    <phoneticPr fontId="6"/>
  </si>
  <si>
    <r>
      <rPr>
        <sz val="11"/>
        <color theme="1"/>
        <rFont val="ＭＳ Ｐゴシック"/>
        <family val="2"/>
        <charset val="128"/>
      </rPr>
      <t>　　　　　　総合効果</t>
    </r>
    <r>
      <rPr>
        <sz val="11"/>
        <color theme="1"/>
        <rFont val="Arial Narrow"/>
        <family val="2"/>
      </rPr>
      <t>÷</t>
    </r>
    <r>
      <rPr>
        <sz val="11"/>
        <color theme="1"/>
        <rFont val="ＭＳ Ｐゴシック"/>
        <family val="2"/>
        <charset val="128"/>
      </rPr>
      <t>設備投資額（県内産）</t>
    </r>
    <rPh sb="6" eb="8">
      <t>ソウゴウ</t>
    </rPh>
    <rPh sb="8" eb="10">
      <t>コウカ</t>
    </rPh>
    <rPh sb="11" eb="13">
      <t>セツビ</t>
    </rPh>
    <rPh sb="13" eb="15">
      <t>トウシ</t>
    </rPh>
    <rPh sb="15" eb="16">
      <t>ガク</t>
    </rPh>
    <rPh sb="17" eb="18">
      <t>ケン</t>
    </rPh>
    <rPh sb="18" eb="19">
      <t>ナイ</t>
    </rPh>
    <rPh sb="19" eb="20">
      <t>サン</t>
    </rPh>
    <phoneticPr fontId="6"/>
  </si>
  <si>
    <t>　　　　設備投資額（県内産）</t>
    <rPh sb="4" eb="6">
      <t>セツビ</t>
    </rPh>
    <rPh sb="6" eb="8">
      <t>トウシ</t>
    </rPh>
    <rPh sb="8" eb="9">
      <t>ガク</t>
    </rPh>
    <rPh sb="10" eb="12">
      <t>ケンナイ</t>
    </rPh>
    <rPh sb="12" eb="13">
      <t>サン</t>
    </rPh>
    <phoneticPr fontId="6"/>
  </si>
  <si>
    <t>）</t>
    <phoneticPr fontId="6"/>
  </si>
  <si>
    <t>）</t>
    <phoneticPr fontId="6"/>
  </si>
  <si>
    <t>タイトルは、あらかじめ「○○工業団地の企業立地による経済波及効果」と入力してありますので、消去し、分析目的に合ったタイトルを入力してください。</t>
    <rPh sb="14" eb="16">
      <t>コウギョウ</t>
    </rPh>
    <rPh sb="16" eb="18">
      <t>ダンチ</t>
    </rPh>
    <rPh sb="19" eb="21">
      <t>キギョウ</t>
    </rPh>
    <rPh sb="21" eb="23">
      <t>リッチ</t>
    </rPh>
    <rPh sb="26" eb="28">
      <t>ケイザイ</t>
    </rPh>
    <rPh sb="28" eb="30">
      <t>ハキュウ</t>
    </rPh>
    <rPh sb="30" eb="32">
      <t>コウカ</t>
    </rPh>
    <rPh sb="34" eb="36">
      <t>ニュウリョク</t>
    </rPh>
    <rPh sb="45" eb="47">
      <t>ショウキョ</t>
    </rPh>
    <rPh sb="49" eb="51">
      <t>ブンセキ</t>
    </rPh>
    <rPh sb="51" eb="53">
      <t>モクテキ</t>
    </rPh>
    <rPh sb="54" eb="55">
      <t>ア</t>
    </rPh>
    <rPh sb="62" eb="64">
      <t>ニュウリョク</t>
    </rPh>
    <phoneticPr fontId="6"/>
  </si>
  <si>
    <t>間違いやすい製品・産業名については、若草色表示してあります。</t>
    <rPh sb="0" eb="2">
      <t>マチガ</t>
    </rPh>
    <rPh sb="6" eb="8">
      <t>セイヒン</t>
    </rPh>
    <rPh sb="9" eb="11">
      <t>サンギョウ</t>
    </rPh>
    <rPh sb="11" eb="12">
      <t>メイ</t>
    </rPh>
    <rPh sb="18" eb="21">
      <t>ワカクサイロ</t>
    </rPh>
    <rPh sb="21" eb="23">
      <t>ヒョウジ</t>
    </rPh>
    <phoneticPr fontId="6"/>
  </si>
  <si>
    <r>
      <t xml:space="preserve"> </t>
    </r>
    <r>
      <rPr>
        <sz val="11"/>
        <color theme="1"/>
        <rFont val="ＭＳ Ｐゴシック"/>
        <family val="2"/>
        <charset val="128"/>
      </rPr>
      <t>×</t>
    </r>
    <r>
      <rPr>
        <sz val="11"/>
        <color theme="1"/>
        <rFont val="Arial Narrow"/>
        <family val="2"/>
      </rPr>
      <t xml:space="preserve"> </t>
    </r>
    <r>
      <rPr>
        <sz val="11"/>
        <color theme="1"/>
        <rFont val="ＭＳ Ｐゴシック"/>
        <family val="2"/>
        <charset val="128"/>
      </rPr>
      <t>県内自給率（</t>
    </r>
    <r>
      <rPr>
        <sz val="11"/>
        <color theme="1"/>
        <rFont val="Arial Narrow"/>
        <family val="2"/>
      </rPr>
      <t>100%</t>
    </r>
    <r>
      <rPr>
        <sz val="11"/>
        <color theme="1"/>
        <rFont val="ＭＳ Ｐゴシック"/>
        <family val="2"/>
        <charset val="128"/>
      </rPr>
      <t>）</t>
    </r>
    <rPh sb="5" eb="8">
      <t>ジキュウリツ</t>
    </rPh>
    <phoneticPr fontId="11"/>
  </si>
  <si>
    <r>
      <t xml:space="preserve"> </t>
    </r>
    <r>
      <rPr>
        <sz val="11"/>
        <color theme="1"/>
        <rFont val="ＭＳ Ｐゴシック"/>
        <family val="2"/>
        <charset val="128"/>
      </rPr>
      <t>÷</t>
    </r>
    <r>
      <rPr>
        <sz val="11"/>
        <color theme="1"/>
        <rFont val="Arial Narrow"/>
        <family val="2"/>
      </rPr>
      <t xml:space="preserve"> </t>
    </r>
    <r>
      <rPr>
        <sz val="11"/>
        <color theme="1"/>
        <rFont val="ＭＳ Ｐゴシック"/>
        <family val="2"/>
        <charset val="128"/>
      </rPr>
      <t>ﾃﾞﾌﾚｰﾀ</t>
    </r>
    <phoneticPr fontId="6"/>
  </si>
  <si>
    <r>
      <t>2015</t>
    </r>
    <r>
      <rPr>
        <sz val="11"/>
        <color theme="1"/>
        <rFont val="ＭＳ Ｐゴシック"/>
        <family val="2"/>
        <charset val="128"/>
      </rPr>
      <t>年価格に変換</t>
    </r>
    <rPh sb="4" eb="5">
      <t>ネン</t>
    </rPh>
    <rPh sb="5" eb="7">
      <t>カカク</t>
    </rPh>
    <rPh sb="8" eb="10">
      <t>ヘンカン</t>
    </rPh>
    <phoneticPr fontId="6"/>
  </si>
  <si>
    <r>
      <rPr>
        <sz val="11"/>
        <color theme="1"/>
        <rFont val="ＭＳ Ｐゴシック"/>
        <family val="2"/>
        <charset val="128"/>
      </rPr>
      <t>×</t>
    </r>
    <r>
      <rPr>
        <sz val="11"/>
        <color theme="1"/>
        <rFont val="Arial Narrow"/>
        <family val="2"/>
      </rPr>
      <t xml:space="preserve"> </t>
    </r>
    <r>
      <rPr>
        <sz val="11"/>
        <color theme="1"/>
        <rFont val="ＭＳ Ｐゴシック"/>
        <family val="2"/>
        <charset val="128"/>
      </rPr>
      <t>ﾃﾞﾌﾚｰﾀ</t>
    </r>
    <phoneticPr fontId="6"/>
  </si>
  <si>
    <r>
      <rPr>
        <sz val="11"/>
        <color theme="1"/>
        <rFont val="ＭＳ Ｐゴシック"/>
        <family val="2"/>
        <charset val="128"/>
      </rPr>
      <t>　　　</t>
    </r>
    <r>
      <rPr>
        <sz val="11"/>
        <color theme="1"/>
        <rFont val="Arial Narrow"/>
        <family val="2"/>
      </rPr>
      <t xml:space="preserve"> </t>
    </r>
    <r>
      <rPr>
        <sz val="11"/>
        <color theme="1"/>
        <rFont val="ＭＳ Ｐゴシック"/>
        <family val="2"/>
        <charset val="128"/>
      </rPr>
      <t>　　</t>
    </r>
    <r>
      <rPr>
        <sz val="11"/>
        <color theme="1"/>
        <rFont val="Arial Narrow"/>
        <family val="2"/>
      </rPr>
      <t xml:space="preserve"> </t>
    </r>
    <r>
      <rPr>
        <sz val="11"/>
        <color theme="1"/>
        <rFont val="ＭＳ Ｐゴシック"/>
        <family val="2"/>
        <charset val="128"/>
      </rPr>
      <t>×</t>
    </r>
    <r>
      <rPr>
        <sz val="11"/>
        <color theme="1"/>
        <rFont val="Arial Narrow"/>
        <family val="2"/>
      </rPr>
      <t xml:space="preserve"> </t>
    </r>
    <r>
      <rPr>
        <sz val="11"/>
        <color theme="1"/>
        <rFont val="ＭＳ Ｐゴシック"/>
        <family val="2"/>
        <charset val="128"/>
      </rPr>
      <t>ﾃﾞﾌﾚｰﾀ</t>
    </r>
    <phoneticPr fontId="6"/>
  </si>
  <si>
    <t>　　　　 ＋第１次間接効果</t>
    <rPh sb="6" eb="7">
      <t>ダイ</t>
    </rPh>
    <rPh sb="8" eb="9">
      <t>ジ</t>
    </rPh>
    <rPh sb="9" eb="11">
      <t>カンセツ</t>
    </rPh>
    <rPh sb="11" eb="13">
      <t>コウカ</t>
    </rPh>
    <phoneticPr fontId="6"/>
  </si>
  <si>
    <t>　　　　 ＋第２次間接効果</t>
    <rPh sb="6" eb="7">
      <t>ダイ</t>
    </rPh>
    <rPh sb="8" eb="9">
      <t>ジ</t>
    </rPh>
    <rPh sb="9" eb="11">
      <t>カンセツ</t>
    </rPh>
    <rPh sb="11" eb="13">
      <t>コウカ</t>
    </rPh>
    <phoneticPr fontId="6"/>
  </si>
  <si>
    <t>　　　　　総合効果÷生産額</t>
    <rPh sb="5" eb="7">
      <t>ソウゴウ</t>
    </rPh>
    <rPh sb="7" eb="9">
      <t>コウカ</t>
    </rPh>
    <rPh sb="10" eb="13">
      <t>セイサンガク</t>
    </rPh>
    <phoneticPr fontId="6"/>
  </si>
  <si>
    <t>生産誘発倍率</t>
    <rPh sb="0" eb="2">
      <t>セイサン</t>
    </rPh>
    <rPh sb="2" eb="4">
      <t>ユウハツ</t>
    </rPh>
    <rPh sb="4" eb="6">
      <t>バイリツ</t>
    </rPh>
    <phoneticPr fontId="6"/>
  </si>
  <si>
    <r>
      <rPr>
        <sz val="9"/>
        <color theme="1"/>
        <rFont val="ＭＳ Ｐゴシック"/>
        <family val="3"/>
        <charset val="128"/>
      </rPr>
      <t>）</t>
    </r>
    <phoneticPr fontId="4"/>
  </si>
  <si>
    <t>a2300-15@pref.saitama.lg.jp</t>
    <phoneticPr fontId="6"/>
  </si>
  <si>
    <t>部　門</t>
    <rPh sb="0" eb="1">
      <t>ブ</t>
    </rPh>
    <rPh sb="2" eb="3">
      <t>モン</t>
    </rPh>
    <phoneticPr fontId="4"/>
  </si>
  <si>
    <t>flow</t>
    <phoneticPr fontId="4"/>
  </si>
  <si>
    <t>物価調整は、毎年行っており、６月末頃に更新する予定です。</t>
    <rPh sb="0" eb="2">
      <t>ブッカ</t>
    </rPh>
    <rPh sb="2" eb="4">
      <t>チョウセイ</t>
    </rPh>
    <rPh sb="6" eb="8">
      <t>マイトシ</t>
    </rPh>
    <rPh sb="8" eb="9">
      <t>オコナ</t>
    </rPh>
    <rPh sb="15" eb="16">
      <t>ガツ</t>
    </rPh>
    <rPh sb="16" eb="17">
      <t>マツ</t>
    </rPh>
    <rPh sb="17" eb="18">
      <t>ゴロ</t>
    </rPh>
    <rPh sb="19" eb="21">
      <t>コウシン</t>
    </rPh>
    <rPh sb="23" eb="25">
      <t>ヨテイ</t>
    </rPh>
    <phoneticPr fontId="6"/>
  </si>
  <si>
    <r>
      <t>カレンダー・缶詰ラベル・広告・紙幣等の印刷、製版、製本、</t>
    </r>
    <r>
      <rPr>
        <sz val="10"/>
        <color theme="9" tint="-0.249977111117893"/>
        <rFont val="ＭＳ ゴシック"/>
        <family val="3"/>
        <charset val="128"/>
      </rPr>
      <t>※書籍・雑誌・新聞の出版は「595 映像・音声・文字情報制作」</t>
    </r>
    <rPh sb="6" eb="8">
      <t>カンヅメ</t>
    </rPh>
    <rPh sb="12" eb="14">
      <t>コウコク</t>
    </rPh>
    <rPh sb="15" eb="17">
      <t>シヘイ</t>
    </rPh>
    <rPh sb="17" eb="18">
      <t>トウ</t>
    </rPh>
    <rPh sb="19" eb="21">
      <t>インサツ</t>
    </rPh>
    <rPh sb="22" eb="24">
      <t>セイハン</t>
    </rPh>
    <rPh sb="25" eb="27">
      <t>セイホン</t>
    </rPh>
    <rPh sb="29" eb="31">
      <t>ショセキ</t>
    </rPh>
    <rPh sb="32" eb="34">
      <t>ザッシ</t>
    </rPh>
    <rPh sb="35" eb="37">
      <t>シンブン</t>
    </rPh>
    <rPh sb="38" eb="40">
      <t>シュッパン</t>
    </rPh>
    <rPh sb="46" eb="48">
      <t>エイゾウ</t>
    </rPh>
    <rPh sb="49" eb="51">
      <t>オンセイ</t>
    </rPh>
    <rPh sb="52" eb="54">
      <t>モジ</t>
    </rPh>
    <rPh sb="54" eb="56">
      <t>ジョウホウ</t>
    </rPh>
    <rPh sb="56" eb="58">
      <t>セイサク</t>
    </rPh>
    <phoneticPr fontId="6"/>
  </si>
  <si>
    <r>
      <t>農業機械器具賃貸業、医療機械器具賃貸業、金属工作機械賃貸業、自動販売機賃貸業、陳列棚賃貸業、土木機械器具賃貸業、パワーショベル賃貸業、建設用クレーン賃貸業、電子計算機賃貸業、複写機賃貸業、会計機械賃貸業、スポーツ用品賃貸業、スケート靴賃貸業、貸自転車業、貸テント業、貸ヨット業、貸モーターボート業、映写機賃貸業、映画フィルム賃貸業、レンタルビデオ業、貸本屋、貸楽器屋、貸衣裳業、貸ふとん業、貸植木業、</t>
    </r>
    <r>
      <rPr>
        <sz val="10"/>
        <color theme="9" tint="-0.249977111117893"/>
        <rFont val="ＭＳ ゴシック"/>
        <family val="3"/>
        <charset val="128"/>
      </rPr>
      <t>貸おしぼり業、貸モップ業は「673 洗濯・理容・美容・浴場業」</t>
    </r>
    <rPh sb="0" eb="2">
      <t>ノウギョウ</t>
    </rPh>
    <rPh sb="2" eb="4">
      <t>キカイ</t>
    </rPh>
    <rPh sb="4" eb="6">
      <t>キグ</t>
    </rPh>
    <rPh sb="6" eb="9">
      <t>チンタイギョウ</t>
    </rPh>
    <rPh sb="10" eb="12">
      <t>イリョウ</t>
    </rPh>
    <rPh sb="12" eb="14">
      <t>キカイ</t>
    </rPh>
    <rPh sb="14" eb="16">
      <t>キグ</t>
    </rPh>
    <rPh sb="16" eb="19">
      <t>チンタイギョウ</t>
    </rPh>
    <rPh sb="20" eb="22">
      <t>キンゾク</t>
    </rPh>
    <rPh sb="22" eb="24">
      <t>コウサク</t>
    </rPh>
    <rPh sb="24" eb="26">
      <t>キカイ</t>
    </rPh>
    <rPh sb="26" eb="29">
      <t>チンタイギョウ</t>
    </rPh>
    <rPh sb="30" eb="32">
      <t>ジドウ</t>
    </rPh>
    <rPh sb="32" eb="35">
      <t>ハンバイキ</t>
    </rPh>
    <rPh sb="35" eb="38">
      <t>チンタイギョウ</t>
    </rPh>
    <rPh sb="39" eb="42">
      <t>チンレツダナ</t>
    </rPh>
    <rPh sb="42" eb="45">
      <t>チンタイギョウ</t>
    </rPh>
    <rPh sb="46" eb="48">
      <t>ドボク</t>
    </rPh>
    <rPh sb="48" eb="50">
      <t>キカイ</t>
    </rPh>
    <rPh sb="50" eb="52">
      <t>キグ</t>
    </rPh>
    <rPh sb="52" eb="55">
      <t>チンタイギョウ</t>
    </rPh>
    <rPh sb="63" eb="66">
      <t>チンタイギョウ</t>
    </rPh>
    <rPh sb="67" eb="70">
      <t>ケンセツヨウ</t>
    </rPh>
    <rPh sb="74" eb="77">
      <t>チンタイギョウ</t>
    </rPh>
    <rPh sb="78" eb="80">
      <t>デンシ</t>
    </rPh>
    <rPh sb="80" eb="83">
      <t>ケイサンキ</t>
    </rPh>
    <rPh sb="83" eb="86">
      <t>チンタイギョウ</t>
    </rPh>
    <rPh sb="87" eb="90">
      <t>フクシャキ</t>
    </rPh>
    <rPh sb="90" eb="93">
      <t>チンタイギョウ</t>
    </rPh>
    <rPh sb="94" eb="96">
      <t>カイケイ</t>
    </rPh>
    <rPh sb="96" eb="98">
      <t>キカイ</t>
    </rPh>
    <rPh sb="98" eb="101">
      <t>チンタイギョウ</t>
    </rPh>
    <rPh sb="106" eb="108">
      <t>ヨウヒン</t>
    </rPh>
    <rPh sb="108" eb="111">
      <t>チンタイギョウ</t>
    </rPh>
    <rPh sb="116" eb="117">
      <t>グツ</t>
    </rPh>
    <rPh sb="117" eb="120">
      <t>チンタイギョウ</t>
    </rPh>
    <rPh sb="121" eb="122">
      <t>カシ</t>
    </rPh>
    <rPh sb="122" eb="125">
      <t>ジテンシャ</t>
    </rPh>
    <rPh sb="125" eb="126">
      <t>ギョウ</t>
    </rPh>
    <rPh sb="127" eb="128">
      <t>カシ</t>
    </rPh>
    <rPh sb="131" eb="132">
      <t>ギョウ</t>
    </rPh>
    <rPh sb="133" eb="134">
      <t>カシ</t>
    </rPh>
    <rPh sb="137" eb="138">
      <t>ギョウ</t>
    </rPh>
    <rPh sb="139" eb="140">
      <t>カシ</t>
    </rPh>
    <rPh sb="147" eb="148">
      <t>ギョウ</t>
    </rPh>
    <rPh sb="149" eb="152">
      <t>エイシャキ</t>
    </rPh>
    <rPh sb="152" eb="155">
      <t>チンタイギョウ</t>
    </rPh>
    <rPh sb="156" eb="158">
      <t>エイガ</t>
    </rPh>
    <rPh sb="162" eb="165">
      <t>チンタイギョウ</t>
    </rPh>
    <rPh sb="173" eb="174">
      <t>ギョウ</t>
    </rPh>
    <rPh sb="175" eb="176">
      <t>カシ</t>
    </rPh>
    <rPh sb="176" eb="177">
      <t>ホン</t>
    </rPh>
    <rPh sb="177" eb="178">
      <t>ヤ</t>
    </rPh>
    <rPh sb="179" eb="180">
      <t>カシ</t>
    </rPh>
    <rPh sb="180" eb="182">
      <t>ガッキ</t>
    </rPh>
    <rPh sb="182" eb="183">
      <t>ヤ</t>
    </rPh>
    <rPh sb="184" eb="185">
      <t>カシ</t>
    </rPh>
    <rPh sb="185" eb="187">
      <t>イショウ</t>
    </rPh>
    <rPh sb="187" eb="188">
      <t>ギョウ</t>
    </rPh>
    <rPh sb="189" eb="190">
      <t>カシ</t>
    </rPh>
    <rPh sb="193" eb="194">
      <t>ギョウ</t>
    </rPh>
    <rPh sb="195" eb="196">
      <t>カシ</t>
    </rPh>
    <rPh sb="196" eb="198">
      <t>ウエキ</t>
    </rPh>
    <rPh sb="198" eb="199">
      <t>ギョウ</t>
    </rPh>
    <rPh sb="200" eb="201">
      <t>カシ</t>
    </rPh>
    <rPh sb="205" eb="206">
      <t>ギョウ</t>
    </rPh>
    <rPh sb="207" eb="208">
      <t>カシ</t>
    </rPh>
    <rPh sb="211" eb="212">
      <t>ギョウ</t>
    </rPh>
    <rPh sb="218" eb="220">
      <t>センタク</t>
    </rPh>
    <rPh sb="221" eb="223">
      <t>リヨウ</t>
    </rPh>
    <rPh sb="224" eb="226">
      <t>ビヨウ</t>
    </rPh>
    <rPh sb="227" eb="229">
      <t>ヨクジョウ</t>
    </rPh>
    <rPh sb="229" eb="230">
      <t>ギョウ</t>
    </rPh>
    <phoneticPr fontId="6"/>
  </si>
  <si>
    <t>工場稼働前、工場稼働後において、波及効果の大きい順に、上位20部門を表示し、グラフ化しています。</t>
    <rPh sb="2" eb="4">
      <t>カドウ</t>
    </rPh>
    <rPh sb="4" eb="5">
      <t>マエ</t>
    </rPh>
    <rPh sb="8" eb="10">
      <t>カドウ</t>
    </rPh>
    <rPh sb="10" eb="11">
      <t>ゴ</t>
    </rPh>
    <rPh sb="16" eb="18">
      <t>ハキュウ</t>
    </rPh>
    <rPh sb="18" eb="20">
      <t>コウカ</t>
    </rPh>
    <rPh sb="21" eb="22">
      <t>オオ</t>
    </rPh>
    <rPh sb="24" eb="25">
      <t>ジュン</t>
    </rPh>
    <rPh sb="27" eb="29">
      <t>ジョウイ</t>
    </rPh>
    <rPh sb="31" eb="33">
      <t>ブモン</t>
    </rPh>
    <rPh sb="34" eb="36">
      <t>ヒョウジ</t>
    </rPh>
    <rPh sb="41" eb="42">
      <t>カ</t>
    </rPh>
    <phoneticPr fontId="6"/>
  </si>
  <si>
    <t>・設備投資額が２倍になれば、原材料（中間投入額）も人件費も２倍になり、波及効果も２倍の結果となります。</t>
    <rPh sb="1" eb="3">
      <t>セツビ</t>
    </rPh>
    <rPh sb="3" eb="5">
      <t>トウシ</t>
    </rPh>
    <rPh sb="5" eb="6">
      <t>ガク</t>
    </rPh>
    <rPh sb="8" eb="9">
      <t>バイ</t>
    </rPh>
    <rPh sb="14" eb="17">
      <t>ゲンザイリョウ</t>
    </rPh>
    <rPh sb="18" eb="20">
      <t>チュウカン</t>
    </rPh>
    <rPh sb="20" eb="22">
      <t>トウニュウ</t>
    </rPh>
    <rPh sb="22" eb="23">
      <t>ガク</t>
    </rPh>
    <rPh sb="25" eb="28">
      <t>ジンケンヒ</t>
    </rPh>
    <rPh sb="30" eb="31">
      <t>バイ</t>
    </rPh>
    <rPh sb="35" eb="37">
      <t>ハキュウ</t>
    </rPh>
    <rPh sb="37" eb="39">
      <t>コウカ</t>
    </rPh>
    <rPh sb="41" eb="42">
      <t>バイ</t>
    </rPh>
    <rPh sb="43" eb="45">
      <t>ケッカ</t>
    </rPh>
    <phoneticPr fontId="6"/>
  </si>
  <si>
    <t>・第２次間接効果は、直接効果及び第１次間接効果によってもたらされた営業余剰、雇用者所得から県外在住者の所得を除き、貯蓄分を除いた額を消費増加額として求めた波及効果です。</t>
    <rPh sb="1" eb="2">
      <t>ダイ</t>
    </rPh>
    <rPh sb="3" eb="4">
      <t>ジ</t>
    </rPh>
    <rPh sb="4" eb="6">
      <t>カンセツ</t>
    </rPh>
    <rPh sb="6" eb="8">
      <t>コウカ</t>
    </rPh>
    <rPh sb="10" eb="12">
      <t>チョクセツ</t>
    </rPh>
    <rPh sb="12" eb="14">
      <t>コウカ</t>
    </rPh>
    <rPh sb="14" eb="15">
      <t>オヨ</t>
    </rPh>
    <rPh sb="16" eb="17">
      <t>ダイ</t>
    </rPh>
    <rPh sb="18" eb="19">
      <t>ジ</t>
    </rPh>
    <rPh sb="19" eb="21">
      <t>カンセツ</t>
    </rPh>
    <rPh sb="21" eb="23">
      <t>コウカ</t>
    </rPh>
    <rPh sb="33" eb="35">
      <t>エイギョウ</t>
    </rPh>
    <rPh sb="35" eb="37">
      <t>ヨジョウ</t>
    </rPh>
    <rPh sb="38" eb="41">
      <t>コヨウシャ</t>
    </rPh>
    <rPh sb="41" eb="43">
      <t>ショトク</t>
    </rPh>
    <rPh sb="45" eb="47">
      <t>ケンガイ</t>
    </rPh>
    <rPh sb="47" eb="50">
      <t>ザイジュウシャ</t>
    </rPh>
    <rPh sb="51" eb="53">
      <t>ショトク</t>
    </rPh>
    <rPh sb="54" eb="55">
      <t>ノゾ</t>
    </rPh>
    <rPh sb="57" eb="59">
      <t>チョチク</t>
    </rPh>
    <rPh sb="59" eb="60">
      <t>ブン</t>
    </rPh>
    <rPh sb="61" eb="62">
      <t>ノゾ</t>
    </rPh>
    <rPh sb="64" eb="65">
      <t>ガク</t>
    </rPh>
    <rPh sb="66" eb="68">
      <t>ショウヒ</t>
    </rPh>
    <rPh sb="68" eb="70">
      <t>ゾウカ</t>
    </rPh>
    <rPh sb="70" eb="71">
      <t>ガク</t>
    </rPh>
    <rPh sb="74" eb="75">
      <t>モト</t>
    </rPh>
    <rPh sb="77" eb="79">
      <t>ハキュウ</t>
    </rPh>
    <rPh sb="79" eb="81">
      <t>コウカ</t>
    </rPh>
    <phoneticPr fontId="6"/>
  </si>
  <si>
    <t>・分析部門分類は、統合中分類（107部門）で行っています。</t>
    <rPh sb="1" eb="3">
      <t>ブンセキ</t>
    </rPh>
    <rPh sb="3" eb="5">
      <t>ブモン</t>
    </rPh>
    <rPh sb="5" eb="7">
      <t>ブンルイ</t>
    </rPh>
    <rPh sb="9" eb="11">
      <t>トウゴウ</t>
    </rPh>
    <rPh sb="11" eb="14">
      <t>チュウブンルイ</t>
    </rPh>
    <rPh sb="18" eb="20">
      <t>ブモン</t>
    </rPh>
    <rPh sb="22" eb="23">
      <t>オコナ</t>
    </rPh>
    <phoneticPr fontId="4"/>
  </si>
  <si>
    <t xml:space="preserve">  107部門分類</t>
    <rPh sb="5" eb="7">
      <t>ブモン</t>
    </rPh>
    <rPh sb="7" eb="9">
      <t>ブンルイ</t>
    </rPh>
    <phoneticPr fontId="6"/>
  </si>
  <si>
    <t>Code</t>
    <phoneticPr fontId="4"/>
  </si>
  <si>
    <t>部門名</t>
    <rPh sb="0" eb="2">
      <t>ブモン</t>
    </rPh>
    <rPh sb="2" eb="3">
      <t>メイ</t>
    </rPh>
    <phoneticPr fontId="4"/>
  </si>
  <si>
    <t>ゴム製品
プラスチック・</t>
    <rPh sb="2" eb="4">
      <t>セイヒン</t>
    </rPh>
    <phoneticPr fontId="6"/>
  </si>
  <si>
    <t>上位20部門については、107部門分類、39部門分類のどちらかが選べます。</t>
    <rPh sb="0" eb="2">
      <t>ジョウイ</t>
    </rPh>
    <rPh sb="4" eb="6">
      <t>ブモン</t>
    </rPh>
    <rPh sb="15" eb="17">
      <t>ブモン</t>
    </rPh>
    <rPh sb="17" eb="19">
      <t>ブンルイ</t>
    </rPh>
    <rPh sb="22" eb="24">
      <t>ブモン</t>
    </rPh>
    <rPh sb="24" eb="26">
      <t>ブンルイ</t>
    </rPh>
    <rPh sb="32" eb="33">
      <t>エラ</t>
    </rPh>
    <phoneticPr fontId="4"/>
  </si>
  <si>
    <t>大分類</t>
    <rPh sb="0" eb="1">
      <t>ダイ</t>
    </rPh>
    <rPh sb="1" eb="3">
      <t>ブンルイ</t>
    </rPh>
    <phoneticPr fontId="6"/>
  </si>
  <si>
    <t>39部門</t>
    <rPh sb="2" eb="4">
      <t>ブモン</t>
    </rPh>
    <phoneticPr fontId="4"/>
  </si>
  <si>
    <t>39部門分類</t>
    <rPh sb="2" eb="4">
      <t>ブモン</t>
    </rPh>
    <rPh sb="4" eb="6">
      <t>ブンルイ</t>
    </rPh>
    <phoneticPr fontId="11"/>
  </si>
  <si>
    <r>
      <t>10</t>
    </r>
    <r>
      <rPr>
        <sz val="11"/>
        <color theme="0"/>
        <rFont val="ＭＳ Ｐゴシック"/>
        <family val="3"/>
        <charset val="128"/>
      </rPr>
      <t>7部門分類</t>
    </r>
    <rPh sb="3" eb="5">
      <t>ブモン</t>
    </rPh>
    <rPh sb="5" eb="7">
      <t>ブンルイ</t>
    </rPh>
    <phoneticPr fontId="11"/>
  </si>
  <si>
    <t>39部門
分類対応</t>
    <rPh sb="2" eb="4">
      <t>ブモン</t>
    </rPh>
    <rPh sb="5" eb="7">
      <t>ブンルイ</t>
    </rPh>
    <rPh sb="7" eb="9">
      <t>タイオウ</t>
    </rPh>
    <phoneticPr fontId="6"/>
  </si>
  <si>
    <t>〇〇工業団地の企業立地による経済波及効果</t>
    <rPh sb="2" eb="4">
      <t>コウギョウ</t>
    </rPh>
    <rPh sb="4" eb="6">
      <t>ダンチ</t>
    </rPh>
    <rPh sb="7" eb="9">
      <t>キギョウ</t>
    </rPh>
    <rPh sb="9" eb="11">
      <t>リッチ</t>
    </rPh>
    <rPh sb="14" eb="16">
      <t>ケイザイ</t>
    </rPh>
    <rPh sb="16" eb="18">
      <t>ハキュウ</t>
    </rPh>
    <rPh sb="18" eb="20">
      <t>コウカ</t>
    </rPh>
    <phoneticPr fontId="6"/>
  </si>
  <si>
    <t>（生産額は、工場出荷時の価格で、商業マージンや貨物運賃が上乗せされる前の金額です。）</t>
    <rPh sb="1" eb="3">
      <t>セイサン</t>
    </rPh>
    <rPh sb="3" eb="4">
      <t>ガク</t>
    </rPh>
    <rPh sb="6" eb="8">
      <t>コウジョウ</t>
    </rPh>
    <rPh sb="8" eb="10">
      <t>シュッカ</t>
    </rPh>
    <rPh sb="10" eb="11">
      <t>ジ</t>
    </rPh>
    <rPh sb="12" eb="14">
      <t>カカク</t>
    </rPh>
    <rPh sb="16" eb="18">
      <t>ショウギョウ</t>
    </rPh>
    <rPh sb="23" eb="25">
      <t>カモツ</t>
    </rPh>
    <rPh sb="25" eb="27">
      <t>ウンチン</t>
    </rPh>
    <rPh sb="28" eb="30">
      <t>ウワノ</t>
    </rPh>
    <rPh sb="34" eb="35">
      <t>マエ</t>
    </rPh>
    <rPh sb="36" eb="38">
      <t>キンガク</t>
    </rPh>
    <phoneticPr fontId="6"/>
  </si>
  <si>
    <t>※</t>
    <phoneticPr fontId="4"/>
  </si>
  <si>
    <t>当分析ツールの作成に当たっては、埼玉大学経済学部 李潔教授から有益な助言をいただきました。</t>
    <rPh sb="0" eb="1">
      <t>トウ</t>
    </rPh>
    <rPh sb="1" eb="3">
      <t>ブンセキ</t>
    </rPh>
    <rPh sb="7" eb="9">
      <t>サクセイ</t>
    </rPh>
    <rPh sb="10" eb="11">
      <t>ア</t>
    </rPh>
    <rPh sb="16" eb="18">
      <t>サイタマ</t>
    </rPh>
    <rPh sb="18" eb="20">
      <t>ダイガク</t>
    </rPh>
    <rPh sb="20" eb="22">
      <t>ケイザイ</t>
    </rPh>
    <rPh sb="22" eb="24">
      <t>ガクブ</t>
    </rPh>
    <rPh sb="25" eb="26">
      <t>リ</t>
    </rPh>
    <rPh sb="26" eb="27">
      <t>ケツ</t>
    </rPh>
    <rPh sb="27" eb="29">
      <t>キョウジュ</t>
    </rPh>
    <rPh sb="31" eb="33">
      <t>ユウエキ</t>
    </rPh>
    <rPh sb="34" eb="36">
      <t>ジョゲン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</si>
</sst>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000000;[Red]\-#,##0.000000"/>
    <numFmt numFmtId="177" formatCode="000"/>
    <numFmt numFmtId="178" formatCode="0000&quot;年&quot;"/>
    <numFmt numFmtId="179" formatCode="#,##0.0000;[Red]\-#,##0.0000"/>
    <numFmt numFmtId="180" formatCode="0.000000"/>
    <numFmt numFmtId="181" formatCode="&quot;【H&quot;00&quot;】&quot;"/>
    <numFmt numFmtId="182" formatCode="#,##0.0;[Red]\-#,##0.0"/>
    <numFmt numFmtId="183" formatCode="0.000000_ "/>
    <numFmt numFmtId="184" formatCode="00"/>
    <numFmt numFmtId="185" formatCode="[$-411]ggge&quot;年&quot;m&quot;月&quot;d&quot;日&quot;;@"/>
    <numFmt numFmtId="186" formatCode="\(0.0\)"/>
    <numFmt numFmtId="187" formatCode="#,##0_ "/>
    <numFmt numFmtId="188" formatCode="#,##0.000_ "/>
    <numFmt numFmtId="189" formatCode="0.0&quot;人&quot;"/>
  </numFmts>
  <fonts count="57">
    <font>
      <sz val="11"/>
      <color theme="1"/>
      <name val="ＭＳ Ｐゴシック"/>
      <family val="2"/>
      <charset val="128"/>
    </font>
    <font>
      <sz val="11"/>
      <color theme="1"/>
      <name val="ＭＳ Ｐゴシック"/>
      <family val="2"/>
      <charset val="128"/>
    </font>
    <font>
      <sz val="11"/>
      <color rgb="FFFF0000"/>
      <name val="ＭＳ Ｐゴシック"/>
      <family val="2"/>
      <charset val="128"/>
    </font>
    <font>
      <sz val="11"/>
      <color theme="0"/>
      <name val="ＭＳ Ｐゴシック"/>
      <family val="2"/>
      <charset val="128"/>
    </font>
    <font>
      <sz val="6"/>
      <name val="ＭＳ Ｐゴシック"/>
      <family val="2"/>
      <charset val="128"/>
    </font>
    <font>
      <b/>
      <i/>
      <sz val="12"/>
      <color theme="1"/>
      <name val="Arial Unicode MS"/>
      <family val="3"/>
      <charset val="128"/>
    </font>
    <font>
      <sz val="6"/>
      <name val="Arial Unicode MS"/>
      <family val="2"/>
      <charset val="128"/>
    </font>
    <font>
      <sz val="11"/>
      <color theme="1"/>
      <name val="Arial Unicode MS"/>
      <family val="3"/>
      <charset val="128"/>
    </font>
    <font>
      <sz val="11"/>
      <color theme="1"/>
      <name val="游ゴシック"/>
      <family val="3"/>
      <charset val="128"/>
      <scheme val="minor"/>
    </font>
    <font>
      <sz val="11"/>
      <name val="ＭＳ Ｐゴシック"/>
      <family val="3"/>
      <charset val="128"/>
    </font>
    <font>
      <sz val="11"/>
      <name val="Arial Unicode MS"/>
      <family val="3"/>
      <charset val="128"/>
    </font>
    <font>
      <sz val="6"/>
      <name val="ＭＳ Ｐゴシック"/>
      <family val="3"/>
      <charset val="128"/>
    </font>
    <font>
      <sz val="9"/>
      <color theme="1"/>
      <name val="Arial Unicode MS"/>
      <family val="2"/>
      <charset val="128"/>
    </font>
    <font>
      <sz val="9"/>
      <color theme="1"/>
      <name val="Arial Unicode MS"/>
      <family val="3"/>
      <charset val="128"/>
    </font>
    <font>
      <sz val="11"/>
      <color theme="0"/>
      <name val="Arial Narrow"/>
      <family val="2"/>
    </font>
    <font>
      <sz val="11"/>
      <color theme="0"/>
      <name val="ＭＳ Ｐゴシック"/>
      <family val="3"/>
      <charset val="128"/>
    </font>
    <font>
      <sz val="6"/>
      <name val="游ゴシック"/>
      <family val="2"/>
      <charset val="128"/>
      <scheme val="minor"/>
    </font>
    <font>
      <sz val="11"/>
      <color indexed="8"/>
      <name val="ＭＳ Ｐゴシック"/>
      <family val="3"/>
      <charset val="128"/>
    </font>
    <font>
      <sz val="11"/>
      <name val="ＭＳ Ｐゴシック"/>
      <family val="2"/>
      <charset val="128"/>
    </font>
    <font>
      <sz val="11"/>
      <color theme="0"/>
      <name val="ＭＳ Ｐ明朝"/>
      <family val="1"/>
      <charset val="128"/>
    </font>
    <font>
      <sz val="11"/>
      <name val="ＭＳ Ｐ明朝"/>
      <family val="1"/>
      <charset val="128"/>
    </font>
    <font>
      <sz val="11"/>
      <name val="Arial Narrow"/>
      <family val="2"/>
    </font>
    <font>
      <sz val="11"/>
      <color theme="1"/>
      <name val="Arial Narrow"/>
      <family val="2"/>
    </font>
    <font>
      <b/>
      <i/>
      <sz val="12"/>
      <color theme="1"/>
      <name val="Arial Narrow"/>
      <family val="2"/>
    </font>
    <font>
      <sz val="9"/>
      <color rgb="FFFF0000"/>
      <name val="Arial Narrow"/>
      <family val="2"/>
    </font>
    <font>
      <sz val="11"/>
      <color theme="1"/>
      <name val="ＭＳ Ｐゴシック"/>
      <family val="3"/>
      <charset val="128"/>
    </font>
    <font>
      <b/>
      <sz val="12"/>
      <color theme="1"/>
      <name val="ＭＳ ゴシック"/>
      <family val="3"/>
      <charset val="128"/>
    </font>
    <font>
      <sz val="10"/>
      <name val="ＭＳ ゴシック"/>
      <family val="3"/>
      <charset val="128"/>
    </font>
    <font>
      <sz val="11"/>
      <name val="ＭＳ ゴシック"/>
      <family val="3"/>
      <charset val="128"/>
    </font>
    <font>
      <sz val="11"/>
      <color indexed="8"/>
      <name val="Arial Narrow"/>
      <family val="2"/>
    </font>
    <font>
      <u/>
      <sz val="9.9"/>
      <color theme="10"/>
      <name val="Arial Unicode MS"/>
      <family val="3"/>
      <charset val="128"/>
    </font>
    <font>
      <b/>
      <sz val="14"/>
      <color theme="1"/>
      <name val="HG丸ｺﾞｼｯｸM-PRO"/>
      <family val="3"/>
      <charset val="128"/>
    </font>
    <font>
      <b/>
      <sz val="11"/>
      <color rgb="FF002060"/>
      <name val="ＭＳ Ｐゴシック"/>
      <family val="3"/>
      <charset val="128"/>
    </font>
    <font>
      <sz val="11"/>
      <color rgb="FFFF0000"/>
      <name val="ＭＳ Ｐゴシック"/>
      <family val="3"/>
      <charset val="128"/>
    </font>
    <font>
      <sz val="9"/>
      <color theme="1"/>
      <name val="游ゴシック"/>
      <family val="3"/>
      <charset val="128"/>
      <scheme val="minor"/>
    </font>
    <font>
      <sz val="10"/>
      <color theme="0"/>
      <name val="Arial Unicode MS"/>
      <family val="2"/>
      <charset val="128"/>
    </font>
    <font>
      <sz val="10"/>
      <color theme="0"/>
      <name val="Arial Unicode MS"/>
      <family val="3"/>
      <charset val="128"/>
    </font>
    <font>
      <sz val="11"/>
      <color theme="0"/>
      <name val="Arial Unicode MS"/>
      <family val="3"/>
      <charset val="128"/>
    </font>
    <font>
      <sz val="10"/>
      <color theme="0"/>
      <name val="ＭＳ Ｐゴシック"/>
      <family val="2"/>
      <charset val="128"/>
    </font>
    <font>
      <sz val="10"/>
      <color theme="0"/>
      <name val="ＭＳ Ｐゴシック"/>
      <family val="3"/>
      <charset val="128"/>
    </font>
    <font>
      <sz val="10"/>
      <color theme="1"/>
      <name val="ＭＳ ゴシック"/>
      <family val="3"/>
      <charset val="128"/>
    </font>
    <font>
      <sz val="10"/>
      <color theme="9" tint="-0.249977111117893"/>
      <name val="ＭＳ ゴシック"/>
      <family val="3"/>
      <charset val="128"/>
    </font>
    <font>
      <b/>
      <sz val="9"/>
      <color rgb="FF7030A0"/>
      <name val="ＭＳ ゴシック"/>
      <family val="3"/>
      <charset val="128"/>
    </font>
    <font>
      <sz val="11"/>
      <color indexed="8"/>
      <name val="Arial Unicode MS"/>
      <family val="3"/>
      <charset val="128"/>
    </font>
    <font>
      <sz val="10"/>
      <color theme="1"/>
      <name val="ＭＳ Ｐゴシック"/>
      <family val="3"/>
      <charset val="128"/>
    </font>
    <font>
      <sz val="11"/>
      <color theme="2" tint="-0.749961851863155"/>
      <name val="ＭＳ Ｐゴシック"/>
      <family val="3"/>
      <charset val="128"/>
    </font>
    <font>
      <sz val="10"/>
      <color theme="1"/>
      <name val="Arial Unicode MS"/>
      <family val="2"/>
      <charset val="128"/>
    </font>
    <font>
      <sz val="9"/>
      <color theme="1"/>
      <name val="ＭＳ Ｐゴシック"/>
      <family val="3"/>
      <charset val="128"/>
    </font>
    <font>
      <sz val="12"/>
      <color theme="1"/>
      <name val="HG丸ｺﾞｼｯｸM-PRO"/>
      <family val="3"/>
      <charset val="128"/>
    </font>
    <font>
      <sz val="9"/>
      <color theme="1"/>
      <name val="ＭＳ Ｐゴシック"/>
      <family val="2"/>
      <charset val="128"/>
    </font>
    <font>
      <sz val="10"/>
      <color theme="1"/>
      <name val="ＭＳ Ｐゴシック"/>
      <family val="2"/>
      <charset val="128"/>
    </font>
    <font>
      <sz val="10"/>
      <color theme="9"/>
      <name val="ＭＳ ゴシック"/>
      <family val="3"/>
      <charset val="128"/>
    </font>
    <font>
      <sz val="16"/>
      <color theme="1"/>
      <name val="ＭＳ Ｐゴシック"/>
      <family val="3"/>
      <charset val="128"/>
    </font>
    <font>
      <sz val="12"/>
      <color theme="1"/>
      <name val="Arial Unicode MS"/>
      <family val="3"/>
      <charset val="128"/>
    </font>
    <font>
      <sz val="12"/>
      <color theme="1"/>
      <name val="Arial Narrow"/>
      <family val="2"/>
    </font>
    <font>
      <sz val="16"/>
      <color theme="1"/>
      <name val="Arial Narrow"/>
      <family val="2"/>
    </font>
    <font>
      <sz val="9"/>
      <color theme="1"/>
      <name val="Arial Narrow"/>
      <family val="2"/>
    </font>
  </fonts>
  <fills count="27">
    <fill>
      <patternFill patternType="none"/>
    </fill>
    <fill>
      <patternFill patternType="gray125"/>
    </fill>
    <fill>
      <patternFill patternType="solid">
        <fgColor rgb="FFFFCC66"/>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rgb="FFFF0000"/>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5" tint="0.39997558519241921"/>
        <bgColor indexed="64"/>
      </patternFill>
    </fill>
    <fill>
      <patternFill patternType="solid">
        <fgColor theme="9" tint="-0.499984740745262"/>
        <bgColor indexed="64"/>
      </patternFill>
    </fill>
    <fill>
      <patternFill patternType="solid">
        <fgColor theme="8" tint="0.79998168889431442"/>
        <bgColor indexed="64"/>
      </patternFill>
    </fill>
    <fill>
      <patternFill patternType="solid">
        <fgColor rgb="FF002060"/>
        <bgColor indexed="64"/>
      </patternFill>
    </fill>
    <fill>
      <patternFill patternType="solid">
        <fgColor rgb="FFCCCCFF"/>
        <bgColor indexed="64"/>
      </patternFill>
    </fill>
    <fill>
      <patternFill patternType="solid">
        <fgColor theme="8" tint="0.39994506668294322"/>
        <bgColor indexed="64"/>
      </patternFill>
    </fill>
    <fill>
      <patternFill patternType="solid">
        <fgColor theme="7" tint="0.59999389629810485"/>
        <bgColor indexed="64"/>
      </patternFill>
    </fill>
    <fill>
      <patternFill patternType="solid">
        <fgColor theme="8" tint="0.39997558519241921"/>
        <bgColor indexed="64"/>
      </patternFill>
    </fill>
    <fill>
      <patternFill patternType="solid">
        <fgColor rgb="FFFF9900"/>
        <bgColor indexed="64"/>
      </patternFill>
    </fill>
    <fill>
      <patternFill patternType="solid">
        <fgColor theme="2" tint="-0.749992370372631"/>
        <bgColor indexed="64"/>
      </patternFill>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theme="5" tint="-0.249977111117893"/>
        <bgColor indexed="64"/>
      </patternFill>
    </fill>
    <fill>
      <patternFill patternType="solid">
        <fgColor theme="8" tint="-0.249977111117893"/>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rgb="FFFFFF99"/>
        <bgColor indexed="64"/>
      </patternFill>
    </fill>
  </fills>
  <borders count="201">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double">
        <color theme="1"/>
      </left>
      <right/>
      <top style="double">
        <color theme="1"/>
      </top>
      <bottom/>
      <diagonal/>
    </border>
    <border>
      <left/>
      <right/>
      <top style="double">
        <color theme="1"/>
      </top>
      <bottom/>
      <diagonal/>
    </border>
    <border>
      <left/>
      <right/>
      <top style="double">
        <color theme="1"/>
      </top>
      <bottom style="thin">
        <color theme="0"/>
      </bottom>
      <diagonal/>
    </border>
    <border>
      <left/>
      <right/>
      <top style="double">
        <color theme="1"/>
      </top>
      <bottom style="thin">
        <color indexed="64"/>
      </bottom>
      <diagonal/>
    </border>
    <border>
      <left/>
      <right style="double">
        <color theme="1"/>
      </right>
      <top style="double">
        <color theme="1"/>
      </top>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indexed="64"/>
      </left>
      <right style="thin">
        <color indexed="64"/>
      </right>
      <top style="thin">
        <color indexed="64"/>
      </top>
      <bottom/>
      <diagonal/>
    </border>
    <border>
      <left style="double">
        <color theme="1"/>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ouble">
        <color theme="1"/>
      </right>
      <top/>
      <bottom/>
      <diagonal/>
    </border>
    <border>
      <left style="thin">
        <color indexed="64"/>
      </left>
      <right style="thin">
        <color indexed="64"/>
      </right>
      <top/>
      <bottom/>
      <diagonal/>
    </border>
    <border>
      <left/>
      <right style="thin">
        <color theme="0"/>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bottom style="hair">
        <color auto="1"/>
      </bottom>
      <diagonal/>
    </border>
    <border>
      <left style="thin">
        <color auto="1"/>
      </left>
      <right style="thin">
        <color auto="1"/>
      </right>
      <top style="hair">
        <color auto="1"/>
      </top>
      <bottom style="thin">
        <color auto="1"/>
      </bottom>
      <diagonal/>
    </border>
    <border>
      <left style="thin">
        <color theme="0"/>
      </left>
      <right style="thin">
        <color theme="0"/>
      </right>
      <top/>
      <bottom/>
      <diagonal/>
    </border>
    <border>
      <left style="thin">
        <color theme="0"/>
      </left>
      <right style="thin">
        <color theme="0"/>
      </right>
      <top/>
      <bottom style="thin">
        <color theme="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double">
        <color theme="1"/>
      </left>
      <right/>
      <top/>
      <bottom style="double">
        <color theme="1"/>
      </bottom>
      <diagonal/>
    </border>
    <border>
      <left/>
      <right/>
      <top/>
      <bottom style="double">
        <color theme="1"/>
      </bottom>
      <diagonal/>
    </border>
    <border>
      <left/>
      <right style="double">
        <color theme="1"/>
      </right>
      <top/>
      <bottom style="double">
        <color theme="1"/>
      </bottom>
      <diagonal/>
    </border>
    <border>
      <left style="thin">
        <color rgb="FFFF0000"/>
      </left>
      <right style="thin">
        <color rgb="FFFF0000"/>
      </right>
      <top style="thin">
        <color rgb="FFFF0000"/>
      </top>
      <bottom style="thin">
        <color rgb="FFFF0000"/>
      </bottom>
      <diagonal/>
    </border>
    <border>
      <left style="thin">
        <color rgb="FFFF0000"/>
      </left>
      <right style="thin">
        <color rgb="FFFF0000"/>
      </right>
      <top style="thin">
        <color rgb="FFFF0000"/>
      </top>
      <bottom style="hair">
        <color rgb="FFFF0000"/>
      </bottom>
      <diagonal/>
    </border>
    <border>
      <left style="thin">
        <color rgb="FFFF0000"/>
      </left>
      <right style="thin">
        <color rgb="FFFF0000"/>
      </right>
      <top/>
      <bottom style="thin">
        <color rgb="FFFF0000"/>
      </bottom>
      <diagonal/>
    </border>
    <border>
      <left style="thin">
        <color rgb="FFFF0000"/>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hair">
        <color rgb="FFFF0000"/>
      </bottom>
      <diagonal/>
    </border>
    <border>
      <left/>
      <right style="thin">
        <color rgb="FFFF0000"/>
      </right>
      <top/>
      <bottom style="hair">
        <color rgb="FFFF0000"/>
      </bottom>
      <diagonal/>
    </border>
    <border>
      <left style="thin">
        <color rgb="FFFF0000"/>
      </left>
      <right style="thin">
        <color rgb="FFFF0000"/>
      </right>
      <top style="hair">
        <color rgb="FFFF0000"/>
      </top>
      <bottom style="hair">
        <color rgb="FFFF0000"/>
      </bottom>
      <diagonal/>
    </border>
    <border>
      <left style="thin">
        <color rgb="FFFF0000"/>
      </left>
      <right/>
      <top style="hair">
        <color rgb="FFFF0000"/>
      </top>
      <bottom style="hair">
        <color rgb="FFFF0000"/>
      </bottom>
      <diagonal/>
    </border>
    <border>
      <left style="thin">
        <color rgb="FFFF0000"/>
      </left>
      <right style="thin">
        <color rgb="FFFF0000"/>
      </right>
      <top style="hair">
        <color rgb="FFFF0000"/>
      </top>
      <bottom/>
      <diagonal/>
    </border>
    <border>
      <left style="thin">
        <color rgb="FFFF0000"/>
      </left>
      <right/>
      <top style="hair">
        <color rgb="FFFF0000"/>
      </top>
      <bottom/>
      <diagonal/>
    </border>
    <border>
      <left style="thin">
        <color rgb="FFFF0000"/>
      </left>
      <right/>
      <top style="thin">
        <color rgb="FFFF0000"/>
      </top>
      <bottom style="thin">
        <color rgb="FFFF0000"/>
      </bottom>
      <diagonal/>
    </border>
    <border>
      <left/>
      <right/>
      <top/>
      <bottom style="hair">
        <color rgb="FFFF0000"/>
      </bottom>
      <diagonal/>
    </border>
    <border>
      <left/>
      <right style="thin">
        <color rgb="FFFF0000"/>
      </right>
      <top style="hair">
        <color rgb="FFFF0000"/>
      </top>
      <bottom style="hair">
        <color rgb="FFFF0000"/>
      </bottom>
      <diagonal/>
    </border>
    <border>
      <left style="thin">
        <color rgb="FFFF0000"/>
      </left>
      <right style="thin">
        <color rgb="FFFF0000"/>
      </right>
      <top style="hair">
        <color rgb="FFFF0000"/>
      </top>
      <bottom style="thin">
        <color rgb="FFFF0000"/>
      </bottom>
      <diagonal/>
    </border>
    <border>
      <left/>
      <right style="thin">
        <color rgb="FFFF0000"/>
      </right>
      <top style="thin">
        <color rgb="FFFF0000"/>
      </top>
      <bottom style="thin">
        <color rgb="FFFF0000"/>
      </bottom>
      <diagonal/>
    </border>
    <border>
      <left/>
      <right/>
      <top style="thin">
        <color rgb="FFFF0000"/>
      </top>
      <bottom style="thin">
        <color rgb="FFFF0000"/>
      </bottom>
      <diagonal/>
    </border>
    <border>
      <left style="thin">
        <color rgb="FFFF0000"/>
      </left>
      <right style="thin">
        <color rgb="FFFF0000"/>
      </right>
      <top/>
      <bottom style="hair">
        <color rgb="FFFF0000"/>
      </bottom>
      <diagonal/>
    </border>
    <border>
      <left style="thin">
        <color rgb="FF002060"/>
      </left>
      <right style="thin">
        <color rgb="FF002060"/>
      </right>
      <top style="thin">
        <color rgb="FF002060"/>
      </top>
      <bottom style="thin">
        <color rgb="FF002060"/>
      </bottom>
      <diagonal/>
    </border>
    <border>
      <left style="thin">
        <color rgb="FF002060"/>
      </left>
      <right style="thin">
        <color rgb="FF002060"/>
      </right>
      <top style="thin">
        <color rgb="FF002060"/>
      </top>
      <bottom style="hair">
        <color rgb="FF002060"/>
      </bottom>
      <diagonal/>
    </border>
    <border>
      <left style="thin">
        <color rgb="FF002060"/>
      </left>
      <right style="thin">
        <color rgb="FF002060"/>
      </right>
      <top style="hair">
        <color rgb="FF002060"/>
      </top>
      <bottom style="hair">
        <color rgb="FF002060"/>
      </bottom>
      <diagonal/>
    </border>
    <border>
      <left style="thin">
        <color rgb="FF002060"/>
      </left>
      <right style="thin">
        <color rgb="FF002060"/>
      </right>
      <top style="hair">
        <color rgb="FF002060"/>
      </top>
      <bottom style="thin">
        <color rgb="FF002060"/>
      </bottom>
      <diagonal/>
    </border>
    <border>
      <left style="thin">
        <color rgb="FF002060"/>
      </left>
      <right style="thin">
        <color rgb="FF002060"/>
      </right>
      <top/>
      <bottom style="hair">
        <color rgb="FF002060"/>
      </bottom>
      <diagonal/>
    </border>
    <border>
      <left style="thin">
        <color rgb="FF002060"/>
      </left>
      <right/>
      <top style="thin">
        <color rgb="FF002060"/>
      </top>
      <bottom/>
      <diagonal/>
    </border>
    <border>
      <left/>
      <right style="thin">
        <color rgb="FF002060"/>
      </right>
      <top style="thin">
        <color rgb="FF002060"/>
      </top>
      <bottom/>
      <diagonal/>
    </border>
    <border>
      <left style="thin">
        <color rgb="FF002060"/>
      </left>
      <right/>
      <top/>
      <bottom/>
      <diagonal/>
    </border>
    <border>
      <left/>
      <right style="thin">
        <color rgb="FF002060"/>
      </right>
      <top/>
      <bottom/>
      <diagonal/>
    </border>
    <border>
      <left style="thin">
        <color rgb="FF002060"/>
      </left>
      <right/>
      <top/>
      <bottom style="hair">
        <color rgb="FF002060"/>
      </bottom>
      <diagonal/>
    </border>
    <border>
      <left/>
      <right style="thin">
        <color rgb="FF002060"/>
      </right>
      <top/>
      <bottom style="hair">
        <color rgb="FF002060"/>
      </bottom>
      <diagonal/>
    </border>
    <border>
      <left style="thin">
        <color rgb="FF002060"/>
      </left>
      <right style="thin">
        <color rgb="FF002060"/>
      </right>
      <top/>
      <bottom/>
      <diagonal/>
    </border>
    <border>
      <left style="thin">
        <color rgb="FF002060"/>
      </left>
      <right/>
      <top/>
      <bottom style="thin">
        <color rgb="FF002060"/>
      </bottom>
      <diagonal/>
    </border>
    <border>
      <left style="thin">
        <color rgb="FF002060"/>
      </left>
      <right/>
      <top style="thin">
        <color rgb="FF002060"/>
      </top>
      <bottom style="thin">
        <color rgb="FF002060"/>
      </bottom>
      <diagonal/>
    </border>
    <border>
      <left style="thin">
        <color rgb="FF002060"/>
      </left>
      <right/>
      <top style="thin">
        <color rgb="FF002060"/>
      </top>
      <bottom style="hair">
        <color rgb="FF002060"/>
      </bottom>
      <diagonal/>
    </border>
    <border>
      <left style="thin">
        <color rgb="FF002060"/>
      </left>
      <right style="thin">
        <color rgb="FF002060"/>
      </right>
      <top/>
      <bottom style="thin">
        <color rgb="FF002060"/>
      </bottom>
      <diagonal/>
    </border>
    <border>
      <left style="medium">
        <color rgb="FF002060"/>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theme="7" tint="-0.499984740745262"/>
      </bottom>
      <diagonal/>
    </border>
    <border>
      <left/>
      <right style="medium">
        <color rgb="FF002060"/>
      </right>
      <top/>
      <bottom style="medium">
        <color theme="7" tint="-0.499984740745262"/>
      </bottom>
      <diagonal/>
    </border>
    <border>
      <left style="medium">
        <color rgb="FF002060"/>
      </left>
      <right/>
      <top/>
      <bottom style="medium">
        <color rgb="FF002060"/>
      </bottom>
      <diagonal/>
    </border>
    <border>
      <left/>
      <right style="medium">
        <color rgb="FF002060"/>
      </right>
      <top/>
      <bottom style="medium">
        <color rgb="FF002060"/>
      </bottom>
      <diagonal/>
    </border>
    <border>
      <left style="thin">
        <color rgb="FFFF9900"/>
      </left>
      <right style="thin">
        <color rgb="FFFF9900"/>
      </right>
      <top style="thin">
        <color rgb="FFFF9900"/>
      </top>
      <bottom style="hair">
        <color rgb="FFFF9900"/>
      </bottom>
      <diagonal/>
    </border>
    <border>
      <left style="thin">
        <color rgb="FFFF9900"/>
      </left>
      <right/>
      <top style="thin">
        <color rgb="FFFF9900"/>
      </top>
      <bottom style="thin">
        <color rgb="FFFF9900"/>
      </bottom>
      <diagonal/>
    </border>
    <border>
      <left/>
      <right/>
      <top style="thin">
        <color rgb="FFFF9900"/>
      </top>
      <bottom style="thin">
        <color rgb="FFFF9900"/>
      </bottom>
      <diagonal/>
    </border>
    <border>
      <left/>
      <right style="thin">
        <color rgb="FFFF9900"/>
      </right>
      <top style="thin">
        <color rgb="FFFF9900"/>
      </top>
      <bottom style="thin">
        <color rgb="FFFF9900"/>
      </bottom>
      <diagonal/>
    </border>
    <border>
      <left style="thin">
        <color rgb="FFFF9900"/>
      </left>
      <right style="thin">
        <color rgb="FFFF9900"/>
      </right>
      <top style="hair">
        <color rgb="FFFF9900"/>
      </top>
      <bottom style="hair">
        <color rgb="FFFF9900"/>
      </bottom>
      <diagonal/>
    </border>
    <border>
      <left style="thin">
        <color rgb="FFFF9900"/>
      </left>
      <right style="thin">
        <color rgb="FFFF9900"/>
      </right>
      <top style="thin">
        <color rgb="FFFF9900"/>
      </top>
      <bottom style="thin">
        <color rgb="FFFF9900"/>
      </bottom>
      <diagonal/>
    </border>
    <border>
      <left style="thin">
        <color rgb="FFFF9900"/>
      </left>
      <right style="thin">
        <color rgb="FFFF9900"/>
      </right>
      <top style="hair">
        <color rgb="FFFF9900"/>
      </top>
      <bottom style="thin">
        <color rgb="FFFF9900"/>
      </bottom>
      <diagonal/>
    </border>
    <border>
      <left style="thin">
        <color rgb="FFFF9900"/>
      </left>
      <right style="thin">
        <color rgb="FFFF9900"/>
      </right>
      <top style="thin">
        <color rgb="FFFF9900"/>
      </top>
      <bottom/>
      <diagonal/>
    </border>
    <border>
      <left style="thin">
        <color rgb="FFFF9900"/>
      </left>
      <right style="thin">
        <color rgb="FFFF9900"/>
      </right>
      <top/>
      <bottom style="hair">
        <color rgb="FFFF9900"/>
      </bottom>
      <diagonal/>
    </border>
    <border>
      <left/>
      <right/>
      <top style="thin">
        <color theme="0"/>
      </top>
      <bottom style="thin">
        <color theme="0"/>
      </bottom>
      <diagonal/>
    </border>
    <border>
      <left style="medium">
        <color rgb="FF002060"/>
      </left>
      <right style="medium">
        <color rgb="FF002060"/>
      </right>
      <top style="medium">
        <color rgb="FF002060"/>
      </top>
      <bottom/>
      <diagonal/>
    </border>
    <border>
      <left style="medium">
        <color rgb="FF002060"/>
      </left>
      <right style="medium">
        <color rgb="FF002060"/>
      </right>
      <top/>
      <bottom style="medium">
        <color rgb="FF002060"/>
      </bottom>
      <diagonal/>
    </border>
    <border>
      <left style="medium">
        <color rgb="FFFF0000"/>
      </left>
      <right style="medium">
        <color rgb="FFFF0000"/>
      </right>
      <top style="medium">
        <color rgb="FFFF0000"/>
      </top>
      <bottom/>
      <diagonal/>
    </border>
    <border>
      <left style="medium">
        <color rgb="FFFF0000"/>
      </left>
      <right style="medium">
        <color rgb="FFFF0000"/>
      </right>
      <top/>
      <bottom style="medium">
        <color rgb="FFFF0000"/>
      </bottom>
      <diagonal/>
    </border>
    <border>
      <left style="thin">
        <color theme="0"/>
      </left>
      <right/>
      <top style="thin">
        <color theme="0"/>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theme="0"/>
      </right>
      <top/>
      <bottom style="thin">
        <color theme="0"/>
      </bottom>
      <diagonal/>
    </border>
    <border>
      <left style="thin">
        <color indexed="64"/>
      </left>
      <right style="thin">
        <color indexed="64"/>
      </right>
      <top style="thin">
        <color theme="2" tint="-0.749961851863155"/>
      </top>
      <bottom style="thin">
        <color theme="2" tint="-0.749961851863155"/>
      </bottom>
      <diagonal/>
    </border>
    <border>
      <left style="thin">
        <color auto="1"/>
      </left>
      <right style="thin">
        <color auto="1"/>
      </right>
      <top style="hair">
        <color auto="1"/>
      </top>
      <bottom/>
      <diagonal/>
    </border>
    <border>
      <left style="thin">
        <color indexed="64"/>
      </left>
      <right/>
      <top style="thin">
        <color indexed="64"/>
      </top>
      <bottom style="hair">
        <color auto="1"/>
      </bottom>
      <diagonal/>
    </border>
    <border>
      <left style="thin">
        <color auto="1"/>
      </left>
      <right/>
      <top style="hair">
        <color auto="1"/>
      </top>
      <bottom style="hair">
        <color auto="1"/>
      </bottom>
      <diagonal/>
    </border>
    <border>
      <left style="thin">
        <color auto="1"/>
      </left>
      <right/>
      <top style="hair">
        <color auto="1"/>
      </top>
      <bottom/>
      <diagonal/>
    </border>
    <border>
      <left style="thin">
        <color indexed="64"/>
      </left>
      <right/>
      <top/>
      <bottom/>
      <diagonal/>
    </border>
    <border>
      <left style="thin">
        <color auto="1"/>
      </left>
      <right/>
      <top/>
      <bottom style="hair">
        <color auto="1"/>
      </bottom>
      <diagonal/>
    </border>
    <border>
      <left style="thin">
        <color auto="1"/>
      </left>
      <right/>
      <top style="hair">
        <color auto="1"/>
      </top>
      <bottom style="thin">
        <color auto="1"/>
      </bottom>
      <diagonal/>
    </border>
    <border>
      <left style="medium">
        <color theme="0"/>
      </left>
      <right style="thin">
        <color theme="1"/>
      </right>
      <top style="thin">
        <color theme="1"/>
      </top>
      <bottom style="thin">
        <color theme="1"/>
      </bottom>
      <diagonal/>
    </border>
    <border>
      <left style="thin">
        <color theme="1"/>
      </left>
      <right style="thin">
        <color auto="1"/>
      </right>
      <top style="thin">
        <color theme="1"/>
      </top>
      <bottom style="thin">
        <color theme="1"/>
      </bottom>
      <diagonal/>
    </border>
    <border>
      <left style="medium">
        <color theme="0"/>
      </left>
      <right style="thin">
        <color theme="1"/>
      </right>
      <top style="thin">
        <color theme="1"/>
      </top>
      <bottom style="thin">
        <color auto="1"/>
      </bottom>
      <diagonal/>
    </border>
    <border>
      <left style="thin">
        <color theme="1"/>
      </left>
      <right style="thin">
        <color auto="1"/>
      </right>
      <top style="thin">
        <color theme="1"/>
      </top>
      <bottom style="thin">
        <color auto="1"/>
      </bottom>
      <diagonal/>
    </border>
    <border>
      <left style="thin">
        <color theme="0"/>
      </left>
      <right/>
      <top/>
      <bottom style="thin">
        <color theme="0"/>
      </bottom>
      <diagonal/>
    </border>
    <border>
      <left/>
      <right/>
      <top/>
      <bottom style="thin">
        <color theme="0"/>
      </bottom>
      <diagonal/>
    </border>
    <border>
      <left/>
      <right/>
      <top style="thin">
        <color auto="1"/>
      </top>
      <bottom/>
      <diagonal/>
    </border>
    <border>
      <left/>
      <right style="thin">
        <color indexed="64"/>
      </right>
      <top/>
      <bottom style="hair">
        <color auto="1"/>
      </bottom>
      <diagonal/>
    </border>
    <border>
      <left style="thin">
        <color theme="0"/>
      </left>
      <right/>
      <top/>
      <bottom/>
      <diagonal/>
    </border>
    <border>
      <left/>
      <right/>
      <top/>
      <bottom style="medium">
        <color theme="1"/>
      </bottom>
      <diagonal/>
    </border>
    <border>
      <left/>
      <right style="medium">
        <color theme="1"/>
      </right>
      <top/>
      <bottom style="medium">
        <color theme="1"/>
      </bottom>
      <diagonal/>
    </border>
    <border>
      <left style="thin">
        <color theme="0"/>
      </left>
      <right/>
      <top/>
      <bottom style="thin">
        <color indexed="64"/>
      </bottom>
      <diagonal/>
    </border>
    <border>
      <left/>
      <right style="thin">
        <color theme="0"/>
      </right>
      <top/>
      <bottom style="thin">
        <color indexed="64"/>
      </bottom>
      <diagonal/>
    </border>
    <border>
      <left style="thin">
        <color indexed="64"/>
      </left>
      <right style="thin">
        <color indexed="64"/>
      </right>
      <top style="thin">
        <color theme="0"/>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theme="0"/>
      </left>
      <right/>
      <top style="thin">
        <color theme="0"/>
      </top>
      <bottom style="thin">
        <color indexed="64"/>
      </bottom>
      <diagonal/>
    </border>
    <border>
      <left/>
      <right/>
      <top style="thin">
        <color theme="0"/>
      </top>
      <bottom style="thin">
        <color indexed="64"/>
      </bottom>
      <diagonal/>
    </border>
    <border>
      <left/>
      <right style="thin">
        <color theme="0"/>
      </right>
      <top style="thin">
        <color theme="0"/>
      </top>
      <bottom style="thin">
        <color indexed="64"/>
      </bottom>
      <diagonal/>
    </border>
    <border>
      <left/>
      <right style="thin">
        <color indexed="64"/>
      </right>
      <top style="thin">
        <color indexed="64"/>
      </top>
      <bottom style="hair">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n">
        <color theme="1"/>
      </left>
      <right/>
      <top style="thin">
        <color theme="1"/>
      </top>
      <bottom/>
      <diagonal/>
    </border>
    <border>
      <left/>
      <right/>
      <top style="thin">
        <color theme="1"/>
      </top>
      <bottom/>
      <diagonal/>
    </border>
    <border>
      <left/>
      <right style="medium">
        <color theme="1"/>
      </right>
      <top style="thin">
        <color theme="1"/>
      </top>
      <bottom/>
      <diagonal/>
    </border>
    <border>
      <left style="thin">
        <color theme="1"/>
      </left>
      <right/>
      <top/>
      <bottom style="medium">
        <color theme="1"/>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theme="0"/>
      </left>
      <right/>
      <top style="thin">
        <color theme="0"/>
      </top>
      <bottom style="medium">
        <color theme="6" tint="-0.499984740745262"/>
      </bottom>
      <diagonal/>
    </border>
    <border>
      <left/>
      <right/>
      <top style="thin">
        <color theme="0"/>
      </top>
      <bottom style="medium">
        <color theme="6" tint="-0.499984740745262"/>
      </bottom>
      <diagonal/>
    </border>
    <border>
      <left/>
      <right style="thin">
        <color theme="0"/>
      </right>
      <top style="thin">
        <color theme="0"/>
      </top>
      <bottom style="medium">
        <color theme="6" tint="-0.499984740745262"/>
      </bottom>
      <diagonal/>
    </border>
    <border>
      <left style="medium">
        <color theme="6" tint="-0.499984740745262"/>
      </left>
      <right/>
      <top style="medium">
        <color theme="6" tint="-0.499984740745262"/>
      </top>
      <bottom/>
      <diagonal/>
    </border>
    <border>
      <left/>
      <right/>
      <top style="medium">
        <color theme="6" tint="-0.499984740745262"/>
      </top>
      <bottom/>
      <diagonal/>
    </border>
    <border>
      <left/>
      <right style="medium">
        <color theme="6" tint="-0.499984740745262"/>
      </right>
      <top style="medium">
        <color theme="6" tint="-0.499984740745262"/>
      </top>
      <bottom/>
      <diagonal/>
    </border>
    <border>
      <left style="medium">
        <color theme="6" tint="-0.499984740745262"/>
      </left>
      <right/>
      <top/>
      <bottom/>
      <diagonal/>
    </border>
    <border>
      <left/>
      <right style="medium">
        <color theme="6" tint="-0.499984740745262"/>
      </right>
      <top/>
      <bottom/>
      <diagonal/>
    </border>
    <border>
      <left style="medium">
        <color theme="6" tint="-0.499984740745262"/>
      </left>
      <right/>
      <top/>
      <bottom style="medium">
        <color theme="6" tint="-0.499984740745262"/>
      </bottom>
      <diagonal/>
    </border>
    <border>
      <left/>
      <right/>
      <top/>
      <bottom style="medium">
        <color theme="6" tint="-0.499984740745262"/>
      </bottom>
      <diagonal/>
    </border>
    <border>
      <left/>
      <right style="medium">
        <color theme="6" tint="-0.499984740745262"/>
      </right>
      <top/>
      <bottom style="medium">
        <color theme="6" tint="-0.499984740745262"/>
      </bottom>
      <diagonal/>
    </border>
    <border>
      <left style="medium">
        <color theme="5" tint="-0.499984740745262"/>
      </left>
      <right/>
      <top style="medium">
        <color theme="5" tint="-0.499984740745262"/>
      </top>
      <bottom/>
      <diagonal/>
    </border>
    <border>
      <left/>
      <right/>
      <top style="medium">
        <color theme="5" tint="-0.499984740745262"/>
      </top>
      <bottom/>
      <diagonal/>
    </border>
    <border>
      <left/>
      <right style="medium">
        <color theme="5" tint="-0.499984740745262"/>
      </right>
      <top style="medium">
        <color theme="5" tint="-0.499984740745262"/>
      </top>
      <bottom/>
      <diagonal/>
    </border>
    <border>
      <left style="medium">
        <color theme="5" tint="-0.499984740745262"/>
      </left>
      <right/>
      <top/>
      <bottom/>
      <diagonal/>
    </border>
    <border>
      <left/>
      <right style="medium">
        <color theme="5" tint="-0.499984740745262"/>
      </right>
      <top/>
      <bottom/>
      <diagonal/>
    </border>
    <border>
      <left style="medium">
        <color theme="5" tint="-0.499984740745262"/>
      </left>
      <right/>
      <top/>
      <bottom style="medium">
        <color theme="5" tint="-0.499984740745262"/>
      </bottom>
      <diagonal/>
    </border>
    <border>
      <left/>
      <right/>
      <top/>
      <bottom style="medium">
        <color theme="5" tint="-0.499984740745262"/>
      </bottom>
      <diagonal/>
    </border>
    <border>
      <left/>
      <right style="medium">
        <color theme="5" tint="-0.499984740745262"/>
      </right>
      <top/>
      <bottom style="medium">
        <color theme="5" tint="-0.499984740745262"/>
      </bottom>
      <diagonal/>
    </border>
    <border>
      <left style="medium">
        <color theme="7" tint="-0.499984740745262"/>
      </left>
      <right/>
      <top style="medium">
        <color theme="7" tint="-0.499984740745262"/>
      </top>
      <bottom/>
      <diagonal/>
    </border>
    <border>
      <left/>
      <right/>
      <top style="medium">
        <color theme="7" tint="-0.499984740745262"/>
      </top>
      <bottom/>
      <diagonal/>
    </border>
    <border>
      <left/>
      <right style="medium">
        <color theme="7" tint="-0.499984740745262"/>
      </right>
      <top style="medium">
        <color theme="7" tint="-0.499984740745262"/>
      </top>
      <bottom/>
      <diagonal/>
    </border>
    <border>
      <left style="medium">
        <color theme="7" tint="-0.499984740745262"/>
      </left>
      <right/>
      <top/>
      <bottom/>
      <diagonal/>
    </border>
    <border>
      <left/>
      <right style="medium">
        <color theme="7" tint="-0.499984740745262"/>
      </right>
      <top/>
      <bottom/>
      <diagonal/>
    </border>
    <border>
      <left style="medium">
        <color theme="7" tint="-0.499984740745262"/>
      </left>
      <right/>
      <top/>
      <bottom style="medium">
        <color theme="7" tint="-0.499984740745262"/>
      </bottom>
      <diagonal/>
    </border>
    <border>
      <left/>
      <right/>
      <top/>
      <bottom style="medium">
        <color theme="7" tint="-0.499984740745262"/>
      </bottom>
      <diagonal/>
    </border>
    <border>
      <left/>
      <right style="medium">
        <color theme="7" tint="-0.499984740745262"/>
      </right>
      <top/>
      <bottom style="medium">
        <color theme="7" tint="-0.499984740745262"/>
      </bottom>
      <diagonal/>
    </border>
    <border>
      <left style="medium">
        <color theme="8" tint="-0.499984740745262"/>
      </left>
      <right/>
      <top style="medium">
        <color theme="8" tint="-0.499984740745262"/>
      </top>
      <bottom/>
      <diagonal/>
    </border>
    <border>
      <left/>
      <right/>
      <top style="medium">
        <color theme="8" tint="-0.499984740745262"/>
      </top>
      <bottom/>
      <diagonal/>
    </border>
    <border>
      <left/>
      <right style="medium">
        <color theme="8" tint="-0.499984740745262"/>
      </right>
      <top style="medium">
        <color theme="8" tint="-0.499984740745262"/>
      </top>
      <bottom/>
      <diagonal/>
    </border>
    <border>
      <left style="medium">
        <color theme="8" tint="-0.499984740745262"/>
      </left>
      <right/>
      <top/>
      <bottom/>
      <diagonal/>
    </border>
    <border>
      <left/>
      <right style="medium">
        <color theme="8" tint="-0.499984740745262"/>
      </right>
      <top/>
      <bottom/>
      <diagonal/>
    </border>
    <border>
      <left style="medium">
        <color theme="8" tint="-0.499984740745262"/>
      </left>
      <right/>
      <top/>
      <bottom style="medium">
        <color theme="8" tint="-0.499984740745262"/>
      </bottom>
      <diagonal/>
    </border>
    <border>
      <left/>
      <right/>
      <top/>
      <bottom style="medium">
        <color theme="8" tint="-0.499984740745262"/>
      </bottom>
      <diagonal/>
    </border>
    <border>
      <left/>
      <right style="medium">
        <color theme="8" tint="-0.499984740745262"/>
      </right>
      <top/>
      <bottom style="medium">
        <color theme="8" tint="-0.499984740745262"/>
      </bottom>
      <diagonal/>
    </border>
    <border>
      <left style="medium">
        <color theme="9" tint="-0.499984740745262"/>
      </left>
      <right/>
      <top style="medium">
        <color theme="9" tint="-0.499984740745262"/>
      </top>
      <bottom/>
      <diagonal/>
    </border>
    <border>
      <left/>
      <right/>
      <top style="medium">
        <color theme="9" tint="-0.499984740745262"/>
      </top>
      <bottom/>
      <diagonal/>
    </border>
    <border>
      <left/>
      <right style="medium">
        <color theme="9" tint="-0.499984740745262"/>
      </right>
      <top style="medium">
        <color theme="9" tint="-0.499984740745262"/>
      </top>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rgb="FFFFC000"/>
      </left>
      <right/>
      <top style="medium">
        <color rgb="FFFFC000"/>
      </top>
      <bottom/>
      <diagonal/>
    </border>
    <border>
      <left/>
      <right/>
      <top style="medium">
        <color rgb="FFFFC000"/>
      </top>
      <bottom/>
      <diagonal/>
    </border>
    <border>
      <left/>
      <right style="medium">
        <color rgb="FFFFC000"/>
      </right>
      <top style="medium">
        <color rgb="FFFFC000"/>
      </top>
      <bottom/>
      <diagonal/>
    </border>
    <border>
      <left style="medium">
        <color theme="9" tint="-0.499984740745262"/>
      </left>
      <right/>
      <top/>
      <bottom/>
      <diagonal/>
    </border>
    <border>
      <left/>
      <right style="medium">
        <color theme="9" tint="-0.499984740745262"/>
      </right>
      <top/>
      <bottom/>
      <diagonal/>
    </border>
    <border>
      <left style="medium">
        <color theme="1"/>
      </left>
      <right/>
      <top/>
      <bottom/>
      <diagonal/>
    </border>
    <border>
      <left/>
      <right style="medium">
        <color theme="1"/>
      </right>
      <top/>
      <bottom/>
      <diagonal/>
    </border>
    <border>
      <left style="medium">
        <color rgb="FFFFC000"/>
      </left>
      <right/>
      <top/>
      <bottom/>
      <diagonal/>
    </border>
    <border>
      <left/>
      <right style="medium">
        <color rgb="FFFFC000"/>
      </right>
      <top/>
      <bottom/>
      <diagonal/>
    </border>
    <border>
      <left style="medium">
        <color theme="9" tint="-0.499984740745262"/>
      </left>
      <right/>
      <top/>
      <bottom style="medium">
        <color theme="9" tint="-0.499984740745262"/>
      </bottom>
      <diagonal/>
    </border>
    <border>
      <left/>
      <right/>
      <top/>
      <bottom style="medium">
        <color theme="9" tint="-0.499984740745262"/>
      </bottom>
      <diagonal/>
    </border>
    <border>
      <left/>
      <right style="medium">
        <color theme="9" tint="-0.499984740745262"/>
      </right>
      <top/>
      <bottom style="medium">
        <color theme="9" tint="-0.499984740745262"/>
      </bottom>
      <diagonal/>
    </border>
    <border>
      <left style="medium">
        <color theme="1"/>
      </left>
      <right/>
      <top/>
      <bottom style="medium">
        <color theme="1"/>
      </bottom>
      <diagonal/>
    </border>
    <border>
      <left style="medium">
        <color rgb="FFFFC000"/>
      </left>
      <right/>
      <top/>
      <bottom style="medium">
        <color rgb="FFFFC000"/>
      </bottom>
      <diagonal/>
    </border>
    <border>
      <left/>
      <right/>
      <top/>
      <bottom style="medium">
        <color rgb="FFFFC000"/>
      </bottom>
      <diagonal/>
    </border>
    <border>
      <left/>
      <right style="medium">
        <color rgb="FFFFC000"/>
      </right>
      <top/>
      <bottom style="medium">
        <color rgb="FFFFC000"/>
      </bottom>
      <diagonal/>
    </border>
    <border>
      <left style="thin">
        <color indexed="64"/>
      </left>
      <right/>
      <top/>
      <bottom style="medium">
        <color indexed="64"/>
      </bottom>
      <diagonal/>
    </border>
    <border>
      <left style="thin">
        <color indexed="64"/>
      </left>
      <right/>
      <top style="medium">
        <color theme="6" tint="-0.499984740745262"/>
      </top>
      <bottom/>
      <diagonal/>
    </border>
    <border>
      <left style="thin">
        <color indexed="64"/>
      </left>
      <right/>
      <top/>
      <bottom style="medium">
        <color theme="6" tint="-0.499984740745262"/>
      </bottom>
      <diagonal/>
    </border>
    <border>
      <left/>
      <right style="medium">
        <color theme="6" tint="-0.499984740745262"/>
      </right>
      <top style="thin">
        <color indexed="64"/>
      </top>
      <bottom/>
      <diagonal/>
    </border>
    <border>
      <left/>
      <right style="medium">
        <color indexed="64"/>
      </right>
      <top style="thin">
        <color indexed="64"/>
      </top>
      <bottom/>
      <diagonal/>
    </border>
    <border>
      <left/>
      <right/>
      <top/>
      <bottom style="thin">
        <color indexed="64"/>
      </bottom>
      <diagonal/>
    </border>
    <border>
      <left style="medium">
        <color theme="0"/>
      </left>
      <right/>
      <top style="thin">
        <color indexed="64"/>
      </top>
      <bottom style="thin">
        <color theme="1"/>
      </bottom>
      <diagonal/>
    </border>
    <border>
      <left/>
      <right style="thin">
        <color auto="1"/>
      </right>
      <top style="thin">
        <color indexed="64"/>
      </top>
      <bottom style="thin">
        <color theme="1"/>
      </bottom>
      <diagonal/>
    </border>
  </borders>
  <cellStyleXfs count="7">
    <xf numFmtId="0" fontId="0" fillId="0" borderId="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0" fontId="9" fillId="0" borderId="0"/>
    <xf numFmtId="0" fontId="9" fillId="0" borderId="0"/>
    <xf numFmtId="0" fontId="30" fillId="0" borderId="0" applyNumberFormat="0" applyFill="0" applyBorder="0" applyAlignment="0" applyProtection="0">
      <alignment vertical="top"/>
      <protection locked="0"/>
    </xf>
    <xf numFmtId="0" fontId="8" fillId="0" borderId="0">
      <alignment vertical="center"/>
    </xf>
  </cellStyleXfs>
  <cellXfs count="893">
    <xf numFmtId="0" fontId="0" fillId="0" borderId="0" xfId="0">
      <alignment vertical="center"/>
    </xf>
    <xf numFmtId="0" fontId="0" fillId="0" borderId="1" xfId="0" applyBorder="1">
      <alignment vertical="center"/>
    </xf>
    <xf numFmtId="0" fontId="5" fillId="0" borderId="1" xfId="0" applyFont="1" applyBorder="1" applyAlignment="1">
      <alignment vertical="center"/>
    </xf>
    <xf numFmtId="0" fontId="0" fillId="0" borderId="2" xfId="0" applyBorder="1">
      <alignment vertical="center"/>
    </xf>
    <xf numFmtId="0" fontId="0" fillId="0" borderId="3" xfId="0" applyBorder="1">
      <alignment vertical="center"/>
    </xf>
    <xf numFmtId="0" fontId="5" fillId="0" borderId="3" xfId="0" applyFont="1" applyBorder="1">
      <alignment vertical="center"/>
    </xf>
    <xf numFmtId="176" fontId="0" fillId="0" borderId="3" xfId="2" applyNumberFormat="1" applyFont="1" applyBorder="1" applyAlignment="1">
      <alignment vertical="center"/>
    </xf>
    <xf numFmtId="176" fontId="0" fillId="0" borderId="3" xfId="2" applyNumberFormat="1" applyFont="1" applyBorder="1" applyAlignment="1">
      <alignment horizontal="left" vertical="center" shrinkToFit="1"/>
    </xf>
    <xf numFmtId="0" fontId="0" fillId="0" borderId="3" xfId="0" applyBorder="1" applyAlignment="1">
      <alignment vertical="center"/>
    </xf>
    <xf numFmtId="0" fontId="0" fillId="0" borderId="3" xfId="0" applyBorder="1" applyAlignment="1">
      <alignment horizontal="center" vertical="center"/>
    </xf>
    <xf numFmtId="0" fontId="0" fillId="0" borderId="9" xfId="0" applyBorder="1">
      <alignment vertical="center"/>
    </xf>
    <xf numFmtId="0" fontId="0" fillId="0" borderId="10" xfId="0" applyBorder="1">
      <alignment vertical="center"/>
    </xf>
    <xf numFmtId="0" fontId="0" fillId="2" borderId="12" xfId="0" applyFill="1" applyBorder="1">
      <alignment vertical="center"/>
    </xf>
    <xf numFmtId="0" fontId="0" fillId="2" borderId="0" xfId="0" applyFill="1" applyBorder="1">
      <alignment vertical="center"/>
    </xf>
    <xf numFmtId="0" fontId="0" fillId="2" borderId="17" xfId="0" applyFill="1" applyBorder="1">
      <alignment vertical="center"/>
    </xf>
    <xf numFmtId="0" fontId="0" fillId="2" borderId="19" xfId="0" applyFill="1" applyBorder="1">
      <alignment vertical="center"/>
    </xf>
    <xf numFmtId="0" fontId="0" fillId="0" borderId="24" xfId="0" applyBorder="1" applyAlignment="1">
      <alignment horizontal="center" vertical="center"/>
    </xf>
    <xf numFmtId="38" fontId="0" fillId="0" borderId="24" xfId="1" applyFont="1" applyFill="1" applyBorder="1">
      <alignment vertical="center"/>
    </xf>
    <xf numFmtId="0" fontId="0" fillId="0" borderId="13" xfId="0" applyBorder="1" applyAlignment="1">
      <alignment horizontal="center" vertical="center"/>
    </xf>
    <xf numFmtId="38" fontId="0" fillId="0" borderId="24" xfId="1" applyFont="1" applyBorder="1">
      <alignment vertical="center"/>
    </xf>
    <xf numFmtId="0" fontId="0" fillId="0" borderId="21" xfId="0" applyBorder="1" applyAlignment="1">
      <alignment horizontal="center" vertical="center"/>
    </xf>
    <xf numFmtId="38" fontId="0" fillId="0" borderId="21" xfId="1" applyFont="1" applyBorder="1">
      <alignment vertical="center"/>
    </xf>
    <xf numFmtId="0" fontId="0" fillId="0" borderId="27" xfId="0" applyBorder="1">
      <alignment vertical="center"/>
    </xf>
    <xf numFmtId="38" fontId="0" fillId="0" borderId="27" xfId="1" applyFont="1" applyBorder="1">
      <alignment vertical="center"/>
    </xf>
    <xf numFmtId="38" fontId="0" fillId="0" borderId="13" xfId="1" applyFont="1" applyBorder="1">
      <alignment vertical="center"/>
    </xf>
    <xf numFmtId="0" fontId="0" fillId="0" borderId="28" xfId="0" applyBorder="1">
      <alignment vertical="center"/>
    </xf>
    <xf numFmtId="0" fontId="7" fillId="0" borderId="0" xfId="0" applyFont="1">
      <alignment vertical="center"/>
    </xf>
    <xf numFmtId="0" fontId="0" fillId="2" borderId="32" xfId="0" applyFill="1" applyBorder="1">
      <alignment vertical="center"/>
    </xf>
    <xf numFmtId="0" fontId="0" fillId="2" borderId="33" xfId="0" applyFill="1" applyBorder="1">
      <alignment vertical="center"/>
    </xf>
    <xf numFmtId="176" fontId="0" fillId="2" borderId="33" xfId="2" applyNumberFormat="1" applyFont="1" applyFill="1" applyBorder="1">
      <alignment vertical="center"/>
    </xf>
    <xf numFmtId="0" fontId="0" fillId="2" borderId="34" xfId="0" applyFill="1" applyBorder="1">
      <alignment vertical="center"/>
    </xf>
    <xf numFmtId="176" fontId="0" fillId="0" borderId="28" xfId="2" applyNumberFormat="1" applyFont="1" applyBorder="1">
      <alignment vertical="center"/>
    </xf>
    <xf numFmtId="176" fontId="0" fillId="0" borderId="1" xfId="2" applyNumberFormat="1" applyFont="1" applyBorder="1">
      <alignment vertical="center"/>
    </xf>
    <xf numFmtId="0" fontId="0" fillId="0" borderId="1" xfId="0" applyBorder="1" applyAlignment="1">
      <alignment horizontal="center" vertical="center"/>
    </xf>
    <xf numFmtId="176" fontId="0" fillId="0" borderId="37" xfId="1" applyNumberFormat="1" applyFont="1" applyBorder="1">
      <alignment vertical="center"/>
    </xf>
    <xf numFmtId="177" fontId="0" fillId="5" borderId="44" xfId="0" applyNumberFormat="1" applyFont="1" applyFill="1" applyBorder="1" applyAlignment="1">
      <alignment horizontal="center" vertical="top" shrinkToFit="1"/>
    </xf>
    <xf numFmtId="0" fontId="0" fillId="5" borderId="45" xfId="0" applyFont="1" applyFill="1" applyBorder="1" applyAlignment="1">
      <alignment vertical="top" shrinkToFit="1"/>
    </xf>
    <xf numFmtId="0" fontId="0" fillId="5" borderId="45" xfId="0" applyFill="1" applyBorder="1" applyAlignment="1">
      <alignment vertical="top" shrinkToFit="1"/>
    </xf>
    <xf numFmtId="0" fontId="0" fillId="5" borderId="45" xfId="0" applyFill="1" applyBorder="1" applyAlignment="1">
      <alignment vertical="top" wrapText="1" shrinkToFit="1"/>
    </xf>
    <xf numFmtId="177" fontId="17" fillId="5" borderId="44" xfId="0" applyNumberFormat="1" applyFont="1" applyFill="1" applyBorder="1" applyAlignment="1">
      <alignment horizontal="center" vertical="top" shrinkToFit="1"/>
    </xf>
    <xf numFmtId="0" fontId="17" fillId="5" borderId="45" xfId="0" applyFont="1" applyFill="1" applyBorder="1" applyAlignment="1">
      <alignment vertical="top" shrinkToFit="1"/>
    </xf>
    <xf numFmtId="49" fontId="17" fillId="5" borderId="45" xfId="0" applyNumberFormat="1" applyFont="1" applyFill="1" applyBorder="1" applyAlignment="1">
      <alignment horizontal="left" vertical="top" shrinkToFit="1"/>
    </xf>
    <xf numFmtId="177" fontId="17" fillId="5" borderId="44" xfId="0" quotePrefix="1" applyNumberFormat="1" applyFont="1" applyFill="1" applyBorder="1" applyAlignment="1">
      <alignment horizontal="center" vertical="top" shrinkToFit="1"/>
    </xf>
    <xf numFmtId="0" fontId="17" fillId="5" borderId="45" xfId="0" applyFont="1" applyFill="1" applyBorder="1" applyAlignment="1">
      <alignment vertical="top" wrapText="1" shrinkToFit="1"/>
    </xf>
    <xf numFmtId="0" fontId="0" fillId="5" borderId="45" xfId="0" applyFont="1" applyFill="1" applyBorder="1" applyAlignment="1">
      <alignment vertical="top" wrapText="1" shrinkToFit="1"/>
    </xf>
    <xf numFmtId="177" fontId="17" fillId="5" borderId="46" xfId="0" applyNumberFormat="1" applyFont="1" applyFill="1" applyBorder="1" applyAlignment="1">
      <alignment horizontal="center" vertical="top" shrinkToFit="1"/>
    </xf>
    <xf numFmtId="0" fontId="0" fillId="5" borderId="47" xfId="0" applyFont="1" applyFill="1" applyBorder="1" applyAlignment="1">
      <alignment vertical="top" shrinkToFit="1"/>
    </xf>
    <xf numFmtId="177" fontId="0" fillId="7" borderId="35" xfId="0" applyNumberFormat="1" applyFont="1" applyFill="1" applyBorder="1" applyAlignment="1">
      <alignment horizontal="center" vertical="top" shrinkToFit="1"/>
    </xf>
    <xf numFmtId="0" fontId="0" fillId="7" borderId="48" xfId="0" applyFont="1" applyFill="1" applyBorder="1" applyAlignment="1">
      <alignment vertical="top" shrinkToFit="1"/>
    </xf>
    <xf numFmtId="177" fontId="0" fillId="5" borderId="25" xfId="0" applyNumberFormat="1" applyFont="1" applyFill="1" applyBorder="1" applyAlignment="1">
      <alignment horizontal="center"/>
    </xf>
    <xf numFmtId="0" fontId="0" fillId="5" borderId="25" xfId="0" applyFont="1" applyFill="1" applyBorder="1" applyAlignment="1">
      <alignment vertical="top" shrinkToFit="1"/>
    </xf>
    <xf numFmtId="177" fontId="0" fillId="5" borderId="24" xfId="0" applyNumberFormat="1" applyFont="1" applyFill="1" applyBorder="1" applyAlignment="1">
      <alignment horizontal="center"/>
    </xf>
    <xf numFmtId="0" fontId="0" fillId="5" borderId="24" xfId="0" applyFont="1" applyFill="1" applyBorder="1" applyAlignment="1">
      <alignment vertical="top" shrinkToFit="1"/>
    </xf>
    <xf numFmtId="177" fontId="0" fillId="8" borderId="26" xfId="0" applyNumberFormat="1" applyFont="1" applyFill="1" applyBorder="1" applyAlignment="1">
      <alignment horizontal="center"/>
    </xf>
    <xf numFmtId="0" fontId="0" fillId="8" borderId="26" xfId="0" applyFont="1" applyFill="1" applyBorder="1" applyAlignment="1">
      <alignment vertical="top" shrinkToFit="1"/>
    </xf>
    <xf numFmtId="177" fontId="0" fillId="7" borderId="13" xfId="0" applyNumberFormat="1" applyFont="1" applyFill="1" applyBorder="1" applyAlignment="1">
      <alignment horizontal="center"/>
    </xf>
    <xf numFmtId="0" fontId="0" fillId="7" borderId="13" xfId="0" applyFont="1" applyFill="1" applyBorder="1" applyAlignment="1">
      <alignment vertical="top" shrinkToFit="1"/>
    </xf>
    <xf numFmtId="177" fontId="18" fillId="9" borderId="13" xfId="0" applyNumberFormat="1" applyFont="1" applyFill="1" applyBorder="1" applyAlignment="1">
      <alignment horizontal="center"/>
    </xf>
    <xf numFmtId="0" fontId="18" fillId="9" borderId="13" xfId="0" applyFont="1" applyFill="1" applyBorder="1" applyAlignment="1">
      <alignment vertical="top" shrinkToFit="1"/>
    </xf>
    <xf numFmtId="176" fontId="0" fillId="0" borderId="44" xfId="1" applyNumberFormat="1" applyFont="1" applyFill="1" applyBorder="1">
      <alignment vertical="center"/>
    </xf>
    <xf numFmtId="176" fontId="0" fillId="0" borderId="49" xfId="1" applyNumberFormat="1" applyFont="1" applyFill="1" applyBorder="1">
      <alignment vertical="center"/>
    </xf>
    <xf numFmtId="176" fontId="0" fillId="0" borderId="50" xfId="1" applyNumberFormat="1" applyFont="1" applyFill="1" applyBorder="1">
      <alignment vertical="center"/>
    </xf>
    <xf numFmtId="176" fontId="0" fillId="0" borderId="46" xfId="1" applyNumberFormat="1" applyFont="1" applyFill="1" applyBorder="1">
      <alignment vertical="center"/>
    </xf>
    <xf numFmtId="176" fontId="0" fillId="0" borderId="51" xfId="1" applyNumberFormat="1" applyFont="1" applyFill="1" applyBorder="1">
      <alignment vertical="center"/>
    </xf>
    <xf numFmtId="176" fontId="0" fillId="0" borderId="35" xfId="1" applyNumberFormat="1" applyFont="1" applyFill="1" applyBorder="1">
      <alignment vertical="center"/>
    </xf>
    <xf numFmtId="176" fontId="0" fillId="0" borderId="44" xfId="1" applyNumberFormat="1" applyFont="1" applyBorder="1">
      <alignment vertical="center"/>
    </xf>
    <xf numFmtId="176" fontId="0" fillId="0" borderId="46" xfId="1" applyNumberFormat="1" applyFont="1" applyBorder="1">
      <alignment vertical="center"/>
    </xf>
    <xf numFmtId="176" fontId="0" fillId="0" borderId="51" xfId="1" applyNumberFormat="1" applyFont="1" applyBorder="1">
      <alignment vertical="center"/>
    </xf>
    <xf numFmtId="176" fontId="0" fillId="0" borderId="35" xfId="1" applyNumberFormat="1" applyFont="1" applyBorder="1">
      <alignment vertical="center"/>
    </xf>
    <xf numFmtId="176" fontId="0" fillId="0" borderId="54" xfId="1" applyNumberFormat="1" applyFont="1" applyBorder="1">
      <alignment vertical="center"/>
    </xf>
    <xf numFmtId="176" fontId="0" fillId="8" borderId="46" xfId="1" applyNumberFormat="1" applyFont="1" applyFill="1" applyBorder="1">
      <alignment vertical="center"/>
    </xf>
    <xf numFmtId="178" fontId="21" fillId="5" borderId="35" xfId="0" applyNumberFormat="1" applyFont="1" applyFill="1" applyBorder="1" applyAlignment="1">
      <alignment horizontal="center" vertical="center"/>
    </xf>
    <xf numFmtId="178" fontId="21" fillId="5" borderId="35" xfId="3" applyNumberFormat="1" applyFont="1" applyFill="1" applyBorder="1" applyAlignment="1">
      <alignment horizontal="center" vertical="center" wrapText="1" shrinkToFit="1"/>
    </xf>
    <xf numFmtId="179" fontId="21" fillId="5" borderId="35" xfId="1" applyNumberFormat="1" applyFont="1" applyFill="1" applyBorder="1" applyAlignment="1">
      <alignment horizontal="center" vertical="center" wrapText="1" shrinkToFit="1"/>
    </xf>
    <xf numFmtId="0" fontId="21" fillId="5" borderId="36" xfId="0" applyFont="1" applyFill="1" applyBorder="1" applyAlignment="1">
      <alignment horizontal="center" vertical="center"/>
    </xf>
    <xf numFmtId="38" fontId="21" fillId="5" borderId="35" xfId="1" applyFont="1" applyFill="1" applyBorder="1" applyAlignment="1">
      <alignment horizontal="center" vertical="center" wrapText="1" shrinkToFit="1"/>
    </xf>
    <xf numFmtId="0" fontId="22" fillId="0" borderId="1" xfId="0" applyFont="1" applyBorder="1">
      <alignment vertical="center"/>
    </xf>
    <xf numFmtId="0" fontId="22" fillId="0" borderId="3" xfId="0" applyFont="1" applyBorder="1" applyAlignment="1">
      <alignment horizontal="center" vertical="center"/>
    </xf>
    <xf numFmtId="38" fontId="22" fillId="0" borderId="3" xfId="1" applyFont="1" applyBorder="1" applyAlignment="1">
      <alignment horizontal="center" vertical="center"/>
    </xf>
    <xf numFmtId="0" fontId="22" fillId="2" borderId="4" xfId="0" applyFont="1" applyFill="1" applyBorder="1">
      <alignment vertical="center"/>
    </xf>
    <xf numFmtId="0" fontId="22" fillId="2" borderId="5" xfId="0" applyFont="1" applyFill="1" applyBorder="1" applyAlignment="1">
      <alignment horizontal="center" vertical="center"/>
    </xf>
    <xf numFmtId="0" fontId="22" fillId="2" borderId="5" xfId="0" applyFont="1" applyFill="1" applyBorder="1">
      <alignment vertical="center"/>
    </xf>
    <xf numFmtId="0" fontId="22" fillId="2" borderId="5" xfId="0" applyFont="1" applyFill="1" applyBorder="1" applyAlignment="1">
      <alignment vertical="center"/>
    </xf>
    <xf numFmtId="176" fontId="23" fillId="2" borderId="6" xfId="2" applyNumberFormat="1" applyFont="1" applyFill="1" applyBorder="1" applyAlignment="1">
      <alignment vertical="center"/>
    </xf>
    <xf numFmtId="176" fontId="24" fillId="2" borderId="5" xfId="2" applyNumberFormat="1" applyFont="1" applyFill="1" applyBorder="1" applyAlignment="1">
      <alignment horizontal="left" vertical="center"/>
    </xf>
    <xf numFmtId="0" fontId="23" fillId="2" borderId="5" xfId="0" applyFont="1" applyFill="1" applyBorder="1">
      <alignment vertical="center"/>
    </xf>
    <xf numFmtId="0" fontId="22" fillId="2" borderId="7" xfId="0" applyFont="1" applyFill="1" applyBorder="1">
      <alignment vertical="center"/>
    </xf>
    <xf numFmtId="0" fontId="22" fillId="2" borderId="8" xfId="0" applyFont="1" applyFill="1" applyBorder="1">
      <alignment vertical="center"/>
    </xf>
    <xf numFmtId="0" fontId="22" fillId="0" borderId="9" xfId="0" applyFont="1" applyBorder="1">
      <alignment vertical="center"/>
    </xf>
    <xf numFmtId="0" fontId="22" fillId="0" borderId="10" xfId="0" applyFont="1" applyBorder="1">
      <alignment vertical="center"/>
    </xf>
    <xf numFmtId="0" fontId="22" fillId="2" borderId="12" xfId="0" applyFont="1" applyFill="1" applyBorder="1">
      <alignment vertical="center"/>
    </xf>
    <xf numFmtId="0" fontId="22" fillId="2" borderId="14" xfId="0" applyFont="1" applyFill="1" applyBorder="1">
      <alignment vertical="center"/>
    </xf>
    <xf numFmtId="0" fontId="14" fillId="10" borderId="48" xfId="0" applyFont="1" applyFill="1" applyBorder="1" applyAlignment="1">
      <alignment horizontal="left" vertical="center"/>
    </xf>
    <xf numFmtId="0" fontId="14" fillId="10" borderId="52" xfId="0" applyFont="1" applyFill="1" applyBorder="1" applyAlignment="1">
      <alignment horizontal="center" vertical="center"/>
    </xf>
    <xf numFmtId="0" fontId="21" fillId="8" borderId="48" xfId="0" applyFont="1" applyFill="1" applyBorder="1" applyAlignment="1">
      <alignment horizontal="left" vertical="center"/>
    </xf>
    <xf numFmtId="0" fontId="21" fillId="8" borderId="53" xfId="0" applyFont="1" applyFill="1" applyBorder="1" applyAlignment="1">
      <alignment horizontal="center" vertical="center"/>
    </xf>
    <xf numFmtId="0" fontId="21" fillId="8" borderId="52" xfId="0" applyFont="1" applyFill="1" applyBorder="1" applyAlignment="1">
      <alignment horizontal="center" vertical="center"/>
    </xf>
    <xf numFmtId="0" fontId="22" fillId="2" borderId="17" xfId="0" applyFont="1" applyFill="1" applyBorder="1">
      <alignment vertical="center"/>
    </xf>
    <xf numFmtId="0" fontId="22" fillId="2" borderId="19" xfId="0" applyFont="1" applyFill="1" applyBorder="1">
      <alignment vertical="center"/>
    </xf>
    <xf numFmtId="0" fontId="22" fillId="2" borderId="0" xfId="0" applyFont="1" applyFill="1" applyBorder="1">
      <alignment vertical="center"/>
    </xf>
    <xf numFmtId="0" fontId="14" fillId="10" borderId="35" xfId="3" applyFont="1" applyFill="1" applyBorder="1" applyAlignment="1">
      <alignment horizontal="center" vertical="center" wrapText="1"/>
    </xf>
    <xf numFmtId="0" fontId="14" fillId="10" borderId="35" xfId="3" applyFont="1" applyFill="1" applyBorder="1" applyAlignment="1">
      <alignment horizontal="center" vertical="center" wrapText="1" shrinkToFit="1"/>
    </xf>
    <xf numFmtId="0" fontId="21" fillId="8" borderId="35" xfId="0" applyFont="1" applyFill="1" applyBorder="1" applyAlignment="1">
      <alignment horizontal="center" vertical="center" wrapText="1"/>
    </xf>
    <xf numFmtId="0" fontId="21" fillId="8" borderId="35" xfId="3" applyFont="1" applyFill="1" applyBorder="1" applyAlignment="1">
      <alignment horizontal="center" vertical="center" wrapText="1"/>
    </xf>
    <xf numFmtId="0" fontId="21" fillId="8" borderId="35" xfId="3" applyFont="1" applyFill="1" applyBorder="1" applyAlignment="1">
      <alignment horizontal="center" vertical="center" wrapText="1" shrinkToFit="1"/>
    </xf>
    <xf numFmtId="0" fontId="22" fillId="3" borderId="11" xfId="0" applyFont="1" applyFill="1" applyBorder="1" applyAlignment="1">
      <alignment horizontal="center" vertical="center"/>
    </xf>
    <xf numFmtId="38" fontId="22" fillId="3" borderId="11" xfId="1" applyFont="1" applyFill="1" applyBorder="1" applyAlignment="1">
      <alignment horizontal="center" vertical="center"/>
    </xf>
    <xf numFmtId="0" fontId="21" fillId="8" borderId="54" xfId="0" applyFont="1" applyFill="1" applyBorder="1" applyAlignment="1">
      <alignment horizontal="center" vertical="center"/>
    </xf>
    <xf numFmtId="49" fontId="21" fillId="8" borderId="54" xfId="0" applyNumberFormat="1" applyFont="1" applyFill="1" applyBorder="1" applyAlignment="1">
      <alignment horizontal="center" vertical="center"/>
    </xf>
    <xf numFmtId="177" fontId="21" fillId="8" borderId="36" xfId="0" applyNumberFormat="1" applyFont="1" applyFill="1" applyBorder="1" applyAlignment="1">
      <alignment horizontal="center" vertical="center"/>
    </xf>
    <xf numFmtId="176" fontId="0" fillId="0" borderId="54" xfId="1" applyNumberFormat="1" applyFont="1" applyFill="1" applyBorder="1">
      <alignment vertical="center"/>
    </xf>
    <xf numFmtId="179" fontId="21" fillId="5" borderId="36" xfId="1" applyNumberFormat="1" applyFont="1" applyFill="1" applyBorder="1" applyAlignment="1">
      <alignment horizontal="center" vertical="center" wrapText="1" shrinkToFit="1"/>
    </xf>
    <xf numFmtId="0" fontId="0" fillId="0" borderId="0" xfId="0" applyAlignment="1">
      <alignment horizontal="right" vertical="center"/>
    </xf>
    <xf numFmtId="0" fontId="22" fillId="0" borderId="0" xfId="0" applyFont="1">
      <alignment vertical="center"/>
    </xf>
    <xf numFmtId="0" fontId="22" fillId="0" borderId="0" xfId="0" applyFont="1" applyAlignment="1">
      <alignment horizontal="right" vertical="center"/>
    </xf>
    <xf numFmtId="0" fontId="22" fillId="13" borderId="59" xfId="0" applyFont="1" applyFill="1" applyBorder="1" applyAlignment="1">
      <alignment horizontal="center" vertical="center"/>
    </xf>
    <xf numFmtId="38" fontId="22" fillId="0" borderId="57" xfId="1" applyFont="1" applyBorder="1">
      <alignment vertical="center"/>
    </xf>
    <xf numFmtId="38" fontId="22" fillId="0" borderId="57" xfId="0" applyNumberFormat="1" applyFont="1" applyBorder="1">
      <alignment vertical="center"/>
    </xf>
    <xf numFmtId="180" fontId="22" fillId="0" borderId="57" xfId="0" applyNumberFormat="1" applyFont="1" applyBorder="1">
      <alignment vertical="center"/>
    </xf>
    <xf numFmtId="38" fontId="22" fillId="0" borderId="58" xfId="1" applyFont="1" applyBorder="1">
      <alignment vertical="center"/>
    </xf>
    <xf numFmtId="38" fontId="22" fillId="0" borderId="58" xfId="0" applyNumberFormat="1" applyFont="1" applyBorder="1">
      <alignment vertical="center"/>
    </xf>
    <xf numFmtId="180" fontId="22" fillId="0" borderId="58" xfId="0" applyNumberFormat="1" applyFont="1" applyBorder="1">
      <alignment vertical="center"/>
    </xf>
    <xf numFmtId="38" fontId="22" fillId="0" borderId="59" xfId="1" applyFont="1" applyBorder="1">
      <alignment vertical="center"/>
    </xf>
    <xf numFmtId="38" fontId="22" fillId="0" borderId="59" xfId="0" applyNumberFormat="1" applyFont="1" applyBorder="1">
      <alignment vertical="center"/>
    </xf>
    <xf numFmtId="180" fontId="22" fillId="0" borderId="59" xfId="0" applyNumberFormat="1" applyFont="1" applyBorder="1">
      <alignment vertical="center"/>
    </xf>
    <xf numFmtId="0" fontId="22" fillId="0" borderId="57" xfId="0" applyFont="1" applyFill="1" applyBorder="1">
      <alignment vertical="center"/>
    </xf>
    <xf numFmtId="0" fontId="22" fillId="0" borderId="58" xfId="0" applyFont="1" applyFill="1" applyBorder="1">
      <alignment vertical="center"/>
    </xf>
    <xf numFmtId="0" fontId="22" fillId="0" borderId="0" xfId="0" applyFont="1" applyAlignment="1">
      <alignment horizontal="center" vertical="center"/>
    </xf>
    <xf numFmtId="0" fontId="22" fillId="0" borderId="57" xfId="0" applyFont="1" applyFill="1" applyBorder="1" applyAlignment="1">
      <alignment horizontal="center" vertical="center"/>
    </xf>
    <xf numFmtId="0" fontId="22" fillId="0" borderId="58" xfId="0" applyFont="1" applyFill="1" applyBorder="1" applyAlignment="1">
      <alignment horizontal="center" vertical="center"/>
    </xf>
    <xf numFmtId="0" fontId="22" fillId="0" borderId="59" xfId="0" applyFont="1" applyFill="1" applyBorder="1" applyAlignment="1">
      <alignment horizontal="center" vertical="center"/>
    </xf>
    <xf numFmtId="0" fontId="25" fillId="0" borderId="0" xfId="0" applyFont="1">
      <alignment vertical="center"/>
    </xf>
    <xf numFmtId="0" fontId="22" fillId="13" borderId="69" xfId="0" applyFont="1" applyFill="1" applyBorder="1" applyAlignment="1">
      <alignment horizontal="center" vertical="center"/>
    </xf>
    <xf numFmtId="0" fontId="22" fillId="14" borderId="56" xfId="0" applyFont="1" applyFill="1" applyBorder="1" applyAlignment="1">
      <alignment horizontal="center" vertical="center"/>
    </xf>
    <xf numFmtId="38" fontId="22" fillId="0" borderId="66" xfId="1" applyFont="1" applyBorder="1">
      <alignment vertical="center"/>
    </xf>
    <xf numFmtId="38" fontId="22" fillId="0" borderId="70" xfId="1" applyFont="1" applyBorder="1">
      <alignment vertical="center"/>
    </xf>
    <xf numFmtId="0" fontId="22" fillId="0" borderId="55" xfId="0" applyFont="1" applyBorder="1" applyAlignment="1">
      <alignment horizontal="center" vertical="center"/>
    </xf>
    <xf numFmtId="38" fontId="22" fillId="0" borderId="55" xfId="1" applyFont="1" applyBorder="1" applyAlignment="1">
      <alignment horizontal="right" vertical="center"/>
    </xf>
    <xf numFmtId="0" fontId="22" fillId="0" borderId="0" xfId="0" applyFont="1" applyAlignment="1">
      <alignment vertical="center"/>
    </xf>
    <xf numFmtId="0" fontId="27" fillId="13" borderId="73" xfId="3" applyFont="1" applyFill="1" applyBorder="1" applyAlignment="1"/>
    <xf numFmtId="0" fontId="21" fillId="13" borderId="74" xfId="3" applyFont="1" applyFill="1" applyBorder="1" applyAlignment="1"/>
    <xf numFmtId="0" fontId="21" fillId="13" borderId="74" xfId="3" applyFont="1" applyFill="1" applyBorder="1" applyAlignment="1">
      <alignment vertical="center"/>
    </xf>
    <xf numFmtId="0" fontId="27" fillId="13" borderId="77" xfId="3" applyFont="1" applyFill="1" applyBorder="1" applyAlignment="1"/>
    <xf numFmtId="0" fontId="21" fillId="13" borderId="78" xfId="3" applyFont="1" applyFill="1" applyBorder="1" applyAlignment="1"/>
    <xf numFmtId="0" fontId="21" fillId="13" borderId="74" xfId="3" applyFont="1" applyFill="1" applyBorder="1" applyAlignment="1">
      <alignment vertical="center" wrapText="1"/>
    </xf>
    <xf numFmtId="0" fontId="28" fillId="13" borderId="74" xfId="3" applyFont="1" applyFill="1" applyBorder="1" applyAlignment="1">
      <alignment vertical="center"/>
    </xf>
    <xf numFmtId="0" fontId="25" fillId="0" borderId="0" xfId="0" applyFont="1" applyAlignment="1">
      <alignment horizontal="left" vertical="center"/>
    </xf>
    <xf numFmtId="0" fontId="22" fillId="0" borderId="0" xfId="0" applyFont="1" applyAlignment="1"/>
    <xf numFmtId="177" fontId="22" fillId="5" borderId="80" xfId="0" applyNumberFormat="1" applyFont="1" applyFill="1" applyBorder="1" applyAlignment="1">
      <alignment horizontal="center" vertical="top" shrinkToFit="1"/>
    </xf>
    <xf numFmtId="177" fontId="22" fillId="5" borderId="81" xfId="0" applyNumberFormat="1" applyFont="1" applyFill="1" applyBorder="1" applyAlignment="1">
      <alignment horizontal="center" vertical="top" shrinkToFit="1"/>
    </xf>
    <xf numFmtId="177" fontId="29" fillId="5" borderId="81" xfId="0" applyNumberFormat="1" applyFont="1" applyFill="1" applyBorder="1" applyAlignment="1">
      <alignment horizontal="center" vertical="top" shrinkToFit="1"/>
    </xf>
    <xf numFmtId="177" fontId="29" fillId="5" borderId="81" xfId="0" quotePrefix="1" applyNumberFormat="1" applyFont="1" applyFill="1" applyBorder="1" applyAlignment="1">
      <alignment horizontal="center" vertical="top" shrinkToFit="1"/>
    </xf>
    <xf numFmtId="177" fontId="29" fillId="5" borderId="82" xfId="0" applyNumberFormat="1" applyFont="1" applyFill="1" applyBorder="1" applyAlignment="1">
      <alignment horizontal="center" vertical="top" shrinkToFit="1"/>
    </xf>
    <xf numFmtId="177" fontId="22" fillId="5" borderId="84" xfId="0" applyNumberFormat="1" applyFont="1" applyFill="1" applyBorder="1" applyAlignment="1">
      <alignment horizontal="center" vertical="top" shrinkToFit="1"/>
    </xf>
    <xf numFmtId="177" fontId="29" fillId="5" borderId="84" xfId="0" applyNumberFormat="1" applyFont="1" applyFill="1" applyBorder="1" applyAlignment="1">
      <alignment horizontal="center" vertical="top" shrinkToFit="1"/>
    </xf>
    <xf numFmtId="177" fontId="29" fillId="5" borderId="84" xfId="0" quotePrefix="1" applyNumberFormat="1" applyFont="1" applyFill="1" applyBorder="1" applyAlignment="1">
      <alignment horizontal="center" vertical="top" shrinkToFit="1"/>
    </xf>
    <xf numFmtId="0" fontId="22" fillId="7" borderId="87" xfId="0" applyFont="1" applyFill="1" applyBorder="1" applyAlignment="1">
      <alignment horizontal="center" vertical="center"/>
    </xf>
    <xf numFmtId="177" fontId="22" fillId="5" borderId="83" xfId="0" applyNumberFormat="1" applyFont="1" applyFill="1" applyBorder="1" applyAlignment="1">
      <alignment horizontal="center" vertical="top" shrinkToFit="1"/>
    </xf>
    <xf numFmtId="0" fontId="22" fillId="5" borderId="83" xfId="0" applyFont="1" applyFill="1" applyBorder="1" applyAlignment="1">
      <alignment vertical="top" shrinkToFit="1"/>
    </xf>
    <xf numFmtId="176" fontId="0" fillId="0" borderId="83" xfId="1" applyNumberFormat="1" applyFont="1" applyBorder="1">
      <alignment vertical="center"/>
    </xf>
    <xf numFmtId="0" fontId="22" fillId="5" borderId="83" xfId="0" applyFont="1" applyFill="1" applyBorder="1" applyAlignment="1">
      <alignment vertical="top" wrapText="1" shrinkToFit="1"/>
    </xf>
    <xf numFmtId="177" fontId="29" fillId="5" borderId="83" xfId="0" applyNumberFormat="1" applyFont="1" applyFill="1" applyBorder="1" applyAlignment="1">
      <alignment horizontal="center" vertical="top" shrinkToFit="1"/>
    </xf>
    <xf numFmtId="0" fontId="29" fillId="5" borderId="83" xfId="0" applyFont="1" applyFill="1" applyBorder="1" applyAlignment="1">
      <alignment vertical="top" shrinkToFit="1"/>
    </xf>
    <xf numFmtId="49" fontId="29" fillId="5" borderId="83" xfId="0" applyNumberFormat="1" applyFont="1" applyFill="1" applyBorder="1" applyAlignment="1">
      <alignment horizontal="left" vertical="top" shrinkToFit="1"/>
    </xf>
    <xf numFmtId="177" fontId="29" fillId="5" borderId="83" xfId="0" quotePrefix="1" applyNumberFormat="1" applyFont="1" applyFill="1" applyBorder="1" applyAlignment="1">
      <alignment horizontal="center" vertical="top" shrinkToFit="1"/>
    </xf>
    <xf numFmtId="0" fontId="29" fillId="5" borderId="83" xfId="0" applyFont="1" applyFill="1" applyBorder="1" applyAlignment="1">
      <alignment vertical="top" wrapText="1" shrinkToFit="1"/>
    </xf>
    <xf numFmtId="177" fontId="29" fillId="5" borderId="85" xfId="0" applyNumberFormat="1" applyFont="1" applyFill="1" applyBorder="1" applyAlignment="1">
      <alignment horizontal="center" vertical="top" shrinkToFit="1"/>
    </xf>
    <xf numFmtId="0" fontId="22" fillId="5" borderId="85" xfId="0" applyFont="1" applyFill="1" applyBorder="1" applyAlignment="1">
      <alignment vertical="top" shrinkToFit="1"/>
    </xf>
    <xf numFmtId="176" fontId="0" fillId="0" borderId="85" xfId="1" applyNumberFormat="1" applyFont="1" applyBorder="1">
      <alignment vertical="center"/>
    </xf>
    <xf numFmtId="176" fontId="0" fillId="0" borderId="84" xfId="1" applyNumberFormat="1" applyFont="1" applyBorder="1">
      <alignment vertical="center"/>
    </xf>
    <xf numFmtId="0" fontId="5" fillId="0" borderId="1" xfId="0" applyFont="1" applyBorder="1" applyAlignment="1">
      <alignment horizontal="left" vertical="center"/>
    </xf>
    <xf numFmtId="0" fontId="0" fillId="0" borderId="1" xfId="0" applyBorder="1" applyAlignment="1" applyProtection="1">
      <alignment horizontal="center" vertical="center"/>
    </xf>
    <xf numFmtId="0" fontId="0" fillId="0" borderId="1" xfId="0" applyBorder="1" applyAlignment="1">
      <alignment vertical="center"/>
    </xf>
    <xf numFmtId="0" fontId="0" fillId="0" borderId="1" xfId="0" applyBorder="1" applyAlignment="1"/>
    <xf numFmtId="0" fontId="8" fillId="0" borderId="1" xfId="0" applyFont="1" applyBorder="1" applyAlignment="1">
      <alignment horizontal="center" vertical="center"/>
    </xf>
    <xf numFmtId="0" fontId="0" fillId="0" borderId="1" xfId="0" quotePrefix="1" applyBorder="1">
      <alignment vertical="center"/>
    </xf>
    <xf numFmtId="0" fontId="0" fillId="0" borderId="1" xfId="0" applyBorder="1" applyAlignment="1">
      <alignment horizontal="left" vertical="center"/>
    </xf>
    <xf numFmtId="0" fontId="34" fillId="0" borderId="3" xfId="0" applyFont="1" applyBorder="1" applyAlignment="1">
      <alignment horizontal="right" vertical="center"/>
    </xf>
    <xf numFmtId="0" fontId="0" fillId="0" borderId="93" xfId="0" applyBorder="1">
      <alignment vertical="center"/>
    </xf>
    <xf numFmtId="0" fontId="0" fillId="0" borderId="1" xfId="0" applyFill="1" applyBorder="1">
      <alignment vertical="center"/>
    </xf>
    <xf numFmtId="0" fontId="0" fillId="0" borderId="3" xfId="0" applyFill="1" applyBorder="1">
      <alignment vertical="center"/>
    </xf>
    <xf numFmtId="0" fontId="0" fillId="0" borderId="1" xfId="0" applyFill="1" applyBorder="1" applyAlignment="1">
      <alignment horizontal="center" vertical="center" shrinkToFit="1"/>
    </xf>
    <xf numFmtId="0" fontId="0" fillId="0" borderId="1" xfId="0" applyFill="1" applyBorder="1" applyAlignment="1">
      <alignment horizontal="left" vertical="center"/>
    </xf>
    <xf numFmtId="0" fontId="0" fillId="0" borderId="3" xfId="0" applyFill="1" applyBorder="1" applyAlignment="1">
      <alignment horizontal="center" vertical="center"/>
    </xf>
    <xf numFmtId="0" fontId="0" fillId="0" borderId="1" xfId="0" applyFill="1" applyBorder="1" applyAlignment="1">
      <alignment horizontal="center" vertical="center"/>
    </xf>
    <xf numFmtId="0" fontId="0" fillId="0" borderId="10" xfId="0" applyFill="1" applyBorder="1" applyAlignment="1">
      <alignment horizontal="left" vertical="center"/>
    </xf>
    <xf numFmtId="0" fontId="0" fillId="0" borderId="9" xfId="0" applyFill="1" applyBorder="1">
      <alignment vertical="center"/>
    </xf>
    <xf numFmtId="38" fontId="0" fillId="0" borderId="13" xfId="1" applyFont="1" applyFill="1" applyBorder="1" applyAlignment="1" applyProtection="1">
      <alignment horizontal="right" vertical="center"/>
      <protection locked="0"/>
    </xf>
    <xf numFmtId="0" fontId="0" fillId="0" borderId="1" xfId="0" applyFill="1" applyBorder="1" applyAlignment="1">
      <alignment vertical="center" textRotation="255"/>
    </xf>
    <xf numFmtId="0" fontId="0" fillId="0" borderId="1" xfId="0" applyFill="1" applyBorder="1" applyAlignment="1">
      <alignment vertical="center" textRotation="255" shrinkToFit="1"/>
    </xf>
    <xf numFmtId="0" fontId="0" fillId="0" borderId="27" xfId="0" applyFill="1" applyBorder="1" applyAlignment="1">
      <alignment vertical="center" wrapText="1"/>
    </xf>
    <xf numFmtId="0" fontId="0" fillId="0" borderId="27" xfId="0" applyFill="1" applyBorder="1">
      <alignment vertical="center"/>
    </xf>
    <xf numFmtId="38" fontId="0" fillId="0" borderId="1" xfId="1" applyFont="1" applyFill="1" applyBorder="1" applyAlignment="1" applyProtection="1">
      <alignment vertical="center" wrapText="1"/>
      <protection locked="0"/>
    </xf>
    <xf numFmtId="38" fontId="0" fillId="0" borderId="1" xfId="1" applyFont="1" applyFill="1" applyBorder="1" applyAlignment="1" applyProtection="1">
      <alignment horizontal="right" vertical="center"/>
      <protection locked="0"/>
    </xf>
    <xf numFmtId="38" fontId="0" fillId="0" borderId="1" xfId="1" applyFont="1" applyFill="1" applyBorder="1" applyAlignment="1" applyProtection="1">
      <alignment horizontal="right" vertical="center"/>
    </xf>
    <xf numFmtId="0" fontId="0" fillId="0" borderId="10" xfId="0" applyFill="1" applyBorder="1" applyAlignment="1">
      <alignment vertical="center" textRotation="255" shrinkToFit="1"/>
    </xf>
    <xf numFmtId="0" fontId="0" fillId="0" borderId="9" xfId="0" applyFill="1" applyBorder="1" applyAlignment="1">
      <alignment horizontal="center" vertical="center" shrinkToFit="1"/>
    </xf>
    <xf numFmtId="38" fontId="0" fillId="0" borderId="9" xfId="1" applyFont="1" applyFill="1" applyBorder="1" applyAlignment="1" applyProtection="1">
      <alignment vertical="center" wrapText="1"/>
      <protection locked="0"/>
    </xf>
    <xf numFmtId="38" fontId="0" fillId="0" borderId="23" xfId="1" applyFont="1" applyFill="1" applyBorder="1" applyAlignment="1" applyProtection="1">
      <alignment horizontal="right" vertical="center"/>
      <protection locked="0"/>
    </xf>
    <xf numFmtId="38" fontId="0" fillId="0" borderId="24" xfId="1" applyFont="1" applyFill="1" applyBorder="1" applyAlignment="1" applyProtection="1">
      <alignment horizontal="right" vertical="center"/>
      <protection locked="0"/>
    </xf>
    <xf numFmtId="38" fontId="0" fillId="0" borderId="9" xfId="1" applyFont="1" applyFill="1" applyBorder="1" applyAlignment="1" applyProtection="1">
      <alignment vertical="center"/>
      <protection locked="0"/>
    </xf>
    <xf numFmtId="38" fontId="0" fillId="0" borderId="1" xfId="1" applyFont="1" applyFill="1" applyBorder="1" applyAlignment="1" applyProtection="1">
      <alignment vertical="center"/>
      <protection locked="0"/>
    </xf>
    <xf numFmtId="0" fontId="0" fillId="0" borderId="9" xfId="0" applyFill="1" applyBorder="1" applyAlignment="1">
      <alignment horizontal="center" vertical="center"/>
    </xf>
    <xf numFmtId="38" fontId="0" fillId="0" borderId="9" xfId="1" applyFont="1" applyFill="1" applyBorder="1" applyAlignment="1" applyProtection="1">
      <alignment horizontal="right" vertical="center"/>
      <protection locked="0"/>
    </xf>
    <xf numFmtId="0" fontId="12" fillId="0" borderId="1" xfId="0" applyFont="1" applyFill="1" applyBorder="1" applyAlignment="1">
      <alignment vertical="center" textRotation="255" wrapText="1" shrinkToFit="1"/>
    </xf>
    <xf numFmtId="0" fontId="13" fillId="0" borderId="1" xfId="0" applyFont="1" applyFill="1" applyBorder="1" applyAlignment="1">
      <alignment vertical="center" textRotation="255" wrapText="1" shrinkToFit="1"/>
    </xf>
    <xf numFmtId="0" fontId="0" fillId="0" borderId="1" xfId="0" applyFill="1" applyBorder="1" applyAlignment="1">
      <alignment vertical="center"/>
    </xf>
    <xf numFmtId="38" fontId="0" fillId="0" borderId="9" xfId="1" applyFont="1" applyFill="1" applyBorder="1" applyAlignment="1" applyProtection="1">
      <alignment vertical="center" wrapText="1" shrinkToFit="1"/>
      <protection locked="0"/>
    </xf>
    <xf numFmtId="38" fontId="0" fillId="0" borderId="9" xfId="1" applyFont="1" applyFill="1" applyBorder="1" applyAlignment="1" applyProtection="1">
      <alignment horizontal="right" vertical="center"/>
    </xf>
    <xf numFmtId="38" fontId="0" fillId="0" borderId="1" xfId="0" applyNumberFormat="1" applyFill="1" applyBorder="1" applyAlignment="1">
      <alignment horizontal="right" vertical="center"/>
    </xf>
    <xf numFmtId="38" fontId="0" fillId="0" borderId="24" xfId="1" applyFont="1" applyBorder="1" applyAlignment="1" applyProtection="1">
      <alignment horizontal="right" vertical="center"/>
      <protection locked="0"/>
    </xf>
    <xf numFmtId="0" fontId="0" fillId="0" borderId="98" xfId="0" applyBorder="1">
      <alignment vertical="center"/>
    </xf>
    <xf numFmtId="38" fontId="0" fillId="0" borderId="13" xfId="0" applyNumberFormat="1" applyBorder="1">
      <alignment vertical="center"/>
    </xf>
    <xf numFmtId="38" fontId="0" fillId="18" borderId="99" xfId="1" applyFont="1" applyFill="1" applyBorder="1" applyAlignment="1" applyProtection="1">
      <alignment horizontal="right" vertical="center"/>
    </xf>
    <xf numFmtId="38" fontId="0" fillId="19" borderId="24" xfId="1" applyFont="1" applyFill="1" applyBorder="1" applyAlignment="1" applyProtection="1">
      <alignment horizontal="right" vertical="center"/>
      <protection locked="0"/>
    </xf>
    <xf numFmtId="38" fontId="0" fillId="13" borderId="15" xfId="1" applyFont="1" applyFill="1" applyBorder="1" applyAlignment="1" applyProtection="1">
      <alignment vertical="center"/>
      <protection locked="0"/>
    </xf>
    <xf numFmtId="0" fontId="0" fillId="13" borderId="13" xfId="0" applyFill="1" applyBorder="1" applyAlignment="1">
      <alignment vertical="center"/>
    </xf>
    <xf numFmtId="0" fontId="0" fillId="13" borderId="13" xfId="0" applyFill="1" applyBorder="1" applyAlignment="1">
      <alignment horizontal="center" vertical="center"/>
    </xf>
    <xf numFmtId="0" fontId="0" fillId="13" borderId="96" xfId="0" applyFill="1" applyBorder="1" applyAlignment="1">
      <alignment vertical="center" wrapText="1"/>
    </xf>
    <xf numFmtId="0" fontId="0" fillId="13" borderId="20" xfId="0" applyFill="1" applyBorder="1" applyAlignment="1">
      <alignment horizontal="center" vertical="center" wrapText="1"/>
    </xf>
    <xf numFmtId="177" fontId="10" fillId="13" borderId="23" xfId="4" applyNumberFormat="1" applyFont="1" applyFill="1" applyBorder="1" applyAlignment="1">
      <alignment horizontal="center" vertical="center" wrapText="1"/>
    </xf>
    <xf numFmtId="0" fontId="10" fillId="13" borderId="23" xfId="4" applyFont="1" applyFill="1" applyBorder="1" applyAlignment="1">
      <alignment vertical="center"/>
    </xf>
    <xf numFmtId="177" fontId="10" fillId="13" borderId="24" xfId="4" applyNumberFormat="1" applyFont="1" applyFill="1" applyBorder="1" applyAlignment="1">
      <alignment horizontal="center" vertical="center" wrapText="1"/>
    </xf>
    <xf numFmtId="0" fontId="10" fillId="13" borderId="24" xfId="4" applyFont="1" applyFill="1" applyBorder="1" applyAlignment="1">
      <alignment vertical="center"/>
    </xf>
    <xf numFmtId="0" fontId="10" fillId="13" borderId="24" xfId="4" applyFont="1" applyFill="1" applyBorder="1" applyAlignment="1">
      <alignment vertical="center" shrinkToFit="1"/>
    </xf>
    <xf numFmtId="0" fontId="10" fillId="13" borderId="24" xfId="4" applyFont="1" applyFill="1" applyBorder="1" applyAlignment="1">
      <alignment vertical="center" wrapText="1" shrinkToFit="1"/>
    </xf>
    <xf numFmtId="0" fontId="0" fillId="0" borderId="1" xfId="0" applyBorder="1" applyProtection="1">
      <alignment vertical="center"/>
    </xf>
    <xf numFmtId="0" fontId="0" fillId="0" borderId="3" xfId="0" applyBorder="1" applyProtection="1">
      <alignment vertical="center"/>
    </xf>
    <xf numFmtId="38" fontId="0" fillId="0" borderId="9" xfId="1" applyFont="1" applyFill="1" applyBorder="1" applyAlignment="1" applyProtection="1">
      <alignment vertical="center" wrapText="1"/>
    </xf>
    <xf numFmtId="38" fontId="0" fillId="0" borderId="9" xfId="1" applyFont="1" applyFill="1" applyBorder="1" applyAlignment="1" applyProtection="1">
      <alignment vertical="center"/>
    </xf>
    <xf numFmtId="38" fontId="0" fillId="0" borderId="1" xfId="1" applyFont="1" applyFill="1" applyBorder="1" applyAlignment="1" applyProtection="1">
      <alignment vertical="center"/>
    </xf>
    <xf numFmtId="0" fontId="0" fillId="0" borderId="9" xfId="0" applyFill="1" applyBorder="1" applyAlignment="1" applyProtection="1">
      <alignment horizontal="center" vertical="center"/>
    </xf>
    <xf numFmtId="0" fontId="0" fillId="0" borderId="1" xfId="0" applyFill="1" applyBorder="1" applyAlignment="1" applyProtection="1">
      <alignment horizontal="center" vertical="center"/>
    </xf>
    <xf numFmtId="38" fontId="0" fillId="0" borderId="9" xfId="1" applyFont="1" applyFill="1" applyBorder="1" applyAlignment="1" applyProtection="1">
      <alignment vertical="center" wrapText="1" shrinkToFit="1"/>
    </xf>
    <xf numFmtId="0" fontId="0" fillId="0" borderId="9" xfId="0" applyFill="1" applyBorder="1" applyProtection="1">
      <alignment vertical="center"/>
    </xf>
    <xf numFmtId="0" fontId="0" fillId="0" borderId="1" xfId="0" applyFill="1" applyBorder="1" applyProtection="1">
      <alignment vertical="center"/>
    </xf>
    <xf numFmtId="0" fontId="0" fillId="0" borderId="98" xfId="0" applyFill="1" applyBorder="1" applyProtection="1">
      <alignment vertical="center"/>
    </xf>
    <xf numFmtId="0" fontId="0" fillId="0" borderId="28" xfId="0" applyFill="1" applyBorder="1" applyProtection="1">
      <alignment vertical="center"/>
    </xf>
    <xf numFmtId="0" fontId="0" fillId="0" borderId="28" xfId="0" applyFill="1" applyBorder="1">
      <alignment vertical="center"/>
    </xf>
    <xf numFmtId="0" fontId="0" fillId="0" borderId="98" xfId="0" applyBorder="1" applyProtection="1">
      <alignment vertical="center"/>
    </xf>
    <xf numFmtId="0" fontId="0" fillId="0" borderId="28" xfId="0" applyBorder="1" applyProtection="1">
      <alignment vertical="center"/>
    </xf>
    <xf numFmtId="0" fontId="0" fillId="0" borderId="9" xfId="0" applyBorder="1" applyProtection="1">
      <alignment vertical="center"/>
    </xf>
    <xf numFmtId="0" fontId="40" fillId="0" borderId="1" xfId="0" applyFont="1" applyBorder="1">
      <alignment vertical="center"/>
    </xf>
    <xf numFmtId="0" fontId="40" fillId="0" borderId="1" xfId="0" applyFont="1" applyBorder="1" applyAlignment="1">
      <alignment horizontal="center" vertical="center"/>
    </xf>
    <xf numFmtId="0" fontId="40" fillId="0" borderId="1" xfId="0" applyFont="1" applyBorder="1" applyAlignment="1" applyProtection="1">
      <alignment horizontal="left" vertical="center" shrinkToFit="1"/>
    </xf>
    <xf numFmtId="0" fontId="40" fillId="0" borderId="3" xfId="0" applyFont="1" applyBorder="1">
      <alignment vertical="center"/>
    </xf>
    <xf numFmtId="0" fontId="40" fillId="0" borderId="3" xfId="0" applyFont="1" applyBorder="1" applyAlignment="1">
      <alignment horizontal="center" vertical="center"/>
    </xf>
    <xf numFmtId="0" fontId="40" fillId="0" borderId="3" xfId="0" applyFont="1" applyBorder="1" applyAlignment="1">
      <alignment horizontal="left" vertical="center" shrinkToFit="1"/>
    </xf>
    <xf numFmtId="38" fontId="40" fillId="0" borderId="23" xfId="1" applyFont="1" applyFill="1" applyBorder="1" applyAlignment="1" applyProtection="1">
      <alignment horizontal="left" vertical="center" wrapText="1" shrinkToFit="1"/>
    </xf>
    <xf numFmtId="38" fontId="40" fillId="0" borderId="24" xfId="1" applyFont="1" applyFill="1" applyBorder="1" applyAlignment="1" applyProtection="1">
      <alignment horizontal="left" vertical="center" wrapText="1" shrinkToFit="1"/>
    </xf>
    <xf numFmtId="38" fontId="40" fillId="0" borderId="24" xfId="1" applyFont="1" applyFill="1" applyBorder="1" applyAlignment="1" applyProtection="1">
      <alignment horizontal="left" vertical="center" shrinkToFit="1"/>
    </xf>
    <xf numFmtId="38" fontId="40" fillId="18" borderId="26" xfId="1" applyFont="1" applyFill="1" applyBorder="1" applyAlignment="1" applyProtection="1">
      <alignment horizontal="left" vertical="center" shrinkToFit="1"/>
    </xf>
    <xf numFmtId="0" fontId="40" fillId="0" borderId="28" xfId="0" applyFont="1" applyBorder="1">
      <alignment vertical="center"/>
    </xf>
    <xf numFmtId="0" fontId="40" fillId="0" borderId="28" xfId="0" applyFont="1" applyBorder="1" applyAlignment="1">
      <alignment horizontal="center" vertical="center"/>
    </xf>
    <xf numFmtId="0" fontId="40" fillId="0" borderId="28" xfId="0" applyFont="1" applyBorder="1" applyAlignment="1">
      <alignment horizontal="left" vertical="center" shrinkToFit="1"/>
    </xf>
    <xf numFmtId="0" fontId="40" fillId="0" borderId="1" xfId="0" applyFont="1" applyBorder="1" applyAlignment="1">
      <alignment horizontal="left" vertical="center" shrinkToFit="1"/>
    </xf>
    <xf numFmtId="0" fontId="0" fillId="0" borderId="9" xfId="0" applyBorder="1" applyAlignment="1">
      <alignment horizontal="center" vertical="center"/>
    </xf>
    <xf numFmtId="0" fontId="40" fillId="20" borderId="23" xfId="0" applyFont="1" applyFill="1" applyBorder="1" applyAlignment="1" applyProtection="1">
      <alignment horizontal="left" vertical="center" shrinkToFit="1"/>
      <protection locked="0"/>
    </xf>
    <xf numFmtId="0" fontId="40" fillId="20" borderId="24" xfId="0" applyFont="1" applyFill="1" applyBorder="1" applyAlignment="1">
      <alignment horizontal="left" vertical="center" shrinkToFit="1"/>
    </xf>
    <xf numFmtId="0" fontId="27" fillId="20" borderId="24" xfId="4" applyFont="1" applyFill="1" applyBorder="1" applyAlignment="1">
      <alignment horizontal="left" vertical="center" shrinkToFit="1"/>
    </xf>
    <xf numFmtId="0" fontId="40" fillId="20" borderId="100" xfId="0" applyFont="1" applyFill="1" applyBorder="1" applyAlignment="1">
      <alignment horizontal="left" vertical="center" shrinkToFit="1"/>
    </xf>
    <xf numFmtId="0" fontId="40" fillId="20" borderId="24" xfId="0" applyFont="1" applyFill="1" applyBorder="1" applyAlignment="1">
      <alignment horizontal="left" vertical="center" wrapText="1" shrinkToFit="1"/>
    </xf>
    <xf numFmtId="0" fontId="27" fillId="20" borderId="24" xfId="4" applyFont="1" applyFill="1" applyBorder="1" applyAlignment="1">
      <alignment horizontal="left" vertical="center" wrapText="1" shrinkToFit="1"/>
    </xf>
    <xf numFmtId="0" fontId="42" fillId="0" borderId="3" xfId="0" applyFont="1" applyBorder="1" applyAlignment="1">
      <alignment horizontal="right" vertical="center"/>
    </xf>
    <xf numFmtId="0" fontId="35" fillId="12" borderId="102" xfId="0" applyFont="1" applyFill="1" applyBorder="1" applyAlignment="1">
      <alignment vertical="center" textRotation="255" wrapText="1"/>
    </xf>
    <xf numFmtId="0" fontId="3" fillId="12" borderId="102" xfId="0" applyFont="1" applyFill="1" applyBorder="1" applyAlignment="1">
      <alignment vertical="center" textRotation="255"/>
    </xf>
    <xf numFmtId="0" fontId="37" fillId="12" borderId="102" xfId="0" applyFont="1" applyFill="1" applyBorder="1" applyAlignment="1">
      <alignment vertical="center" textRotation="255" wrapText="1"/>
    </xf>
    <xf numFmtId="177" fontId="27" fillId="16" borderId="107" xfId="4" applyNumberFormat="1" applyFont="1" applyFill="1" applyBorder="1" applyAlignment="1">
      <alignment horizontal="center" vertical="center"/>
    </xf>
    <xf numFmtId="0" fontId="40" fillId="16" borderId="108" xfId="5" applyFont="1" applyFill="1" applyBorder="1" applyAlignment="1" applyProtection="1">
      <alignment horizontal="center" vertical="center"/>
      <protection locked="0"/>
    </xf>
    <xf numFmtId="0" fontId="40" fillId="16" borderId="108" xfId="5" applyFont="1" applyFill="1" applyBorder="1" applyAlignment="1" applyProtection="1">
      <alignment horizontal="center" vertical="center" shrinkToFit="1"/>
      <protection locked="0"/>
    </xf>
    <xf numFmtId="0" fontId="40" fillId="16" borderId="108" xfId="5" applyFont="1" applyFill="1" applyBorder="1" applyAlignment="1" applyProtection="1">
      <alignment horizontal="center" vertical="center"/>
    </xf>
    <xf numFmtId="177" fontId="27" fillId="16" borderId="109" xfId="4" applyNumberFormat="1" applyFont="1" applyFill="1" applyBorder="1" applyAlignment="1">
      <alignment horizontal="center" vertical="center"/>
    </xf>
    <xf numFmtId="0" fontId="40" fillId="16" borderId="110" xfId="5" applyFont="1" applyFill="1" applyBorder="1" applyAlignment="1" applyProtection="1">
      <alignment horizontal="center" vertical="center"/>
    </xf>
    <xf numFmtId="38" fontId="40" fillId="0" borderId="100" xfId="1" applyFont="1" applyFill="1" applyBorder="1" applyAlignment="1" applyProtection="1">
      <alignment horizontal="left" vertical="center" wrapText="1" shrinkToFit="1"/>
    </xf>
    <xf numFmtId="0" fontId="40" fillId="20" borderId="25" xfId="0" applyFont="1" applyFill="1" applyBorder="1" applyAlignment="1">
      <alignment horizontal="left" vertical="center" shrinkToFit="1"/>
    </xf>
    <xf numFmtId="38" fontId="40" fillId="0" borderId="25" xfId="1" applyFont="1" applyFill="1" applyBorder="1" applyAlignment="1" applyProtection="1">
      <alignment horizontal="left" vertical="center" shrinkToFit="1"/>
    </xf>
    <xf numFmtId="0" fontId="40" fillId="20" borderId="13" xfId="0" applyFont="1" applyFill="1" applyBorder="1" applyAlignment="1">
      <alignment horizontal="left" vertical="center" shrinkToFit="1"/>
    </xf>
    <xf numFmtId="38" fontId="40" fillId="0" borderId="13" xfId="1" applyFont="1" applyFill="1" applyBorder="1" applyAlignment="1" applyProtection="1">
      <alignment horizontal="left" vertical="center" shrinkToFit="1"/>
    </xf>
    <xf numFmtId="0" fontId="40" fillId="20" borderId="18" xfId="0" applyFont="1" applyFill="1" applyBorder="1" applyAlignment="1">
      <alignment horizontal="left" vertical="center" shrinkToFit="1"/>
    </xf>
    <xf numFmtId="38" fontId="40" fillId="0" borderId="18" xfId="1" applyFont="1" applyFill="1" applyBorder="1" applyAlignment="1" applyProtection="1">
      <alignment horizontal="left" vertical="center" shrinkToFit="1"/>
    </xf>
    <xf numFmtId="38" fontId="40" fillId="0" borderId="25" xfId="1" applyFont="1" applyFill="1" applyBorder="1" applyAlignment="1" applyProtection="1">
      <alignment horizontal="left" vertical="center" wrapText="1" shrinkToFit="1"/>
    </xf>
    <xf numFmtId="0" fontId="40" fillId="20" borderId="23" xfId="0" applyFont="1" applyFill="1" applyBorder="1" applyAlignment="1">
      <alignment horizontal="left" vertical="center" shrinkToFit="1"/>
    </xf>
    <xf numFmtId="38" fontId="40" fillId="0" borderId="23" xfId="1" applyFont="1" applyFill="1" applyBorder="1" applyAlignment="1" applyProtection="1">
      <alignment horizontal="left" vertical="center" shrinkToFit="1"/>
    </xf>
    <xf numFmtId="0" fontId="40" fillId="20" borderId="26" xfId="0" applyFont="1" applyFill="1" applyBorder="1" applyAlignment="1">
      <alignment horizontal="left" vertical="center" shrinkToFit="1"/>
    </xf>
    <xf numFmtId="38" fontId="40" fillId="0" borderId="26" xfId="1" applyFont="1" applyFill="1" applyBorder="1" applyAlignment="1" applyProtection="1">
      <alignment horizontal="left" vertical="center" shrinkToFit="1"/>
    </xf>
    <xf numFmtId="0" fontId="27" fillId="20" borderId="13" xfId="4" applyFont="1" applyFill="1" applyBorder="1" applyAlignment="1">
      <alignment horizontal="left" vertical="center" shrinkToFit="1"/>
    </xf>
    <xf numFmtId="0" fontId="40" fillId="20" borderId="11" xfId="0" applyFont="1" applyFill="1" applyBorder="1" applyAlignment="1">
      <alignment horizontal="left" vertical="center" shrinkToFit="1"/>
    </xf>
    <xf numFmtId="38" fontId="40" fillId="0" borderId="26" xfId="1" applyFont="1" applyFill="1" applyBorder="1" applyAlignment="1" applyProtection="1">
      <alignment horizontal="left" vertical="center" wrapText="1" shrinkToFit="1"/>
    </xf>
    <xf numFmtId="0" fontId="40" fillId="20" borderId="26" xfId="0" applyFont="1" applyFill="1" applyBorder="1" applyAlignment="1">
      <alignment horizontal="left" vertical="center" wrapText="1" shrinkToFit="1"/>
    </xf>
    <xf numFmtId="0" fontId="27" fillId="20" borderId="25" xfId="4" applyFont="1" applyFill="1" applyBorder="1" applyAlignment="1">
      <alignment horizontal="left" vertical="center" shrinkToFit="1"/>
    </xf>
    <xf numFmtId="0" fontId="27" fillId="20" borderId="18" xfId="4" applyFont="1" applyFill="1" applyBorder="1" applyAlignment="1">
      <alignment horizontal="left" vertical="center" shrinkToFit="1"/>
    </xf>
    <xf numFmtId="38" fontId="40" fillId="0" borderId="13" xfId="1" applyFont="1" applyFill="1" applyBorder="1" applyAlignment="1" applyProtection="1">
      <alignment horizontal="left" vertical="center" wrapText="1" shrinkToFit="1"/>
    </xf>
    <xf numFmtId="0" fontId="40" fillId="20" borderId="23" xfId="0" applyFont="1" applyFill="1" applyBorder="1" applyAlignment="1">
      <alignment horizontal="left" vertical="center" wrapText="1" shrinkToFit="1"/>
    </xf>
    <xf numFmtId="0" fontId="40" fillId="20" borderId="25" xfId="0" applyFont="1" applyFill="1" applyBorder="1" applyAlignment="1">
      <alignment horizontal="left" vertical="center" wrapText="1" shrinkToFit="1"/>
    </xf>
    <xf numFmtId="0" fontId="0" fillId="0" borderId="9" xfId="0" applyBorder="1" applyAlignment="1">
      <alignment horizontal="center" vertical="center"/>
    </xf>
    <xf numFmtId="0" fontId="7" fillId="0" borderId="1" xfId="6" applyFont="1" applyBorder="1">
      <alignment vertical="center"/>
    </xf>
    <xf numFmtId="0" fontId="7" fillId="0" borderId="3" xfId="6" applyFont="1" applyBorder="1">
      <alignment vertical="center"/>
    </xf>
    <xf numFmtId="0" fontId="0" fillId="3" borderId="13" xfId="0" applyFill="1" applyBorder="1" applyAlignment="1">
      <alignment horizontal="center" vertical="center"/>
    </xf>
    <xf numFmtId="0" fontId="0" fillId="3" borderId="11" xfId="0" applyFill="1" applyBorder="1" applyAlignment="1">
      <alignment horizontal="center" vertical="center"/>
    </xf>
    <xf numFmtId="181" fontId="0" fillId="3" borderId="11" xfId="0" applyNumberFormat="1" applyFill="1" applyBorder="1" applyAlignment="1">
      <alignment horizontal="center" vertical="center"/>
    </xf>
    <xf numFmtId="0" fontId="0" fillId="3" borderId="23" xfId="0" applyFill="1" applyBorder="1" applyAlignment="1">
      <alignment horizontal="center" vertical="center"/>
    </xf>
    <xf numFmtId="177" fontId="10" fillId="3" borderId="24" xfId="4" applyNumberFormat="1" applyFont="1" applyFill="1" applyBorder="1" applyAlignment="1">
      <alignment horizontal="center" vertical="center"/>
    </xf>
    <xf numFmtId="0" fontId="10" fillId="3" borderId="24" xfId="4" applyFont="1" applyFill="1" applyBorder="1" applyAlignment="1">
      <alignment vertical="center"/>
    </xf>
    <xf numFmtId="0" fontId="10" fillId="3" borderId="24" xfId="4" applyFont="1" applyFill="1" applyBorder="1" applyAlignment="1">
      <alignment vertical="center" shrinkToFit="1"/>
    </xf>
    <xf numFmtId="177" fontId="10" fillId="3" borderId="13" xfId="4" applyNumberFormat="1" applyFont="1" applyFill="1" applyBorder="1" applyAlignment="1">
      <alignment horizontal="center" vertical="center"/>
    </xf>
    <xf numFmtId="177" fontId="7" fillId="3" borderId="24" xfId="0" applyNumberFormat="1" applyFont="1" applyFill="1" applyBorder="1" applyAlignment="1">
      <alignment horizontal="center" vertical="top" shrinkToFit="1"/>
    </xf>
    <xf numFmtId="0" fontId="7" fillId="3" borderId="24" xfId="0" applyFont="1" applyFill="1" applyBorder="1" applyAlignment="1">
      <alignment vertical="top" shrinkToFit="1"/>
    </xf>
    <xf numFmtId="177" fontId="7" fillId="3" borderId="26" xfId="0" applyNumberFormat="1" applyFont="1" applyFill="1" applyBorder="1" applyAlignment="1">
      <alignment horizontal="center" vertical="top" shrinkToFit="1"/>
    </xf>
    <xf numFmtId="0" fontId="7" fillId="3" borderId="26" xfId="0" applyFont="1" applyFill="1" applyBorder="1" applyAlignment="1">
      <alignment vertical="top" shrinkToFit="1"/>
    </xf>
    <xf numFmtId="177" fontId="7" fillId="3" borderId="13" xfId="0" applyNumberFormat="1" applyFont="1" applyFill="1" applyBorder="1" applyAlignment="1">
      <alignment horizontal="center" vertical="top" shrinkToFit="1"/>
    </xf>
    <xf numFmtId="0" fontId="7" fillId="3" borderId="13" xfId="0" applyFont="1" applyFill="1" applyBorder="1" applyAlignment="1">
      <alignment vertical="top" shrinkToFit="1"/>
    </xf>
    <xf numFmtId="0" fontId="7" fillId="0" borderId="28" xfId="6" applyFont="1" applyBorder="1">
      <alignment vertical="center"/>
    </xf>
    <xf numFmtId="0" fontId="7" fillId="0" borderId="1" xfId="0" applyFont="1" applyBorder="1">
      <alignment vertical="center"/>
    </xf>
    <xf numFmtId="0" fontId="0" fillId="0" borderId="3" xfId="0" applyBorder="1" applyAlignment="1">
      <alignment horizontal="center"/>
    </xf>
    <xf numFmtId="178" fontId="0" fillId="21" borderId="11" xfId="2" applyNumberFormat="1" applyFont="1" applyFill="1" applyBorder="1" applyAlignment="1">
      <alignment horizontal="center" vertical="center"/>
    </xf>
    <xf numFmtId="0" fontId="0" fillId="21" borderId="11" xfId="0" applyFill="1" applyBorder="1" applyAlignment="1">
      <alignment horizontal="center" vertical="center"/>
    </xf>
    <xf numFmtId="0" fontId="0" fillId="21" borderId="11" xfId="0" applyFill="1" applyBorder="1" applyAlignment="1">
      <alignment horizontal="center" vertical="center" shrinkToFit="1"/>
    </xf>
    <xf numFmtId="178" fontId="0" fillId="3" borderId="11" xfId="0" applyNumberFormat="1" applyFill="1" applyBorder="1" applyAlignment="1">
      <alignment horizontal="center" vertical="center" shrinkToFit="1"/>
    </xf>
    <xf numFmtId="38" fontId="0" fillId="0" borderId="100" xfId="1" applyFont="1" applyBorder="1">
      <alignment vertical="center"/>
    </xf>
    <xf numFmtId="177" fontId="10" fillId="3" borderId="100" xfId="4" applyNumberFormat="1" applyFont="1" applyFill="1" applyBorder="1" applyAlignment="1">
      <alignment horizontal="center" vertical="center"/>
    </xf>
    <xf numFmtId="0" fontId="10" fillId="3" borderId="100" xfId="4" applyFont="1" applyFill="1" applyBorder="1" applyAlignment="1">
      <alignment vertical="center" shrinkToFit="1"/>
    </xf>
    <xf numFmtId="0" fontId="10" fillId="3" borderId="13" xfId="4" applyFont="1" applyFill="1" applyBorder="1" applyAlignment="1">
      <alignment vertical="center" shrinkToFit="1"/>
    </xf>
    <xf numFmtId="177" fontId="10" fillId="3" borderId="23" xfId="4" applyNumberFormat="1" applyFont="1" applyFill="1" applyBorder="1" applyAlignment="1">
      <alignment horizontal="center" vertical="center"/>
    </xf>
    <xf numFmtId="0" fontId="10" fillId="3" borderId="23" xfId="4" applyFont="1" applyFill="1" applyBorder="1" applyAlignment="1">
      <alignment vertical="center"/>
    </xf>
    <xf numFmtId="177" fontId="7" fillId="3" borderId="25" xfId="0" applyNumberFormat="1" applyFont="1" applyFill="1" applyBorder="1" applyAlignment="1">
      <alignment horizontal="center" vertical="top" shrinkToFit="1"/>
    </xf>
    <xf numFmtId="0" fontId="7" fillId="3" borderId="25" xfId="0" applyFont="1" applyFill="1" applyBorder="1" applyAlignment="1">
      <alignment vertical="top" shrinkToFit="1"/>
    </xf>
    <xf numFmtId="38" fontId="9" fillId="18" borderId="24" xfId="1" applyFont="1" applyFill="1" applyBorder="1" applyAlignment="1">
      <alignment vertical="center"/>
    </xf>
    <xf numFmtId="38" fontId="25" fillId="0" borderId="24" xfId="1" applyFont="1" applyBorder="1">
      <alignment vertical="center"/>
    </xf>
    <xf numFmtId="176" fontId="25" fillId="0" borderId="24" xfId="1" applyNumberFormat="1" applyFont="1" applyFill="1" applyBorder="1">
      <alignment vertical="center"/>
    </xf>
    <xf numFmtId="38" fontId="25" fillId="0" borderId="24" xfId="1" applyFont="1" applyFill="1" applyBorder="1">
      <alignment vertical="center"/>
    </xf>
    <xf numFmtId="176" fontId="25" fillId="0" borderId="24" xfId="1" applyNumberFormat="1" applyFont="1" applyBorder="1">
      <alignment vertical="center"/>
    </xf>
    <xf numFmtId="0" fontId="25" fillId="0" borderId="98" xfId="0" applyFont="1" applyBorder="1">
      <alignment vertical="center"/>
    </xf>
    <xf numFmtId="0" fontId="25" fillId="0" borderId="111" xfId="0" applyFont="1" applyBorder="1">
      <alignment vertical="center"/>
    </xf>
    <xf numFmtId="38" fontId="25" fillId="18" borderId="24" xfId="1" applyFont="1" applyFill="1" applyBorder="1">
      <alignment vertical="center"/>
    </xf>
    <xf numFmtId="182" fontId="25" fillId="0" borderId="24" xfId="1" applyNumberFormat="1" applyFont="1" applyBorder="1">
      <alignment vertical="center"/>
    </xf>
    <xf numFmtId="0" fontId="25" fillId="0" borderId="9" xfId="0" applyFont="1" applyBorder="1">
      <alignment vertical="center"/>
    </xf>
    <xf numFmtId="0" fontId="25" fillId="0" borderId="10" xfId="0" applyFont="1" applyBorder="1">
      <alignment vertical="center"/>
    </xf>
    <xf numFmtId="38" fontId="9" fillId="18" borderId="24" xfId="1" applyFont="1" applyFill="1" applyBorder="1" applyAlignment="1">
      <alignment vertical="center" shrinkToFit="1"/>
    </xf>
    <xf numFmtId="38" fontId="9" fillId="0" borderId="24" xfId="1" applyFont="1" applyFill="1" applyBorder="1" applyAlignment="1">
      <alignment vertical="center" shrinkToFit="1"/>
    </xf>
    <xf numFmtId="38" fontId="9" fillId="18" borderId="100" xfId="1" applyFont="1" applyFill="1" applyBorder="1" applyAlignment="1">
      <alignment vertical="center" shrinkToFit="1"/>
    </xf>
    <xf numFmtId="38" fontId="25" fillId="0" borderId="100" xfId="1" applyFont="1" applyBorder="1">
      <alignment vertical="center"/>
    </xf>
    <xf numFmtId="176" fontId="25" fillId="0" borderId="100" xfId="1" applyNumberFormat="1" applyFont="1" applyFill="1" applyBorder="1">
      <alignment vertical="center"/>
    </xf>
    <xf numFmtId="38" fontId="25" fillId="0" borderId="100" xfId="1" applyFont="1" applyFill="1" applyBorder="1">
      <alignment vertical="center"/>
    </xf>
    <xf numFmtId="176" fontId="25" fillId="0" borderId="100" xfId="1" applyNumberFormat="1" applyFont="1" applyBorder="1">
      <alignment vertical="center"/>
    </xf>
    <xf numFmtId="38" fontId="25" fillId="18" borderId="100" xfId="1" applyFont="1" applyFill="1" applyBorder="1">
      <alignment vertical="center"/>
    </xf>
    <xf numFmtId="182" fontId="25" fillId="0" borderId="100" xfId="1" applyNumberFormat="1" applyFont="1" applyBorder="1">
      <alignment vertical="center"/>
    </xf>
    <xf numFmtId="38" fontId="9" fillId="0" borderId="11" xfId="1" applyFont="1" applyFill="1" applyBorder="1" applyAlignment="1">
      <alignment vertical="center" shrinkToFit="1"/>
    </xf>
    <xf numFmtId="38" fontId="25" fillId="0" borderId="13" xfId="1" applyFont="1" applyBorder="1">
      <alignment vertical="center"/>
    </xf>
    <xf numFmtId="176" fontId="25" fillId="0" borderId="11" xfId="1" applyNumberFormat="1" applyFont="1" applyFill="1" applyBorder="1">
      <alignment vertical="center"/>
    </xf>
    <xf numFmtId="38" fontId="25" fillId="0" borderId="13" xfId="1" applyFont="1" applyFill="1" applyBorder="1">
      <alignment vertical="center"/>
    </xf>
    <xf numFmtId="176" fontId="25" fillId="0" borderId="96" xfId="1" applyNumberFormat="1" applyFont="1" applyBorder="1">
      <alignment vertical="center"/>
    </xf>
    <xf numFmtId="176" fontId="25" fillId="0" borderId="11" xfId="1" applyNumberFormat="1" applyFont="1" applyBorder="1">
      <alignment vertical="center"/>
    </xf>
    <xf numFmtId="176" fontId="25" fillId="0" borderId="13" xfId="1" applyNumberFormat="1" applyFont="1" applyBorder="1">
      <alignment vertical="center"/>
    </xf>
    <xf numFmtId="182" fontId="25" fillId="0" borderId="13" xfId="1" applyNumberFormat="1" applyFont="1" applyBorder="1">
      <alignment vertical="center"/>
    </xf>
    <xf numFmtId="38" fontId="25" fillId="0" borderId="112" xfId="1" applyFont="1" applyFill="1" applyBorder="1">
      <alignment vertical="center"/>
    </xf>
    <xf numFmtId="38" fontId="25" fillId="0" borderId="23" xfId="1" applyFont="1" applyBorder="1">
      <alignment vertical="center"/>
    </xf>
    <xf numFmtId="176" fontId="25" fillId="0" borderId="104" xfId="1" applyNumberFormat="1" applyFont="1" applyFill="1" applyBorder="1">
      <alignment vertical="center"/>
    </xf>
    <xf numFmtId="38" fontId="25" fillId="0" borderId="113" xfId="1" applyFont="1" applyFill="1" applyBorder="1">
      <alignment vertical="center"/>
    </xf>
    <xf numFmtId="176" fontId="25" fillId="0" borderId="98" xfId="1" applyNumberFormat="1" applyFont="1" applyBorder="1">
      <alignment vertical="center"/>
    </xf>
    <xf numFmtId="176" fontId="25" fillId="0" borderId="111" xfId="1" applyNumberFormat="1" applyFont="1" applyBorder="1">
      <alignment vertical="center"/>
    </xf>
    <xf numFmtId="38" fontId="25" fillId="0" borderId="0" xfId="1" applyFont="1" applyFill="1" applyBorder="1">
      <alignment vertical="center"/>
    </xf>
    <xf numFmtId="0" fontId="25" fillId="0" borderId="27" xfId="0" applyFont="1" applyFill="1" applyBorder="1" applyAlignment="1">
      <alignment horizontal="center" vertical="center"/>
    </xf>
    <xf numFmtId="0" fontId="44" fillId="0" borderId="27" xfId="0" applyFont="1" applyFill="1" applyBorder="1" applyAlignment="1">
      <alignment horizontal="center" vertical="center"/>
    </xf>
    <xf numFmtId="176" fontId="25" fillId="0" borderId="113" xfId="1" applyNumberFormat="1" applyFont="1" applyBorder="1">
      <alignment vertical="center"/>
    </xf>
    <xf numFmtId="0" fontId="25" fillId="0" borderId="88" xfId="6" applyFont="1" applyFill="1" applyBorder="1">
      <alignment vertical="center"/>
    </xf>
    <xf numFmtId="38" fontId="25" fillId="0" borderId="25" xfId="1" applyFont="1" applyBorder="1">
      <alignment vertical="center"/>
    </xf>
    <xf numFmtId="0" fontId="25" fillId="0" borderId="98" xfId="0" applyFont="1" applyFill="1" applyBorder="1">
      <alignment vertical="center"/>
    </xf>
    <xf numFmtId="0" fontId="25" fillId="0" borderId="28" xfId="0" applyFont="1" applyFill="1" applyBorder="1">
      <alignment vertical="center"/>
    </xf>
    <xf numFmtId="176" fontId="25" fillId="0" borderId="13" xfId="1" applyNumberFormat="1" applyFont="1" applyFill="1" applyBorder="1" applyAlignment="1">
      <alignment vertical="center"/>
    </xf>
    <xf numFmtId="0" fontId="25" fillId="0" borderId="1" xfId="0" applyFont="1" applyFill="1" applyBorder="1">
      <alignment vertical="center"/>
    </xf>
    <xf numFmtId="38" fontId="25" fillId="0" borderId="13" xfId="1" applyFont="1" applyBorder="1" applyAlignment="1">
      <alignment vertical="center"/>
    </xf>
    <xf numFmtId="38" fontId="25" fillId="0" borderId="13" xfId="0" applyNumberFormat="1" applyFont="1" applyFill="1" applyBorder="1">
      <alignment vertical="center"/>
    </xf>
    <xf numFmtId="183" fontId="25" fillId="0" borderId="13" xfId="0" applyNumberFormat="1" applyFont="1" applyFill="1" applyBorder="1" applyAlignment="1">
      <alignment horizontal="right" vertical="center"/>
    </xf>
    <xf numFmtId="0" fontId="25" fillId="0" borderId="88" xfId="6" applyFont="1" applyFill="1" applyBorder="1" applyAlignment="1">
      <alignment vertical="top" wrapText="1" shrinkToFit="1"/>
    </xf>
    <xf numFmtId="0" fontId="25" fillId="0" borderId="9" xfId="0" applyFont="1" applyFill="1" applyBorder="1">
      <alignment vertical="center"/>
    </xf>
    <xf numFmtId="0" fontId="25" fillId="0" borderId="10" xfId="0" applyFont="1" applyFill="1" applyBorder="1" applyAlignment="1">
      <alignment horizontal="center" vertical="center"/>
    </xf>
    <xf numFmtId="0" fontId="25" fillId="0" borderId="1" xfId="0" applyFont="1" applyBorder="1">
      <alignment vertical="center"/>
    </xf>
    <xf numFmtId="176" fontId="25" fillId="0" borderId="88" xfId="1" applyNumberFormat="1" applyFont="1" applyFill="1" applyBorder="1" applyAlignment="1">
      <alignment vertical="center"/>
    </xf>
    <xf numFmtId="0" fontId="25" fillId="0" borderId="10" xfId="0" applyFont="1" applyFill="1" applyBorder="1">
      <alignment vertical="center"/>
    </xf>
    <xf numFmtId="0" fontId="25" fillId="0" borderId="27" xfId="0" applyFont="1" applyFill="1" applyBorder="1" applyAlignment="1">
      <alignment horizontal="center" vertical="center" textRotation="180"/>
    </xf>
    <xf numFmtId="0" fontId="25" fillId="0" borderId="88" xfId="6" applyFont="1" applyBorder="1">
      <alignment vertical="center"/>
    </xf>
    <xf numFmtId="176" fontId="25" fillId="0" borderId="28" xfId="1" applyNumberFormat="1" applyFont="1" applyFill="1" applyBorder="1" applyAlignment="1">
      <alignment vertical="center"/>
    </xf>
    <xf numFmtId="176" fontId="25" fillId="0" borderId="1" xfId="1" applyNumberFormat="1" applyFont="1" applyFill="1" applyBorder="1" applyAlignment="1">
      <alignment vertical="center"/>
    </xf>
    <xf numFmtId="38" fontId="25" fillId="0" borderId="28" xfId="1" applyFont="1" applyBorder="1" applyAlignment="1">
      <alignment vertical="center"/>
    </xf>
    <xf numFmtId="38" fontId="25" fillId="0" borderId="9" xfId="0" applyNumberFormat="1" applyFont="1" applyFill="1" applyBorder="1">
      <alignment vertical="center"/>
    </xf>
    <xf numFmtId="38" fontId="25" fillId="0" borderId="1" xfId="0" applyNumberFormat="1" applyFont="1" applyFill="1" applyBorder="1">
      <alignment vertical="center"/>
    </xf>
    <xf numFmtId="0" fontId="25" fillId="0" borderId="28" xfId="0" applyFont="1" applyBorder="1">
      <alignment vertical="center"/>
    </xf>
    <xf numFmtId="38" fontId="25" fillId="0" borderId="26" xfId="1" applyFont="1" applyBorder="1">
      <alignment vertical="center"/>
    </xf>
    <xf numFmtId="0" fontId="0" fillId="3" borderId="11" xfId="0" applyFill="1" applyBorder="1" applyAlignment="1">
      <alignment vertical="center"/>
    </xf>
    <xf numFmtId="182" fontId="25" fillId="0" borderId="24" xfId="1" applyNumberFormat="1" applyFont="1" applyFill="1" applyBorder="1">
      <alignment vertical="center"/>
    </xf>
    <xf numFmtId="38" fontId="9" fillId="0" borderId="24" xfId="1" applyFont="1" applyFill="1" applyBorder="1" applyAlignment="1">
      <alignment vertical="center"/>
    </xf>
    <xf numFmtId="38" fontId="9" fillId="0" borderId="100" xfId="1" applyFont="1" applyFill="1" applyBorder="1" applyAlignment="1">
      <alignment vertical="center" shrinkToFit="1"/>
    </xf>
    <xf numFmtId="38" fontId="45" fillId="18" borderId="24" xfId="1" applyFont="1" applyFill="1" applyBorder="1" applyAlignment="1">
      <alignment vertical="center" shrinkToFit="1"/>
    </xf>
    <xf numFmtId="38" fontId="9" fillId="0" borderId="13" xfId="1" applyFont="1" applyFill="1" applyBorder="1" applyAlignment="1">
      <alignment vertical="center" shrinkToFit="1"/>
    </xf>
    <xf numFmtId="182" fontId="25" fillId="0" borderId="100" xfId="1" applyNumberFormat="1" applyFont="1" applyFill="1" applyBorder="1">
      <alignment vertical="center"/>
    </xf>
    <xf numFmtId="38" fontId="25" fillId="0" borderId="11" xfId="1" applyFont="1" applyBorder="1">
      <alignment vertical="center"/>
    </xf>
    <xf numFmtId="184" fontId="0" fillId="0" borderId="1" xfId="0" applyNumberFormat="1" applyBorder="1" applyAlignment="1">
      <alignment horizontal="center" vertical="center"/>
    </xf>
    <xf numFmtId="177" fontId="0" fillId="0" borderId="1" xfId="0" applyNumberFormat="1" applyBorder="1">
      <alignment vertical="center"/>
    </xf>
    <xf numFmtId="0" fontId="0" fillId="0" borderId="1" xfId="0" applyBorder="1" applyAlignment="1">
      <alignment horizontal="center"/>
    </xf>
    <xf numFmtId="0" fontId="0" fillId="0" borderId="88" xfId="0" applyBorder="1">
      <alignment vertical="center"/>
    </xf>
    <xf numFmtId="0" fontId="0" fillId="0" borderId="0" xfId="0" applyBorder="1">
      <alignment vertical="center"/>
    </xf>
    <xf numFmtId="184" fontId="0" fillId="0" borderId="24" xfId="0" applyNumberFormat="1" applyBorder="1" applyAlignment="1">
      <alignment horizontal="center" vertical="center"/>
    </xf>
    <xf numFmtId="184" fontId="0" fillId="0" borderId="24" xfId="0" applyNumberFormat="1" applyFont="1" applyFill="1" applyBorder="1" applyAlignment="1">
      <alignment horizontal="center" vertical="top" shrinkToFit="1"/>
    </xf>
    <xf numFmtId="0" fontId="0" fillId="0" borderId="24" xfId="0" applyFont="1" applyFill="1" applyBorder="1" applyAlignment="1">
      <alignment vertical="top"/>
    </xf>
    <xf numFmtId="38" fontId="0" fillId="0" borderId="24" xfId="1" applyFont="1" applyFill="1" applyBorder="1" applyAlignment="1">
      <alignment vertical="top"/>
    </xf>
    <xf numFmtId="177" fontId="0" fillId="0" borderId="24" xfId="0" applyNumberFormat="1" applyFont="1" applyFill="1" applyBorder="1" applyAlignment="1">
      <alignment horizontal="center" vertical="top" shrinkToFit="1"/>
    </xf>
    <xf numFmtId="0" fontId="0" fillId="0" borderId="24" xfId="0" applyFont="1" applyFill="1" applyBorder="1" applyAlignment="1">
      <alignment vertical="top" shrinkToFit="1"/>
    </xf>
    <xf numFmtId="38" fontId="0" fillId="0" borderId="24" xfId="0" applyNumberFormat="1" applyFont="1" applyFill="1" applyBorder="1" applyAlignment="1">
      <alignment vertical="top"/>
    </xf>
    <xf numFmtId="38" fontId="0" fillId="0" borderId="88" xfId="1" applyFont="1" applyBorder="1">
      <alignment vertical="center"/>
    </xf>
    <xf numFmtId="177" fontId="0" fillId="0" borderId="24" xfId="0" applyNumberFormat="1" applyBorder="1" applyAlignment="1">
      <alignment horizontal="center" vertical="center"/>
    </xf>
    <xf numFmtId="184" fontId="0" fillId="0" borderId="24" xfId="0" applyNumberFormat="1" applyBorder="1" applyAlignment="1">
      <alignment horizontal="left" vertical="center" shrinkToFit="1"/>
    </xf>
    <xf numFmtId="38" fontId="0" fillId="0" borderId="24" xfId="1" applyFont="1" applyBorder="1" applyAlignment="1">
      <alignment horizontal="right" vertical="center"/>
    </xf>
    <xf numFmtId="0" fontId="0" fillId="0" borderId="24" xfId="0" applyFill="1" applyBorder="1" applyAlignment="1">
      <alignment vertical="top" wrapText="1" shrinkToFit="1"/>
    </xf>
    <xf numFmtId="184" fontId="17" fillId="0" borderId="24" xfId="0" applyNumberFormat="1" applyFont="1" applyFill="1" applyBorder="1" applyAlignment="1">
      <alignment horizontal="center" vertical="top" shrinkToFit="1"/>
    </xf>
    <xf numFmtId="0" fontId="17" fillId="0" borderId="24" xfId="0" applyFont="1" applyFill="1" applyBorder="1" applyAlignment="1">
      <alignment vertical="top" shrinkToFit="1"/>
    </xf>
    <xf numFmtId="177" fontId="0" fillId="0" borderId="26" xfId="0" applyNumberFormat="1" applyBorder="1" applyAlignment="1">
      <alignment horizontal="center" vertical="center"/>
    </xf>
    <xf numFmtId="177" fontId="0" fillId="0" borderId="26" xfId="0" applyNumberFormat="1" applyBorder="1" applyAlignment="1">
      <alignment horizontal="left" vertical="center"/>
    </xf>
    <xf numFmtId="38" fontId="0" fillId="0" borderId="26" xfId="1" applyFont="1" applyBorder="1" applyAlignment="1">
      <alignment horizontal="right" vertical="center"/>
    </xf>
    <xf numFmtId="0" fontId="0" fillId="0" borderId="100" xfId="0" applyBorder="1" applyAlignment="1">
      <alignment horizontal="center" vertical="center"/>
    </xf>
    <xf numFmtId="184" fontId="0" fillId="0" borderId="100" xfId="0" applyNumberFormat="1" applyBorder="1" applyAlignment="1">
      <alignment horizontal="center" vertical="center"/>
    </xf>
    <xf numFmtId="38" fontId="0" fillId="0" borderId="100" xfId="1" applyFont="1" applyFill="1" applyBorder="1" applyAlignment="1">
      <alignment vertical="top"/>
    </xf>
    <xf numFmtId="0" fontId="0" fillId="0" borderId="11" xfId="0" applyBorder="1" applyAlignment="1">
      <alignment horizontal="center" vertical="center"/>
    </xf>
    <xf numFmtId="0" fontId="0" fillId="0" borderId="20" xfId="0" applyBorder="1" applyAlignment="1">
      <alignment horizontal="center" vertical="center"/>
    </xf>
    <xf numFmtId="0" fontId="0" fillId="0" borderId="18" xfId="0" applyBorder="1" applyAlignment="1">
      <alignment horizontal="center" vertical="center"/>
    </xf>
    <xf numFmtId="184" fontId="17" fillId="0" borderId="100" xfId="0" applyNumberFormat="1" applyFont="1" applyFill="1" applyBorder="1" applyAlignment="1">
      <alignment horizontal="center" vertical="top" shrinkToFit="1"/>
    </xf>
    <xf numFmtId="0" fontId="0" fillId="0" borderId="100" xfId="0" applyFont="1" applyFill="1" applyBorder="1" applyAlignment="1">
      <alignment vertical="top" shrinkToFit="1"/>
    </xf>
    <xf numFmtId="0" fontId="0" fillId="0" borderId="14" xfId="0" applyBorder="1" applyAlignment="1">
      <alignment horizontal="center" vertical="center"/>
    </xf>
    <xf numFmtId="0" fontId="0" fillId="0" borderId="98" xfId="0" applyBorder="1" applyAlignment="1">
      <alignment horizontal="center" vertical="center"/>
    </xf>
    <xf numFmtId="0" fontId="0" fillId="0" borderId="0" xfId="0" applyBorder="1" applyAlignment="1">
      <alignment horizontal="center" vertical="center"/>
    </xf>
    <xf numFmtId="184" fontId="17" fillId="0" borderId="21" xfId="0" applyNumberFormat="1" applyFont="1" applyFill="1" applyBorder="1" applyAlignment="1">
      <alignment horizontal="center" vertical="top" shrinkToFit="1"/>
    </xf>
    <xf numFmtId="0" fontId="0" fillId="0" borderId="21" xfId="0" applyFont="1" applyFill="1" applyBorder="1" applyAlignment="1">
      <alignment vertical="top" shrinkToFit="1"/>
    </xf>
    <xf numFmtId="38" fontId="0" fillId="0" borderId="21" xfId="1" applyFont="1" applyFill="1" applyBorder="1" applyAlignment="1">
      <alignment vertical="top"/>
    </xf>
    <xf numFmtId="184" fontId="17" fillId="0" borderId="13" xfId="0" applyNumberFormat="1" applyFont="1" applyFill="1" applyBorder="1" applyAlignment="1">
      <alignment horizontal="center" vertical="top" shrinkToFit="1"/>
    </xf>
    <xf numFmtId="0" fontId="0" fillId="0" borderId="13" xfId="0" applyFont="1" applyFill="1" applyBorder="1" applyAlignment="1">
      <alignment vertical="top" shrinkToFit="1"/>
    </xf>
    <xf numFmtId="0" fontId="0" fillId="0" borderId="28" xfId="0" applyBorder="1" applyAlignment="1">
      <alignment horizontal="center" vertical="center"/>
    </xf>
    <xf numFmtId="0" fontId="0" fillId="0" borderId="13" xfId="0" applyBorder="1">
      <alignment vertical="center"/>
    </xf>
    <xf numFmtId="177" fontId="17" fillId="0" borderId="24" xfId="0" applyNumberFormat="1" applyFont="1" applyFill="1" applyBorder="1" applyAlignment="1">
      <alignment horizontal="center" vertical="top" shrinkToFit="1"/>
    </xf>
    <xf numFmtId="0" fontId="43" fillId="0" borderId="24" xfId="0" applyFont="1" applyFill="1" applyBorder="1" applyAlignment="1">
      <alignment vertical="top" shrinkToFit="1"/>
    </xf>
    <xf numFmtId="49" fontId="43" fillId="0" borderId="24" xfId="0" applyNumberFormat="1" applyFont="1" applyFill="1" applyBorder="1" applyAlignment="1">
      <alignment horizontal="left" vertical="top" shrinkToFit="1"/>
    </xf>
    <xf numFmtId="0" fontId="7" fillId="0" borderId="24" xfId="0" applyFont="1" applyFill="1" applyBorder="1" applyAlignment="1">
      <alignment vertical="top" shrinkToFit="1"/>
    </xf>
    <xf numFmtId="0" fontId="7" fillId="0" borderId="24" xfId="0" applyFont="1" applyFill="1" applyBorder="1" applyAlignment="1">
      <alignment vertical="top" wrapText="1" shrinkToFit="1"/>
    </xf>
    <xf numFmtId="177" fontId="17" fillId="0" borderId="24" xfId="0" quotePrefix="1" applyNumberFormat="1" applyFont="1" applyFill="1" applyBorder="1" applyAlignment="1">
      <alignment horizontal="center" vertical="top" shrinkToFit="1"/>
    </xf>
    <xf numFmtId="0" fontId="43" fillId="0" borderId="24" xfId="0" applyFont="1" applyFill="1" applyBorder="1" applyAlignment="1">
      <alignment vertical="top" wrapText="1" shrinkToFit="1"/>
    </xf>
    <xf numFmtId="0" fontId="0" fillId="0" borderId="26" xfId="0" applyBorder="1" applyAlignment="1">
      <alignment horizontal="center" vertical="center"/>
    </xf>
    <xf numFmtId="177" fontId="17" fillId="0" borderId="100" xfId="0" applyNumberFormat="1" applyFont="1" applyFill="1" applyBorder="1" applyAlignment="1">
      <alignment horizontal="center" vertical="top" shrinkToFit="1"/>
    </xf>
    <xf numFmtId="0" fontId="7" fillId="0" borderId="100" xfId="0" applyFont="1" applyFill="1" applyBorder="1" applyAlignment="1">
      <alignment vertical="top" shrinkToFit="1"/>
    </xf>
    <xf numFmtId="177" fontId="17" fillId="0" borderId="26" xfId="0" applyNumberFormat="1" applyFont="1" applyFill="1" applyBorder="1" applyAlignment="1">
      <alignment horizontal="center" vertical="top" shrinkToFit="1"/>
    </xf>
    <xf numFmtId="0" fontId="7" fillId="0" borderId="26" xfId="0" applyFont="1" applyFill="1" applyBorder="1" applyAlignment="1">
      <alignment vertical="top" shrinkToFit="1"/>
    </xf>
    <xf numFmtId="184" fontId="0" fillId="0" borderId="113" xfId="0" applyNumberFormat="1" applyBorder="1" applyAlignment="1">
      <alignment horizontal="center" vertical="center"/>
    </xf>
    <xf numFmtId="177" fontId="17" fillId="0" borderId="13" xfId="0" applyNumberFormat="1" applyFont="1" applyFill="1" applyBorder="1" applyAlignment="1">
      <alignment horizontal="center" vertical="top" shrinkToFit="1"/>
    </xf>
    <xf numFmtId="184" fontId="0" fillId="0" borderId="28" xfId="0" applyNumberFormat="1" applyBorder="1" applyAlignment="1">
      <alignment horizontal="center" vertical="center"/>
    </xf>
    <xf numFmtId="177" fontId="0" fillId="0" borderId="1" xfId="0" applyNumberFormat="1" applyBorder="1" applyAlignment="1">
      <alignment horizontal="center" vertical="center"/>
    </xf>
    <xf numFmtId="184" fontId="0" fillId="0" borderId="1" xfId="0" applyNumberFormat="1" applyBorder="1">
      <alignment vertical="center"/>
    </xf>
    <xf numFmtId="38" fontId="0" fillId="0" borderId="1" xfId="0" applyNumberFormat="1" applyBorder="1">
      <alignment vertical="center"/>
    </xf>
    <xf numFmtId="0" fontId="0" fillId="0" borderId="10" xfId="0" applyBorder="1" applyAlignment="1">
      <alignment horizontal="center" vertical="center"/>
    </xf>
    <xf numFmtId="0" fontId="0" fillId="0" borderId="9" xfId="0" applyBorder="1" applyAlignment="1">
      <alignment horizontal="center" vertical="center"/>
    </xf>
    <xf numFmtId="177" fontId="0" fillId="0" borderId="24" xfId="0" applyNumberFormat="1" applyBorder="1" applyAlignment="1">
      <alignment horizontal="left" vertical="center"/>
    </xf>
    <xf numFmtId="0" fontId="0" fillId="0" borderId="115" xfId="0" applyBorder="1">
      <alignment vertical="center"/>
    </xf>
    <xf numFmtId="178" fontId="0" fillId="5" borderId="13" xfId="0" applyNumberFormat="1" applyFill="1" applyBorder="1" applyAlignment="1">
      <alignment horizontal="center" vertical="center"/>
    </xf>
    <xf numFmtId="178" fontId="0" fillId="11" borderId="13" xfId="0" applyNumberFormat="1" applyFill="1" applyBorder="1" applyAlignment="1">
      <alignment horizontal="center" vertical="center"/>
    </xf>
    <xf numFmtId="184" fontId="0" fillId="0" borderId="24" xfId="0" applyNumberFormat="1" applyBorder="1" applyAlignment="1">
      <alignment horizontal="left" vertical="center"/>
    </xf>
    <xf numFmtId="0" fontId="5" fillId="0" borderId="1" xfId="0" applyFont="1" applyBorder="1">
      <alignment vertical="center"/>
    </xf>
    <xf numFmtId="0" fontId="34" fillId="0" borderId="1" xfId="0" applyFont="1" applyBorder="1" applyAlignment="1">
      <alignment horizontal="right" vertical="center"/>
    </xf>
    <xf numFmtId="0" fontId="0" fillId="0" borderId="10" xfId="0" applyBorder="1" applyAlignment="1">
      <alignment horizontal="center" vertical="center" wrapText="1"/>
    </xf>
    <xf numFmtId="0" fontId="0" fillId="0" borderId="9" xfId="0" applyBorder="1" applyAlignment="1">
      <alignment horizontal="center" vertical="center" wrapText="1"/>
    </xf>
    <xf numFmtId="0" fontId="0" fillId="0" borderId="1" xfId="0" applyBorder="1" applyAlignment="1">
      <alignment horizontal="center" vertical="center" wrapText="1"/>
    </xf>
    <xf numFmtId="182" fontId="0" fillId="0" borderId="11" xfId="1" applyNumberFormat="1" applyFont="1" applyBorder="1">
      <alignment vertical="center"/>
    </xf>
    <xf numFmtId="186" fontId="0" fillId="0" borderId="120" xfId="1" applyNumberFormat="1" applyFont="1" applyBorder="1">
      <alignment vertical="center"/>
    </xf>
    <xf numFmtId="0" fontId="0" fillId="0" borderId="1" xfId="0" applyBorder="1" applyAlignment="1">
      <alignment horizontal="right" vertical="center" shrinkToFit="1"/>
    </xf>
    <xf numFmtId="38" fontId="0" fillId="0" borderId="23" xfId="0" applyNumberFormat="1" applyBorder="1" applyAlignment="1">
      <alignment horizontal="right" vertical="center"/>
    </xf>
    <xf numFmtId="38" fontId="0" fillId="0" borderId="24" xfId="0" applyNumberFormat="1" applyBorder="1" applyAlignment="1">
      <alignment horizontal="right" vertical="center"/>
    </xf>
    <xf numFmtId="38" fontId="0" fillId="0" borderId="24" xfId="0" applyNumberFormat="1" applyBorder="1">
      <alignment vertical="center"/>
    </xf>
    <xf numFmtId="38" fontId="0" fillId="0" borderId="26" xfId="0" applyNumberFormat="1" applyBorder="1" applyAlignment="1">
      <alignment horizontal="right" vertical="center"/>
    </xf>
    <xf numFmtId="38" fontId="0" fillId="0" borderId="13" xfId="0" applyNumberFormat="1" applyBorder="1" applyAlignment="1">
      <alignment horizontal="right" vertical="center"/>
    </xf>
    <xf numFmtId="38" fontId="0" fillId="0" borderId="9" xfId="1" applyFont="1" applyBorder="1">
      <alignment vertical="center"/>
    </xf>
    <xf numFmtId="38" fontId="0" fillId="0" borderId="102" xfId="0" applyNumberFormat="1" applyBorder="1" applyAlignment="1">
      <alignment vertical="center"/>
    </xf>
    <xf numFmtId="38" fontId="0" fillId="0" borderId="24" xfId="0" applyNumberFormat="1" applyBorder="1" applyAlignment="1">
      <alignment vertical="center"/>
    </xf>
    <xf numFmtId="38" fontId="0" fillId="0" borderId="106" xfId="0" applyNumberFormat="1" applyBorder="1" applyAlignment="1">
      <alignment vertical="center"/>
    </xf>
    <xf numFmtId="38" fontId="0" fillId="0" borderId="26" xfId="0" applyNumberFormat="1" applyBorder="1" applyAlignment="1">
      <alignment vertical="center"/>
    </xf>
    <xf numFmtId="176" fontId="0" fillId="0" borderId="10" xfId="1" applyNumberFormat="1" applyFont="1" applyBorder="1" applyAlignment="1">
      <alignment horizontal="center" vertical="center"/>
    </xf>
    <xf numFmtId="0" fontId="25" fillId="0" borderId="3" xfId="0" applyFont="1" applyBorder="1">
      <alignment vertical="center"/>
    </xf>
    <xf numFmtId="0" fontId="0" fillId="0" borderId="0" xfId="0" applyBorder="1" applyAlignment="1" applyProtection="1">
      <alignment horizontal="center" vertical="center"/>
      <protection locked="0"/>
    </xf>
    <xf numFmtId="38" fontId="0" fillId="0" borderId="100" xfId="0" applyNumberFormat="1" applyBorder="1" applyAlignment="1">
      <alignment horizontal="right" vertical="center"/>
    </xf>
    <xf numFmtId="38" fontId="0" fillId="0" borderId="100" xfId="0" applyNumberFormat="1" applyBorder="1">
      <alignment vertical="center"/>
    </xf>
    <xf numFmtId="38" fontId="0" fillId="0" borderId="103" xfId="0" applyNumberFormat="1" applyBorder="1" applyAlignment="1">
      <alignment vertical="center"/>
    </xf>
    <xf numFmtId="38" fontId="0" fillId="0" borderId="100" xfId="0" applyNumberFormat="1" applyBorder="1" applyAlignment="1">
      <alignment vertical="center"/>
    </xf>
    <xf numFmtId="178" fontId="0" fillId="11" borderId="11" xfId="0" applyNumberFormat="1" applyFill="1" applyBorder="1" applyAlignment="1">
      <alignment horizontal="center" vertical="center" shrinkToFit="1"/>
    </xf>
    <xf numFmtId="178" fontId="0" fillId="0" borderId="10" xfId="0" applyNumberFormat="1" applyBorder="1" applyAlignment="1">
      <alignment horizontal="center" vertical="center"/>
    </xf>
    <xf numFmtId="0" fontId="3" fillId="0" borderId="1" xfId="0" applyFont="1" applyBorder="1" applyAlignment="1">
      <alignment horizontal="center" vertical="center"/>
    </xf>
    <xf numFmtId="187" fontId="0" fillId="0" borderId="1" xfId="0" applyNumberFormat="1" applyFill="1" applyBorder="1">
      <alignment vertical="center"/>
    </xf>
    <xf numFmtId="187" fontId="5" fillId="0" borderId="1" xfId="0" applyNumberFormat="1" applyFont="1" applyFill="1" applyBorder="1">
      <alignment vertical="center"/>
    </xf>
    <xf numFmtId="187" fontId="0" fillId="0" borderId="3" xfId="0" applyNumberFormat="1" applyFill="1" applyBorder="1">
      <alignment vertical="center"/>
    </xf>
    <xf numFmtId="187" fontId="0" fillId="0" borderId="10" xfId="0" applyNumberFormat="1" applyFill="1" applyBorder="1">
      <alignment vertical="center"/>
    </xf>
    <xf numFmtId="187" fontId="0" fillId="0" borderId="9" xfId="0" applyNumberFormat="1" applyFill="1" applyBorder="1">
      <alignment vertical="center"/>
    </xf>
    <xf numFmtId="187" fontId="0" fillId="0" borderId="28" xfId="0" applyNumberFormat="1" applyFill="1" applyBorder="1">
      <alignment vertical="center"/>
    </xf>
    <xf numFmtId="187" fontId="46" fillId="0" borderId="1" xfId="0" applyNumberFormat="1" applyFont="1" applyFill="1" applyBorder="1">
      <alignment vertical="center"/>
    </xf>
    <xf numFmtId="187" fontId="22" fillId="0" borderId="1" xfId="0" applyNumberFormat="1" applyFont="1" applyFill="1" applyBorder="1">
      <alignment vertical="center"/>
    </xf>
    <xf numFmtId="187" fontId="22" fillId="0" borderId="28" xfId="0" applyNumberFormat="1" applyFont="1" applyFill="1" applyBorder="1">
      <alignment vertical="center"/>
    </xf>
    <xf numFmtId="187" fontId="22" fillId="0" borderId="1" xfId="0" applyNumberFormat="1" applyFont="1" applyFill="1" applyBorder="1" applyAlignment="1">
      <alignment horizontal="right" vertical="center"/>
    </xf>
    <xf numFmtId="187" fontId="22" fillId="0" borderId="10" xfId="0" applyNumberFormat="1" applyFont="1" applyFill="1" applyBorder="1">
      <alignment vertical="center"/>
    </xf>
    <xf numFmtId="187" fontId="22" fillId="0" borderId="3" xfId="0" applyNumberFormat="1" applyFont="1" applyFill="1" applyBorder="1">
      <alignment vertical="center"/>
    </xf>
    <xf numFmtId="187" fontId="22" fillId="0" borderId="27" xfId="0" applyNumberFormat="1" applyFont="1" applyFill="1" applyBorder="1">
      <alignment vertical="center"/>
    </xf>
    <xf numFmtId="187" fontId="22" fillId="0" borderId="111" xfId="0" applyNumberFormat="1" applyFont="1" applyFill="1" applyBorder="1">
      <alignment vertical="center"/>
    </xf>
    <xf numFmtId="187" fontId="22" fillId="3" borderId="144" xfId="0" applyNumberFormat="1" applyFont="1" applyFill="1" applyBorder="1">
      <alignment vertical="center"/>
    </xf>
    <xf numFmtId="187" fontId="22" fillId="3" borderId="145" xfId="0" applyNumberFormat="1" applyFont="1" applyFill="1" applyBorder="1" applyAlignment="1">
      <alignment vertical="center"/>
    </xf>
    <xf numFmtId="187" fontId="22" fillId="0" borderId="28" xfId="0" applyNumberFormat="1" applyFont="1" applyFill="1" applyBorder="1" applyAlignment="1">
      <alignment vertical="center"/>
    </xf>
    <xf numFmtId="187" fontId="22" fillId="0" borderId="27" xfId="0" applyNumberFormat="1" applyFont="1" applyFill="1" applyBorder="1" applyAlignment="1">
      <alignment vertical="center"/>
    </xf>
    <xf numFmtId="187" fontId="22" fillId="0" borderId="3" xfId="0" applyNumberFormat="1" applyFont="1" applyFill="1" applyBorder="1" applyAlignment="1">
      <alignment vertical="center"/>
    </xf>
    <xf numFmtId="187" fontId="22" fillId="3" borderId="139" xfId="0" applyNumberFormat="1" applyFont="1" applyFill="1" applyBorder="1" applyAlignment="1">
      <alignment vertical="center"/>
    </xf>
    <xf numFmtId="187" fontId="22" fillId="3" borderId="140" xfId="0" applyNumberFormat="1" applyFont="1" applyFill="1" applyBorder="1" applyAlignment="1">
      <alignment vertical="center"/>
    </xf>
    <xf numFmtId="187" fontId="22" fillId="3" borderId="194" xfId="0" applyNumberFormat="1" applyFont="1" applyFill="1" applyBorder="1" applyAlignment="1">
      <alignment vertical="center"/>
    </xf>
    <xf numFmtId="187" fontId="22" fillId="3" borderId="141" xfId="0" applyNumberFormat="1" applyFont="1" applyFill="1" applyBorder="1" applyAlignment="1">
      <alignment vertical="center"/>
    </xf>
    <xf numFmtId="187" fontId="22" fillId="0" borderId="9" xfId="0" applyNumberFormat="1" applyFont="1" applyFill="1" applyBorder="1">
      <alignment vertical="center"/>
    </xf>
    <xf numFmtId="187" fontId="22" fillId="3" borderId="142" xfId="0" applyNumberFormat="1" applyFont="1" applyFill="1" applyBorder="1" applyAlignment="1">
      <alignment vertical="center"/>
    </xf>
    <xf numFmtId="187" fontId="22" fillId="3" borderId="0" xfId="0" applyNumberFormat="1" applyFont="1" applyFill="1" applyBorder="1" applyAlignment="1">
      <alignment vertical="center"/>
    </xf>
    <xf numFmtId="187" fontId="22" fillId="3" borderId="104" xfId="0" applyNumberFormat="1" applyFont="1" applyFill="1" applyBorder="1" applyAlignment="1">
      <alignment vertical="center"/>
    </xf>
    <xf numFmtId="187" fontId="22" fillId="3" borderId="143" xfId="0" applyNumberFormat="1" applyFont="1" applyFill="1" applyBorder="1" applyAlignment="1">
      <alignment vertical="center"/>
    </xf>
    <xf numFmtId="187" fontId="22" fillId="3" borderId="144" xfId="0" applyNumberFormat="1" applyFont="1" applyFill="1" applyBorder="1" applyAlignment="1">
      <alignment vertical="center"/>
    </xf>
    <xf numFmtId="187" fontId="22" fillId="3" borderId="96" xfId="0" applyNumberFormat="1" applyFont="1" applyFill="1" applyBorder="1" applyAlignment="1">
      <alignment vertical="center"/>
    </xf>
    <xf numFmtId="187" fontId="22" fillId="3" borderId="196" xfId="0" applyNumberFormat="1" applyFont="1" applyFill="1" applyBorder="1" applyAlignment="1">
      <alignment vertical="center"/>
    </xf>
    <xf numFmtId="187" fontId="22" fillId="3" borderId="195" xfId="0" applyNumberFormat="1" applyFont="1" applyFill="1" applyBorder="1" applyAlignment="1">
      <alignment vertical="center"/>
    </xf>
    <xf numFmtId="187" fontId="22" fillId="3" borderId="146" xfId="0" applyNumberFormat="1" applyFont="1" applyFill="1" applyBorder="1" applyAlignment="1">
      <alignment vertical="center"/>
    </xf>
    <xf numFmtId="187" fontId="22" fillId="5" borderId="147" xfId="0" applyNumberFormat="1" applyFont="1" applyFill="1" applyBorder="1">
      <alignment vertical="center"/>
    </xf>
    <xf numFmtId="187" fontId="22" fillId="5" borderId="148" xfId="0" applyNumberFormat="1" applyFont="1" applyFill="1" applyBorder="1">
      <alignment vertical="center"/>
    </xf>
    <xf numFmtId="187" fontId="22" fillId="5" borderId="149" xfId="0" applyNumberFormat="1" applyFont="1" applyFill="1" applyBorder="1">
      <alignment vertical="center"/>
    </xf>
    <xf numFmtId="187" fontId="22" fillId="5" borderId="150" xfId="0" applyNumberFormat="1" applyFont="1" applyFill="1" applyBorder="1">
      <alignment vertical="center"/>
    </xf>
    <xf numFmtId="187" fontId="22" fillId="5" borderId="0" xfId="0" applyNumberFormat="1" applyFont="1" applyFill="1" applyBorder="1">
      <alignment vertical="center"/>
    </xf>
    <xf numFmtId="187" fontId="22" fillId="5" borderId="151" xfId="0" applyNumberFormat="1" applyFont="1" applyFill="1" applyBorder="1">
      <alignment vertical="center"/>
    </xf>
    <xf numFmtId="187" fontId="22" fillId="5" borderId="152" xfId="0" applyNumberFormat="1" applyFont="1" applyFill="1" applyBorder="1">
      <alignment vertical="center"/>
    </xf>
    <xf numFmtId="187" fontId="22" fillId="5" borderId="154" xfId="0" applyNumberFormat="1" applyFont="1" applyFill="1" applyBorder="1">
      <alignment vertical="center"/>
    </xf>
    <xf numFmtId="187" fontId="22" fillId="0" borderId="0" xfId="0" applyNumberFormat="1" applyFont="1" applyFill="1" applyBorder="1">
      <alignment vertical="center"/>
    </xf>
    <xf numFmtId="187" fontId="22" fillId="0" borderId="0" xfId="0" applyNumberFormat="1" applyFont="1" applyFill="1" applyBorder="1" applyAlignment="1">
      <alignment vertical="center"/>
    </xf>
    <xf numFmtId="187" fontId="22" fillId="4" borderId="139" xfId="0" applyNumberFormat="1" applyFont="1" applyFill="1" applyBorder="1">
      <alignment vertical="center"/>
    </xf>
    <xf numFmtId="187" fontId="22" fillId="4" borderId="140" xfId="0" applyNumberFormat="1" applyFont="1" applyFill="1" applyBorder="1" applyAlignment="1">
      <alignment vertical="center"/>
    </xf>
    <xf numFmtId="187" fontId="22" fillId="4" borderId="140" xfId="0" applyNumberFormat="1" applyFont="1" applyFill="1" applyBorder="1">
      <alignment vertical="center"/>
    </xf>
    <xf numFmtId="187" fontId="22" fillId="4" borderId="141" xfId="0" applyNumberFormat="1" applyFont="1" applyFill="1" applyBorder="1">
      <alignment vertical="center"/>
    </xf>
    <xf numFmtId="187" fontId="22" fillId="4" borderId="142" xfId="0" applyNumberFormat="1" applyFont="1" applyFill="1" applyBorder="1">
      <alignment vertical="center"/>
    </xf>
    <xf numFmtId="187" fontId="22" fillId="4" borderId="0" xfId="0" applyNumberFormat="1" applyFont="1" applyFill="1" applyBorder="1" applyAlignment="1">
      <alignment vertical="center"/>
    </xf>
    <xf numFmtId="187" fontId="22" fillId="4" borderId="0" xfId="0" applyNumberFormat="1" applyFont="1" applyFill="1" applyBorder="1">
      <alignment vertical="center"/>
    </xf>
    <xf numFmtId="187" fontId="22" fillId="4" borderId="143" xfId="0" applyNumberFormat="1" applyFont="1" applyFill="1" applyBorder="1">
      <alignment vertical="center"/>
    </xf>
    <xf numFmtId="187" fontId="22" fillId="4" borderId="144" xfId="0" applyNumberFormat="1" applyFont="1" applyFill="1" applyBorder="1">
      <alignment vertical="center"/>
    </xf>
    <xf numFmtId="187" fontId="22" fillId="4" borderId="145" xfId="0" applyNumberFormat="1" applyFont="1" applyFill="1" applyBorder="1">
      <alignment vertical="center"/>
    </xf>
    <xf numFmtId="187" fontId="22" fillId="4" borderId="145" xfId="0" applyNumberFormat="1" applyFont="1" applyFill="1" applyBorder="1" applyAlignment="1">
      <alignment vertical="center"/>
    </xf>
    <xf numFmtId="187" fontId="22" fillId="4" borderId="146" xfId="0" applyNumberFormat="1" applyFont="1" applyFill="1" applyBorder="1">
      <alignment vertical="center"/>
    </xf>
    <xf numFmtId="187" fontId="22" fillId="15" borderId="155" xfId="0" applyNumberFormat="1" applyFont="1" applyFill="1" applyBorder="1">
      <alignment vertical="center"/>
    </xf>
    <xf numFmtId="187" fontId="22" fillId="15" borderId="156" xfId="0" applyNumberFormat="1" applyFont="1" applyFill="1" applyBorder="1">
      <alignment vertical="center"/>
    </xf>
    <xf numFmtId="187" fontId="22" fillId="15" borderId="157" xfId="0" applyNumberFormat="1" applyFont="1" applyFill="1" applyBorder="1">
      <alignment vertical="center"/>
    </xf>
    <xf numFmtId="187" fontId="22" fillId="15" borderId="158" xfId="0" applyNumberFormat="1" applyFont="1" applyFill="1" applyBorder="1">
      <alignment vertical="center"/>
    </xf>
    <xf numFmtId="187" fontId="22" fillId="15" borderId="0" xfId="0" applyNumberFormat="1" applyFont="1" applyFill="1" applyBorder="1">
      <alignment vertical="center"/>
    </xf>
    <xf numFmtId="187" fontId="22" fillId="15" borderId="159" xfId="0" applyNumberFormat="1" applyFont="1" applyFill="1" applyBorder="1">
      <alignment vertical="center"/>
    </xf>
    <xf numFmtId="187" fontId="22" fillId="0" borderId="1" xfId="0" quotePrefix="1" applyNumberFormat="1" applyFont="1" applyFill="1" applyBorder="1">
      <alignment vertical="center"/>
    </xf>
    <xf numFmtId="187" fontId="22" fillId="15" borderId="160" xfId="0" applyNumberFormat="1" applyFont="1" applyFill="1" applyBorder="1">
      <alignment vertical="center"/>
    </xf>
    <xf numFmtId="187" fontId="22" fillId="15" borderId="161" xfId="0" applyNumberFormat="1" applyFont="1" applyFill="1" applyBorder="1">
      <alignment vertical="center"/>
    </xf>
    <xf numFmtId="187" fontId="22" fillId="15" borderId="162" xfId="0" applyNumberFormat="1" applyFont="1" applyFill="1" applyBorder="1">
      <alignment vertical="center"/>
    </xf>
    <xf numFmtId="187" fontId="22" fillId="11" borderId="163" xfId="0" applyNumberFormat="1" applyFont="1" applyFill="1" applyBorder="1">
      <alignment vertical="center"/>
    </xf>
    <xf numFmtId="187" fontId="22" fillId="11" borderId="164" xfId="0" applyNumberFormat="1" applyFont="1" applyFill="1" applyBorder="1">
      <alignment vertical="center"/>
    </xf>
    <xf numFmtId="187" fontId="22" fillId="11" borderId="165" xfId="0" applyNumberFormat="1" applyFont="1" applyFill="1" applyBorder="1">
      <alignment vertical="center"/>
    </xf>
    <xf numFmtId="187" fontId="22" fillId="11" borderId="166" xfId="0" applyNumberFormat="1" applyFont="1" applyFill="1" applyBorder="1">
      <alignment vertical="center"/>
    </xf>
    <xf numFmtId="187" fontId="22" fillId="11" borderId="0" xfId="0" applyNumberFormat="1" applyFont="1" applyFill="1" applyBorder="1">
      <alignment vertical="center"/>
    </xf>
    <xf numFmtId="187" fontId="22" fillId="11" borderId="167" xfId="0" applyNumberFormat="1" applyFont="1" applyFill="1" applyBorder="1">
      <alignment vertical="center"/>
    </xf>
    <xf numFmtId="187" fontId="55" fillId="0" borderId="1" xfId="0" applyNumberFormat="1" applyFont="1" applyFill="1" applyBorder="1" applyAlignment="1">
      <alignment horizontal="left"/>
    </xf>
    <xf numFmtId="187" fontId="22" fillId="11" borderId="168" xfId="0" applyNumberFormat="1" applyFont="1" applyFill="1" applyBorder="1">
      <alignment vertical="center"/>
    </xf>
    <xf numFmtId="187" fontId="22" fillId="11" borderId="169" xfId="0" applyNumberFormat="1" applyFont="1" applyFill="1" applyBorder="1">
      <alignment vertical="center"/>
    </xf>
    <xf numFmtId="187" fontId="22" fillId="11" borderId="170" xfId="0" applyNumberFormat="1" applyFont="1" applyFill="1" applyBorder="1">
      <alignment vertical="center"/>
    </xf>
    <xf numFmtId="188" fontId="22" fillId="0" borderId="1" xfId="0" applyNumberFormat="1" applyFont="1" applyFill="1" applyBorder="1">
      <alignment vertical="center"/>
    </xf>
    <xf numFmtId="187" fontId="22" fillId="0" borderId="1" xfId="0" applyNumberFormat="1" applyFont="1" applyFill="1" applyBorder="1" applyAlignment="1">
      <alignment vertical="center"/>
    </xf>
    <xf numFmtId="187" fontId="22" fillId="24" borderId="171" xfId="0" applyNumberFormat="1" applyFont="1" applyFill="1" applyBorder="1">
      <alignment vertical="center"/>
    </xf>
    <xf numFmtId="187" fontId="22" fillId="24" borderId="172" xfId="0" applyNumberFormat="1" applyFont="1" applyFill="1" applyBorder="1">
      <alignment vertical="center"/>
    </xf>
    <xf numFmtId="187" fontId="22" fillId="24" borderId="173" xfId="0" applyNumberFormat="1" applyFont="1" applyFill="1" applyBorder="1">
      <alignment vertical="center"/>
    </xf>
    <xf numFmtId="187" fontId="22" fillId="0" borderId="88" xfId="0" applyNumberFormat="1" applyFont="1" applyFill="1" applyBorder="1">
      <alignment vertical="center"/>
    </xf>
    <xf numFmtId="187" fontId="22" fillId="25" borderId="174" xfId="0" applyNumberFormat="1" applyFont="1" applyFill="1" applyBorder="1">
      <alignment vertical="center"/>
    </xf>
    <xf numFmtId="187" fontId="22" fillId="25" borderId="175" xfId="0" applyNumberFormat="1" applyFont="1" applyFill="1" applyBorder="1">
      <alignment vertical="center"/>
    </xf>
    <xf numFmtId="187" fontId="22" fillId="25" borderId="176" xfId="0" applyNumberFormat="1" applyFont="1" applyFill="1" applyBorder="1">
      <alignment vertical="center"/>
    </xf>
    <xf numFmtId="187" fontId="22" fillId="26" borderId="177" xfId="0" applyNumberFormat="1" applyFont="1" applyFill="1" applyBorder="1">
      <alignment vertical="center"/>
    </xf>
    <xf numFmtId="187" fontId="22" fillId="26" borderId="178" xfId="0" applyNumberFormat="1" applyFont="1" applyFill="1" applyBorder="1">
      <alignment vertical="center"/>
    </xf>
    <xf numFmtId="187" fontId="22" fillId="26" borderId="179" xfId="0" applyNumberFormat="1" applyFont="1" applyFill="1" applyBorder="1">
      <alignment vertical="center"/>
    </xf>
    <xf numFmtId="187" fontId="22" fillId="24" borderId="180" xfId="0" applyNumberFormat="1" applyFont="1" applyFill="1" applyBorder="1" applyAlignment="1">
      <alignment horizontal="center" vertical="center"/>
    </xf>
    <xf numFmtId="187" fontId="22" fillId="24" borderId="181" xfId="0" applyNumberFormat="1" applyFont="1" applyFill="1" applyBorder="1">
      <alignment vertical="center"/>
    </xf>
    <xf numFmtId="187" fontId="22" fillId="25" borderId="182" xfId="0" applyNumberFormat="1" applyFont="1" applyFill="1" applyBorder="1">
      <alignment vertical="center"/>
    </xf>
    <xf numFmtId="187" fontId="22" fillId="25" borderId="0" xfId="0" applyNumberFormat="1" applyFont="1" applyFill="1" applyBorder="1">
      <alignment vertical="center"/>
    </xf>
    <xf numFmtId="40" fontId="22" fillId="25" borderId="0" xfId="1" applyNumberFormat="1" applyFont="1" applyFill="1" applyBorder="1">
      <alignment vertical="center"/>
    </xf>
    <xf numFmtId="187" fontId="22" fillId="25" borderId="183" xfId="0" applyNumberFormat="1" applyFont="1" applyFill="1" applyBorder="1">
      <alignment vertical="center"/>
    </xf>
    <xf numFmtId="187" fontId="22" fillId="26" borderId="184" xfId="0" applyNumberFormat="1" applyFont="1" applyFill="1" applyBorder="1">
      <alignment vertical="center"/>
    </xf>
    <xf numFmtId="187" fontId="22" fillId="26" borderId="0" xfId="0" applyNumberFormat="1" applyFont="1" applyFill="1" applyBorder="1">
      <alignment vertical="center"/>
    </xf>
    <xf numFmtId="187" fontId="22" fillId="26" borderId="185" xfId="0" applyNumberFormat="1" applyFont="1" applyFill="1" applyBorder="1">
      <alignment vertical="center"/>
    </xf>
    <xf numFmtId="187" fontId="56" fillId="24" borderId="186" xfId="0" applyNumberFormat="1" applyFont="1" applyFill="1" applyBorder="1" applyAlignment="1">
      <alignment horizontal="center" vertical="center"/>
    </xf>
    <xf numFmtId="187" fontId="22" fillId="25" borderId="189" xfId="0" applyNumberFormat="1" applyFont="1" applyFill="1" applyBorder="1">
      <alignment vertical="center"/>
    </xf>
    <xf numFmtId="187" fontId="22" fillId="25" borderId="116" xfId="0" applyNumberFormat="1" applyFont="1" applyFill="1" applyBorder="1">
      <alignment vertical="center"/>
    </xf>
    <xf numFmtId="40" fontId="22" fillId="25" borderId="116" xfId="1" applyNumberFormat="1" applyFont="1" applyFill="1" applyBorder="1">
      <alignment vertical="center"/>
    </xf>
    <xf numFmtId="187" fontId="22" fillId="25" borderId="117" xfId="0" applyNumberFormat="1" applyFont="1" applyFill="1" applyBorder="1">
      <alignment vertical="center"/>
    </xf>
    <xf numFmtId="187" fontId="22" fillId="26" borderId="190" xfId="0" applyNumberFormat="1" applyFont="1" applyFill="1" applyBorder="1">
      <alignment vertical="center"/>
    </xf>
    <xf numFmtId="187" fontId="22" fillId="26" borderId="192" xfId="0" applyNumberFormat="1" applyFont="1" applyFill="1" applyBorder="1">
      <alignment vertical="center"/>
    </xf>
    <xf numFmtId="187" fontId="22" fillId="3" borderId="113" xfId="0" applyNumberFormat="1" applyFont="1" applyFill="1" applyBorder="1" applyAlignment="1">
      <alignment horizontal="right"/>
    </xf>
    <xf numFmtId="187" fontId="22" fillId="3" borderId="145" xfId="0" applyNumberFormat="1" applyFont="1" applyFill="1" applyBorder="1" applyAlignment="1">
      <alignment horizontal="right"/>
    </xf>
    <xf numFmtId="187" fontId="22" fillId="0" borderId="153" xfId="0" applyNumberFormat="1" applyFont="1" applyFill="1" applyBorder="1">
      <alignment vertical="center"/>
    </xf>
    <xf numFmtId="187" fontId="0" fillId="4" borderId="0" xfId="0" applyNumberFormat="1" applyFont="1" applyFill="1" applyBorder="1" applyAlignment="1">
      <alignment vertical="center"/>
    </xf>
    <xf numFmtId="178" fontId="22" fillId="4" borderId="0" xfId="0" applyNumberFormat="1" applyFont="1" applyFill="1" applyBorder="1">
      <alignment vertical="center"/>
    </xf>
    <xf numFmtId="187" fontId="0" fillId="0" borderId="1" xfId="0" applyNumberFormat="1" applyFont="1" applyFill="1" applyBorder="1">
      <alignment vertical="center"/>
    </xf>
    <xf numFmtId="187" fontId="0" fillId="0" borderId="3" xfId="0" applyNumberFormat="1" applyFont="1" applyFill="1" applyBorder="1">
      <alignment vertical="center"/>
    </xf>
    <xf numFmtId="189" fontId="22" fillId="24" borderId="0" xfId="0" applyNumberFormat="1" applyFont="1" applyFill="1" applyBorder="1">
      <alignment vertical="center"/>
    </xf>
    <xf numFmtId="189" fontId="22" fillId="24" borderId="187" xfId="0" applyNumberFormat="1" applyFont="1" applyFill="1" applyBorder="1">
      <alignment vertical="center"/>
    </xf>
    <xf numFmtId="187" fontId="56" fillId="24" borderId="188" xfId="0" applyNumberFormat="1" applyFont="1" applyFill="1" applyBorder="1">
      <alignment vertical="center"/>
    </xf>
    <xf numFmtId="187" fontId="0" fillId="15" borderId="0" xfId="0" applyNumberFormat="1" applyFont="1" applyFill="1" applyBorder="1">
      <alignment vertical="center"/>
    </xf>
    <xf numFmtId="187" fontId="12" fillId="24" borderId="188" xfId="0" applyNumberFormat="1" applyFont="1" applyFill="1" applyBorder="1">
      <alignment vertical="center"/>
    </xf>
    <xf numFmtId="187" fontId="0" fillId="25" borderId="175" xfId="0" applyNumberFormat="1" applyFont="1" applyFill="1" applyBorder="1">
      <alignment vertical="center"/>
    </xf>
    <xf numFmtId="0" fontId="0" fillId="24" borderId="13" xfId="0" applyFill="1" applyBorder="1" applyAlignment="1">
      <alignment horizontal="center" vertical="center" wrapText="1"/>
    </xf>
    <xf numFmtId="0" fontId="0" fillId="24" borderId="15" xfId="0" applyFill="1" applyBorder="1" applyAlignment="1">
      <alignment horizontal="center" vertical="center" wrapText="1"/>
    </xf>
    <xf numFmtId="0" fontId="50" fillId="24" borderId="13" xfId="0" applyFont="1" applyFill="1" applyBorder="1" applyAlignment="1">
      <alignment horizontal="center" vertical="center" wrapText="1"/>
    </xf>
    <xf numFmtId="0" fontId="49" fillId="24" borderId="13" xfId="0" applyFont="1" applyFill="1" applyBorder="1" applyAlignment="1">
      <alignment horizontal="center" vertical="center" wrapText="1"/>
    </xf>
    <xf numFmtId="0" fontId="0" fillId="24" borderId="13" xfId="0" applyFill="1" applyBorder="1" applyAlignment="1">
      <alignment horizontal="center" vertical="center"/>
    </xf>
    <xf numFmtId="0" fontId="0" fillId="24" borderId="15" xfId="0" applyFill="1" applyBorder="1" applyAlignment="1">
      <alignment horizontal="center" vertical="center"/>
    </xf>
    <xf numFmtId="0" fontId="0" fillId="24" borderId="13" xfId="0" applyFill="1" applyBorder="1" applyAlignment="1">
      <alignment horizontal="center" vertical="center" shrinkToFit="1"/>
    </xf>
    <xf numFmtId="0" fontId="0" fillId="24" borderId="23" xfId="1" applyNumberFormat="1" applyFont="1" applyFill="1" applyBorder="1" applyAlignment="1">
      <alignment horizontal="center" vertical="center"/>
    </xf>
    <xf numFmtId="0" fontId="0" fillId="24" borderId="24" xfId="1" applyNumberFormat="1" applyFont="1" applyFill="1" applyBorder="1" applyAlignment="1">
      <alignment horizontal="center" vertical="center"/>
    </xf>
    <xf numFmtId="0" fontId="0" fillId="24" borderId="26" xfId="1" applyNumberFormat="1" applyFont="1" applyFill="1" applyBorder="1" applyAlignment="1">
      <alignment horizontal="center" vertical="center"/>
    </xf>
    <xf numFmtId="0" fontId="36" fillId="12" borderId="102" xfId="0" applyFont="1" applyFill="1" applyBorder="1" applyAlignment="1">
      <alignment horizontal="center" vertical="center" textRotation="255" wrapText="1"/>
    </xf>
    <xf numFmtId="0" fontId="36" fillId="12" borderId="106" xfId="0" applyFont="1" applyFill="1" applyBorder="1" applyAlignment="1">
      <alignment vertical="center" textRotation="255" wrapText="1"/>
    </xf>
    <xf numFmtId="0" fontId="40" fillId="20" borderId="25" xfId="0" applyFont="1" applyFill="1" applyBorder="1" applyAlignment="1">
      <alignment horizontal="left" vertical="center" shrinkToFit="1"/>
    </xf>
    <xf numFmtId="0" fontId="40" fillId="20" borderId="24" xfId="0" applyFont="1" applyFill="1" applyBorder="1" applyAlignment="1">
      <alignment horizontal="left" vertical="center" shrinkToFit="1"/>
    </xf>
    <xf numFmtId="0" fontId="27" fillId="20" borderId="25" xfId="4" applyFont="1" applyFill="1" applyBorder="1" applyAlignment="1">
      <alignment horizontal="left" vertical="center" wrapText="1" shrinkToFit="1"/>
    </xf>
    <xf numFmtId="0" fontId="27" fillId="20" borderId="100" xfId="4" applyFont="1" applyFill="1" applyBorder="1" applyAlignment="1">
      <alignment horizontal="left" vertical="center" wrapText="1" shrinkToFit="1"/>
    </xf>
    <xf numFmtId="38" fontId="40" fillId="0" borderId="18" xfId="1" applyFont="1" applyFill="1" applyBorder="1" applyAlignment="1" applyProtection="1">
      <alignment horizontal="left" vertical="center" wrapText="1" shrinkToFit="1"/>
    </xf>
    <xf numFmtId="0" fontId="27" fillId="20" borderId="23" xfId="4" applyFont="1" applyFill="1" applyBorder="1" applyAlignment="1">
      <alignment horizontal="left" vertical="center" wrapText="1" shrinkToFit="1"/>
    </xf>
    <xf numFmtId="0" fontId="27" fillId="20" borderId="26" xfId="4" applyFont="1" applyFill="1" applyBorder="1" applyAlignment="1">
      <alignment horizontal="left" vertical="center" wrapText="1" shrinkToFit="1"/>
    </xf>
    <xf numFmtId="0" fontId="27" fillId="20" borderId="100" xfId="4" applyFont="1" applyFill="1" applyBorder="1" applyAlignment="1">
      <alignment horizontal="left" vertical="center" shrinkToFit="1"/>
    </xf>
    <xf numFmtId="0" fontId="40" fillId="20" borderId="18" xfId="0" applyFont="1" applyFill="1" applyBorder="1" applyAlignment="1">
      <alignment horizontal="left" vertical="center" wrapText="1" shrinkToFit="1"/>
    </xf>
    <xf numFmtId="0" fontId="40" fillId="0" borderId="18" xfId="0" applyFont="1" applyBorder="1">
      <alignment vertical="center"/>
    </xf>
    <xf numFmtId="38" fontId="40" fillId="0" borderId="100" xfId="1" applyFont="1" applyFill="1" applyBorder="1" applyAlignment="1" applyProtection="1">
      <alignment horizontal="left" vertical="center" shrinkToFit="1"/>
    </xf>
    <xf numFmtId="38" fontId="40" fillId="18" borderId="18" xfId="1" applyFont="1" applyFill="1" applyBorder="1" applyAlignment="1" applyProtection="1">
      <alignment horizontal="left" vertical="center" shrinkToFit="1"/>
    </xf>
    <xf numFmtId="38" fontId="40" fillId="18" borderId="23" xfId="1" applyFont="1" applyFill="1" applyBorder="1" applyAlignment="1" applyProtection="1">
      <alignment horizontal="left" vertical="center" shrinkToFit="1"/>
    </xf>
    <xf numFmtId="0" fontId="40" fillId="20" borderId="100" xfId="0" applyFont="1" applyFill="1" applyBorder="1" applyAlignment="1">
      <alignment horizontal="left" vertical="center" wrapText="1" shrinkToFit="1"/>
    </xf>
    <xf numFmtId="0" fontId="27" fillId="20" borderId="13" xfId="4" applyFont="1" applyFill="1" applyBorder="1" applyAlignment="1">
      <alignment horizontal="left" vertical="center" wrapText="1" shrinkToFit="1"/>
    </xf>
    <xf numFmtId="0" fontId="40" fillId="20" borderId="18" xfId="0" applyFont="1" applyFill="1" applyBorder="1" applyAlignment="1">
      <alignment horizontal="left" vertical="center" wrapText="1"/>
    </xf>
    <xf numFmtId="0" fontId="40" fillId="20" borderId="21" xfId="0" applyFont="1" applyFill="1" applyBorder="1" applyAlignment="1">
      <alignment horizontal="left" vertical="center" shrinkToFit="1"/>
    </xf>
    <xf numFmtId="38" fontId="40" fillId="0" borderId="21" xfId="1" applyFont="1" applyFill="1" applyBorder="1" applyAlignment="1" applyProtection="1">
      <alignment horizontal="left" vertical="center" wrapText="1" shrinkToFit="1"/>
    </xf>
    <xf numFmtId="0" fontId="27" fillId="20" borderId="18" xfId="4" applyFont="1" applyFill="1" applyBorder="1" applyAlignment="1">
      <alignment horizontal="left" vertical="center" wrapText="1" shrinkToFit="1"/>
    </xf>
    <xf numFmtId="38" fontId="40" fillId="18" borderId="13" xfId="1" applyFont="1" applyFill="1" applyBorder="1" applyAlignment="1" applyProtection="1">
      <alignment horizontal="left" vertical="center" shrinkToFit="1"/>
    </xf>
    <xf numFmtId="38" fontId="40" fillId="0" borderId="21" xfId="1" applyFont="1" applyFill="1" applyBorder="1" applyAlignment="1" applyProtection="1">
      <alignment horizontal="left" vertical="center" shrinkToFit="1"/>
    </xf>
    <xf numFmtId="0" fontId="49" fillId="0" borderId="1" xfId="0" applyFont="1" applyBorder="1" applyAlignment="1">
      <alignment horizontal="right"/>
    </xf>
    <xf numFmtId="187" fontId="22" fillId="0" borderId="112" xfId="0" applyNumberFormat="1" applyFont="1" applyFill="1" applyBorder="1">
      <alignment vertical="center"/>
    </xf>
    <xf numFmtId="187" fontId="22" fillId="0" borderId="142" xfId="0" applyNumberFormat="1" applyFont="1" applyFill="1" applyBorder="1" applyAlignment="1">
      <alignment vertical="center"/>
    </xf>
    <xf numFmtId="0" fontId="40" fillId="16" borderId="107" xfId="0" applyFont="1" applyFill="1" applyBorder="1" applyAlignment="1">
      <alignment horizontal="center" vertical="center" wrapText="1"/>
    </xf>
    <xf numFmtId="0" fontId="40" fillId="16" borderId="108"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38" fontId="22" fillId="0" borderId="62" xfId="1" applyFont="1" applyBorder="1" applyProtection="1">
      <alignment vertical="center"/>
      <protection locked="0"/>
    </xf>
    <xf numFmtId="38" fontId="22" fillId="0" borderId="67" xfId="1" applyFont="1" applyBorder="1" applyProtection="1">
      <alignment vertical="center"/>
      <protection locked="0"/>
    </xf>
    <xf numFmtId="38" fontId="1" fillId="0" borderId="24" xfId="1" applyFont="1" applyFill="1" applyBorder="1" applyAlignment="1" applyProtection="1">
      <alignment horizontal="right" vertical="center"/>
      <protection locked="0"/>
    </xf>
    <xf numFmtId="38" fontId="1" fillId="0" borderId="24" xfId="1" applyFont="1" applyBorder="1" applyAlignment="1" applyProtection="1">
      <alignment horizontal="right" vertical="center"/>
      <protection locked="0"/>
    </xf>
    <xf numFmtId="0" fontId="30" fillId="0" borderId="10" xfId="5" applyBorder="1" applyAlignment="1" applyProtection="1">
      <alignment horizontal="center" vertical="center"/>
      <protection locked="0"/>
    </xf>
    <xf numFmtId="0" fontId="30" fillId="0" borderId="88" xfId="5" applyBorder="1" applyAlignment="1" applyProtection="1">
      <alignment horizontal="center" vertical="center"/>
      <protection locked="0"/>
    </xf>
    <xf numFmtId="0" fontId="30" fillId="0" borderId="9" xfId="5" applyBorder="1" applyAlignment="1" applyProtection="1">
      <alignment horizontal="center" vertical="center"/>
      <protection locked="0"/>
    </xf>
    <xf numFmtId="0" fontId="32" fillId="11" borderId="89" xfId="0" applyFont="1" applyFill="1" applyBorder="1" applyAlignment="1">
      <alignment horizontal="center" vertical="center"/>
    </xf>
    <xf numFmtId="0" fontId="32" fillId="11" borderId="90" xfId="0" applyFont="1" applyFill="1" applyBorder="1" applyAlignment="1">
      <alignment horizontal="center" vertical="center"/>
    </xf>
    <xf numFmtId="0" fontId="2" fillId="15" borderId="91" xfId="0" applyFont="1" applyFill="1" applyBorder="1" applyAlignment="1" applyProtection="1">
      <alignment horizontal="center" vertical="center"/>
    </xf>
    <xf numFmtId="0" fontId="33" fillId="15" borderId="92" xfId="0" applyFont="1" applyFill="1" applyBorder="1" applyAlignment="1" applyProtection="1">
      <alignment horizontal="center" vertical="center"/>
    </xf>
    <xf numFmtId="0" fontId="31" fillId="0" borderId="10" xfId="0" applyFont="1" applyBorder="1" applyAlignment="1" applyProtection="1">
      <alignment horizontal="center" vertical="center"/>
      <protection locked="0"/>
    </xf>
    <xf numFmtId="0" fontId="31" fillId="0" borderId="88" xfId="0" applyFont="1" applyBorder="1" applyAlignment="1" applyProtection="1">
      <alignment horizontal="center" vertical="center"/>
      <protection locked="0"/>
    </xf>
    <xf numFmtId="0" fontId="31" fillId="0" borderId="9" xfId="0" applyFont="1" applyBorder="1" applyAlignment="1" applyProtection="1">
      <alignment horizontal="center" vertical="center"/>
      <protection locked="0"/>
    </xf>
    <xf numFmtId="0" fontId="0" fillId="0" borderId="10" xfId="0" applyBorder="1" applyAlignment="1">
      <alignment horizontal="center" vertical="center"/>
    </xf>
    <xf numFmtId="0" fontId="0" fillId="0" borderId="9" xfId="0" applyBorder="1" applyAlignment="1">
      <alignment horizontal="center" vertical="center"/>
    </xf>
    <xf numFmtId="0" fontId="0" fillId="13" borderId="15" xfId="0" applyFill="1" applyBorder="1" applyAlignment="1">
      <alignment horizontal="center" vertical="center"/>
    </xf>
    <xf numFmtId="0" fontId="0" fillId="13" borderId="16" xfId="0" applyFill="1" applyBorder="1" applyAlignment="1">
      <alignment horizontal="center" vertical="center"/>
    </xf>
    <xf numFmtId="0" fontId="0" fillId="11" borderId="96" xfId="0" applyFill="1" applyBorder="1" applyAlignment="1" applyProtection="1">
      <alignment horizontal="center" vertical="center" wrapText="1"/>
      <protection locked="0"/>
    </xf>
    <xf numFmtId="0" fontId="0" fillId="11" borderId="113" xfId="0" applyFill="1" applyBorder="1" applyAlignment="1" applyProtection="1">
      <alignment horizontal="center" vertical="center" wrapText="1"/>
      <protection locked="0"/>
    </xf>
    <xf numFmtId="0" fontId="0" fillId="11" borderId="197" xfId="0" applyFill="1" applyBorder="1" applyAlignment="1" applyProtection="1">
      <alignment horizontal="center" vertical="center" wrapText="1"/>
      <protection locked="0"/>
    </xf>
    <xf numFmtId="0" fontId="0" fillId="11" borderId="193" xfId="0" applyFill="1" applyBorder="1" applyAlignment="1" applyProtection="1">
      <alignment horizontal="center" vertical="center" wrapText="1"/>
      <protection locked="0"/>
    </xf>
    <xf numFmtId="0" fontId="0" fillId="11" borderId="94" xfId="0" applyFill="1" applyBorder="1" applyAlignment="1" applyProtection="1">
      <alignment horizontal="center" vertical="center" wrapText="1"/>
      <protection locked="0"/>
    </xf>
    <xf numFmtId="0" fontId="0" fillId="11" borderId="95" xfId="0" applyFill="1" applyBorder="1" applyAlignment="1" applyProtection="1">
      <alignment horizontal="center" vertical="center" wrapText="1"/>
      <protection locked="0"/>
    </xf>
    <xf numFmtId="0" fontId="0" fillId="13" borderId="13" xfId="0" applyFill="1" applyBorder="1" applyAlignment="1">
      <alignment horizontal="center" vertical="center"/>
    </xf>
    <xf numFmtId="0" fontId="0" fillId="13" borderId="97" xfId="0" applyFill="1" applyBorder="1" applyAlignment="1">
      <alignment horizontal="left" vertical="center" wrapText="1"/>
    </xf>
    <xf numFmtId="0" fontId="0" fillId="13" borderId="22" xfId="0" applyFill="1" applyBorder="1" applyAlignment="1">
      <alignment horizontal="left" vertical="center" wrapText="1"/>
    </xf>
    <xf numFmtId="38" fontId="40" fillId="11" borderId="11" xfId="1" applyFont="1" applyFill="1" applyBorder="1" applyAlignment="1" applyProtection="1">
      <alignment horizontal="center" vertical="center"/>
    </xf>
    <xf numFmtId="38" fontId="40" fillId="11" borderId="21" xfId="1" applyFont="1" applyFill="1" applyBorder="1" applyAlignment="1" applyProtection="1">
      <alignment horizontal="center" vertical="center"/>
    </xf>
    <xf numFmtId="0" fontId="3" fillId="12" borderId="101" xfId="0" applyFont="1" applyFill="1" applyBorder="1" applyAlignment="1">
      <alignment horizontal="center" vertical="center" textRotation="255" shrinkToFit="1"/>
    </xf>
    <xf numFmtId="0" fontId="3" fillId="12" borderId="102" xfId="0" applyFont="1" applyFill="1" applyBorder="1" applyAlignment="1">
      <alignment horizontal="center" vertical="center" textRotation="255" shrinkToFit="1"/>
    </xf>
    <xf numFmtId="177" fontId="27" fillId="16" borderId="107" xfId="4" applyNumberFormat="1" applyFont="1" applyFill="1" applyBorder="1" applyAlignment="1">
      <alignment horizontal="center" vertical="center"/>
    </xf>
    <xf numFmtId="0" fontId="40" fillId="16" borderId="108" xfId="5" applyFont="1" applyFill="1" applyBorder="1" applyAlignment="1" applyProtection="1">
      <alignment horizontal="center" vertical="center"/>
      <protection locked="0"/>
    </xf>
    <xf numFmtId="0" fontId="40" fillId="16" borderId="108" xfId="5" applyFont="1" applyFill="1" applyBorder="1" applyAlignment="1" applyProtection="1">
      <alignment horizontal="center" vertical="center" shrinkToFit="1"/>
      <protection locked="0"/>
    </xf>
    <xf numFmtId="0" fontId="40" fillId="16" borderId="108" xfId="5" applyFont="1" applyFill="1" applyBorder="1" applyAlignment="1" applyProtection="1">
      <alignment horizontal="center" vertical="center"/>
    </xf>
    <xf numFmtId="0" fontId="3" fillId="12" borderId="96" xfId="0" applyFont="1" applyFill="1" applyBorder="1" applyAlignment="1" applyProtection="1">
      <alignment horizontal="center" vertical="center" wrapText="1" shrinkToFit="1"/>
    </xf>
    <xf numFmtId="0" fontId="3" fillId="12" borderId="97" xfId="0" applyFont="1" applyFill="1" applyBorder="1" applyAlignment="1" applyProtection="1">
      <alignment horizontal="center" vertical="center" wrapText="1" shrinkToFit="1"/>
    </xf>
    <xf numFmtId="0" fontId="40" fillId="20" borderId="11" xfId="0" applyFont="1" applyFill="1" applyBorder="1" applyAlignment="1">
      <alignment horizontal="center" vertical="center" wrapText="1" shrinkToFit="1"/>
    </xf>
    <xf numFmtId="0" fontId="40" fillId="20" borderId="21" xfId="0" applyFont="1" applyFill="1" applyBorder="1" applyAlignment="1">
      <alignment horizontal="center" vertical="center" shrinkToFit="1"/>
    </xf>
    <xf numFmtId="0" fontId="40" fillId="16" borderId="199" xfId="0" applyFont="1" applyFill="1" applyBorder="1" applyAlignment="1">
      <alignment horizontal="center" vertical="center" wrapText="1"/>
    </xf>
    <xf numFmtId="0" fontId="40" fillId="16" borderId="200" xfId="0" applyFont="1" applyFill="1" applyBorder="1" applyAlignment="1">
      <alignment horizontal="center" vertical="center" wrapText="1"/>
    </xf>
    <xf numFmtId="0" fontId="36" fillId="12" borderId="102" xfId="0" applyFont="1" applyFill="1" applyBorder="1" applyAlignment="1">
      <alignment horizontal="center" vertical="center" textRotation="255" wrapText="1" shrinkToFit="1"/>
    </xf>
    <xf numFmtId="0" fontId="3" fillId="12" borderId="102" xfId="0" applyFont="1" applyFill="1" applyBorder="1" applyAlignment="1">
      <alignment horizontal="center" vertical="center" textRotation="255"/>
    </xf>
    <xf numFmtId="0" fontId="40" fillId="16" borderId="108" xfId="5" applyFont="1" applyFill="1" applyBorder="1" applyAlignment="1" applyProtection="1">
      <alignment horizontal="center" vertical="center" wrapText="1"/>
    </xf>
    <xf numFmtId="0" fontId="35" fillId="12" borderId="102" xfId="0" applyFont="1" applyFill="1" applyBorder="1" applyAlignment="1">
      <alignment horizontal="center" vertical="center" textRotation="255" wrapText="1" shrinkToFit="1"/>
    </xf>
    <xf numFmtId="0" fontId="37" fillId="12" borderId="102" xfId="0" applyFont="1" applyFill="1" applyBorder="1" applyAlignment="1">
      <alignment horizontal="center" vertical="center" textRotation="255" wrapText="1" shrinkToFit="1"/>
    </xf>
    <xf numFmtId="0" fontId="40" fillId="20" borderId="25" xfId="0" applyFont="1" applyFill="1" applyBorder="1" applyAlignment="1">
      <alignment horizontal="left" vertical="center" shrinkToFit="1"/>
    </xf>
    <xf numFmtId="0" fontId="40" fillId="20" borderId="24" xfId="0" applyFont="1" applyFill="1" applyBorder="1" applyAlignment="1">
      <alignment horizontal="left" vertical="center" shrinkToFit="1"/>
    </xf>
    <xf numFmtId="0" fontId="40" fillId="20" borderId="100" xfId="0" applyFont="1" applyFill="1" applyBorder="1" applyAlignment="1">
      <alignment horizontal="left" vertical="center" shrinkToFit="1"/>
    </xf>
    <xf numFmtId="0" fontId="40" fillId="20" borderId="23" xfId="0" applyFont="1" applyFill="1" applyBorder="1" applyAlignment="1">
      <alignment horizontal="left" vertical="center" wrapText="1" shrinkToFit="1"/>
    </xf>
    <xf numFmtId="0" fontId="40" fillId="20" borderId="24" xfId="0" applyFont="1" applyFill="1" applyBorder="1" applyAlignment="1">
      <alignment horizontal="left" vertical="center" wrapText="1" shrinkToFit="1"/>
    </xf>
    <xf numFmtId="0" fontId="40" fillId="20" borderId="26" xfId="0" applyFont="1" applyFill="1" applyBorder="1" applyAlignment="1">
      <alignment horizontal="left" vertical="center" wrapText="1" shrinkToFit="1"/>
    </xf>
    <xf numFmtId="0" fontId="38" fillId="12" borderId="102" xfId="0" applyFont="1" applyFill="1" applyBorder="1" applyAlignment="1">
      <alignment horizontal="center" vertical="center" textRotation="255"/>
    </xf>
    <xf numFmtId="0" fontId="39" fillId="12" borderId="102" xfId="0" applyFont="1" applyFill="1" applyBorder="1" applyAlignment="1">
      <alignment horizontal="center" vertical="center" textRotation="255"/>
    </xf>
    <xf numFmtId="0" fontId="35" fillId="12" borderId="103" xfId="0" applyFont="1" applyFill="1" applyBorder="1" applyAlignment="1">
      <alignment horizontal="center" vertical="center" textRotation="255" wrapText="1"/>
    </xf>
    <xf numFmtId="0" fontId="36" fillId="12" borderId="104" xfId="0" applyFont="1" applyFill="1" applyBorder="1" applyAlignment="1">
      <alignment horizontal="center" vertical="center" textRotation="255" wrapText="1"/>
    </xf>
    <xf numFmtId="0" fontId="36" fillId="12" borderId="105" xfId="0" applyFont="1" applyFill="1" applyBorder="1" applyAlignment="1">
      <alignment horizontal="center" vertical="center" textRotation="255" wrapText="1"/>
    </xf>
    <xf numFmtId="0" fontId="15" fillId="12" borderId="102" xfId="0" applyFont="1" applyFill="1" applyBorder="1" applyAlignment="1">
      <alignment horizontal="center" vertical="center" textRotation="255"/>
    </xf>
    <xf numFmtId="0" fontId="37" fillId="12" borderId="103" xfId="0" applyFont="1" applyFill="1" applyBorder="1" applyAlignment="1">
      <alignment horizontal="center" vertical="center" textRotation="255"/>
    </xf>
    <xf numFmtId="0" fontId="37" fillId="12" borderId="104" xfId="0" applyFont="1" applyFill="1" applyBorder="1" applyAlignment="1">
      <alignment horizontal="center" vertical="center" textRotation="255"/>
    </xf>
    <xf numFmtId="0" fontId="37" fillId="12" borderId="105" xfId="0" applyFont="1" applyFill="1" applyBorder="1" applyAlignment="1">
      <alignment horizontal="center" vertical="center" textRotation="255"/>
    </xf>
    <xf numFmtId="0" fontId="37" fillId="12" borderId="103" xfId="0" applyFont="1" applyFill="1" applyBorder="1" applyAlignment="1">
      <alignment horizontal="center" vertical="center" textRotation="255" wrapText="1"/>
    </xf>
    <xf numFmtId="0" fontId="37" fillId="12" borderId="105" xfId="0" applyFont="1" applyFill="1" applyBorder="1" applyAlignment="1">
      <alignment horizontal="center" vertical="center" textRotation="255" wrapText="1"/>
    </xf>
    <xf numFmtId="0" fontId="37" fillId="12" borderId="104" xfId="0" applyFont="1" applyFill="1" applyBorder="1" applyAlignment="1">
      <alignment horizontal="center" vertical="center" textRotation="255" wrapText="1"/>
    </xf>
    <xf numFmtId="0" fontId="0" fillId="0" borderId="10" xfId="0" applyBorder="1" applyAlignment="1">
      <alignment horizontal="right" vertical="center" shrinkToFit="1"/>
    </xf>
    <xf numFmtId="0" fontId="0" fillId="0" borderId="9" xfId="0" applyBorder="1" applyAlignment="1">
      <alignment horizontal="right" vertical="center" shrinkToFit="1"/>
    </xf>
    <xf numFmtId="40" fontId="0" fillId="0" borderId="11" xfId="1" applyNumberFormat="1" applyFont="1" applyBorder="1" applyAlignment="1">
      <alignment horizontal="right" vertical="center"/>
    </xf>
    <xf numFmtId="40" fontId="0" fillId="0" borderId="21" xfId="1" applyNumberFormat="1" applyFont="1" applyBorder="1" applyAlignment="1">
      <alignment horizontal="right" vertical="center"/>
    </xf>
    <xf numFmtId="0" fontId="0" fillId="24" borderId="11" xfId="0" applyFill="1" applyBorder="1" applyAlignment="1">
      <alignment horizontal="center" vertical="center" textRotation="255"/>
    </xf>
    <xf numFmtId="0" fontId="0" fillId="24" borderId="18" xfId="0" applyFill="1" applyBorder="1" applyAlignment="1">
      <alignment horizontal="center" vertical="center" textRotation="255"/>
    </xf>
    <xf numFmtId="0" fontId="0" fillId="24" borderId="21" xfId="0" applyFill="1" applyBorder="1" applyAlignment="1">
      <alignment horizontal="center" vertical="center" textRotation="255"/>
    </xf>
    <xf numFmtId="38" fontId="0" fillId="0" borderId="13" xfId="1" applyFont="1" applyBorder="1" applyAlignment="1">
      <alignment horizontal="right" vertical="center"/>
    </xf>
    <xf numFmtId="185" fontId="0" fillId="0" borderId="10" xfId="0" applyNumberFormat="1" applyBorder="1" applyAlignment="1">
      <alignment horizontal="right" shrinkToFit="1"/>
    </xf>
    <xf numFmtId="185" fontId="0" fillId="0" borderId="9" xfId="0" applyNumberFormat="1" applyBorder="1" applyAlignment="1">
      <alignment horizontal="right" shrinkToFit="1"/>
    </xf>
    <xf numFmtId="0" fontId="0" fillId="0" borderId="88" xfId="0" applyBorder="1" applyAlignment="1">
      <alignment horizontal="center" vertical="center"/>
    </xf>
    <xf numFmtId="0" fontId="48" fillId="0" borderId="129" xfId="0" applyFont="1" applyBorder="1" applyAlignment="1">
      <alignment horizontal="center" vertical="center"/>
    </xf>
    <xf numFmtId="0" fontId="48" fillId="0" borderId="130" xfId="0" applyFont="1" applyBorder="1" applyAlignment="1">
      <alignment horizontal="center" vertical="center"/>
    </xf>
    <xf numFmtId="0" fontId="48" fillId="0" borderId="131" xfId="0" applyFont="1" applyBorder="1" applyAlignment="1">
      <alignment horizontal="center" vertical="center"/>
    </xf>
    <xf numFmtId="0" fontId="48" fillId="0" borderId="132" xfId="0" applyFont="1" applyBorder="1" applyAlignment="1">
      <alignment horizontal="center" vertical="center"/>
    </xf>
    <xf numFmtId="0" fontId="48" fillId="0" borderId="116" xfId="0" applyFont="1" applyBorder="1" applyAlignment="1">
      <alignment horizontal="center" vertical="center"/>
    </xf>
    <xf numFmtId="0" fontId="48" fillId="0" borderId="117" xfId="0" applyFont="1" applyBorder="1" applyAlignment="1">
      <alignment horizontal="center" vertical="center"/>
    </xf>
    <xf numFmtId="0" fontId="0" fillId="0" borderId="93" xfId="0" applyBorder="1" applyAlignment="1">
      <alignment horizontal="right"/>
    </xf>
    <xf numFmtId="0" fontId="0" fillId="0" borderId="2" xfId="0" applyBorder="1" applyAlignment="1">
      <alignment horizontal="right"/>
    </xf>
    <xf numFmtId="0" fontId="0" fillId="0" borderId="118" xfId="0" applyBorder="1" applyAlignment="1">
      <alignment horizontal="right"/>
    </xf>
    <xf numFmtId="0" fontId="0" fillId="0" borderId="119" xfId="0" applyBorder="1" applyAlignment="1">
      <alignment horizontal="right"/>
    </xf>
    <xf numFmtId="38" fontId="0" fillId="0" borderId="11" xfId="1" applyFont="1" applyBorder="1" applyAlignment="1">
      <alignment horizontal="right" vertical="center"/>
    </xf>
    <xf numFmtId="38" fontId="0" fillId="0" borderId="21" xfId="1" applyFont="1" applyBorder="1" applyAlignment="1">
      <alignment horizontal="right" vertical="center"/>
    </xf>
    <xf numFmtId="0" fontId="0" fillId="24" borderId="96" xfId="0" applyFill="1" applyBorder="1" applyAlignment="1">
      <alignment horizontal="center" vertical="center"/>
    </xf>
    <xf numFmtId="0" fontId="0" fillId="24" borderId="20" xfId="0" applyFill="1" applyBorder="1" applyAlignment="1">
      <alignment horizontal="center" vertical="center"/>
    </xf>
    <xf numFmtId="0" fontId="0" fillId="24" borderId="97" xfId="0" applyFill="1" applyBorder="1" applyAlignment="1">
      <alignment horizontal="center" vertical="center"/>
    </xf>
    <xf numFmtId="0" fontId="0" fillId="24" borderId="22" xfId="0" applyFill="1" applyBorder="1" applyAlignment="1">
      <alignment horizontal="center" vertical="center"/>
    </xf>
    <xf numFmtId="0" fontId="0" fillId="24" borderId="96" xfId="0" applyFill="1" applyBorder="1" applyAlignment="1">
      <alignment horizontal="center" vertical="center" wrapText="1"/>
    </xf>
    <xf numFmtId="0" fontId="0" fillId="24" borderId="113" xfId="0" applyFill="1" applyBorder="1" applyAlignment="1">
      <alignment horizontal="center" vertical="center" wrapText="1"/>
    </xf>
    <xf numFmtId="0" fontId="0" fillId="24" borderId="20" xfId="0" applyFill="1" applyBorder="1" applyAlignment="1">
      <alignment horizontal="center" vertical="center" wrapText="1"/>
    </xf>
    <xf numFmtId="0" fontId="0" fillId="24" borderId="97" xfId="0" applyFill="1" applyBorder="1" applyAlignment="1">
      <alignment horizontal="center" vertical="center" wrapText="1"/>
    </xf>
    <xf numFmtId="0" fontId="0" fillId="24" borderId="198" xfId="0" applyFill="1" applyBorder="1" applyAlignment="1">
      <alignment horizontal="center" vertical="center" wrapText="1"/>
    </xf>
    <xf numFmtId="0" fontId="0" fillId="24" borderId="22" xfId="0" applyFill="1" applyBorder="1" applyAlignment="1">
      <alignment horizontal="center" vertical="center" wrapText="1"/>
    </xf>
    <xf numFmtId="0" fontId="0" fillId="24" borderId="102" xfId="0" applyFill="1" applyBorder="1" applyAlignment="1">
      <alignment horizontal="left" vertical="center" shrinkToFit="1"/>
    </xf>
    <xf numFmtId="0" fontId="0" fillId="24" borderId="134" xfId="0" applyFill="1" applyBorder="1" applyAlignment="1">
      <alignment horizontal="left" vertical="center" shrinkToFit="1"/>
    </xf>
    <xf numFmtId="0" fontId="0" fillId="24" borderId="126" xfId="0" applyFill="1" applyBorder="1" applyAlignment="1">
      <alignment horizontal="left" vertical="center" shrinkToFit="1"/>
    </xf>
    <xf numFmtId="0" fontId="0" fillId="24" borderId="15" xfId="0" applyFill="1" applyBorder="1" applyAlignment="1">
      <alignment horizontal="center" vertical="center"/>
    </xf>
    <xf numFmtId="0" fontId="0" fillId="24" borderId="128" xfId="0" applyFill="1" applyBorder="1" applyAlignment="1">
      <alignment horizontal="center" vertical="center"/>
    </xf>
    <xf numFmtId="0" fontId="0" fillId="24" borderId="16" xfId="0" applyFill="1" applyBorder="1" applyAlignment="1">
      <alignment horizontal="center" vertical="center"/>
    </xf>
    <xf numFmtId="0" fontId="46" fillId="24" borderId="13" xfId="0" applyFont="1" applyFill="1" applyBorder="1" applyAlignment="1">
      <alignment horizontal="center" vertical="center" wrapText="1"/>
    </xf>
    <xf numFmtId="0" fontId="0" fillId="24" borderId="13" xfId="0" applyFill="1" applyBorder="1" applyAlignment="1">
      <alignment horizontal="center" vertical="center"/>
    </xf>
    <xf numFmtId="0" fontId="0" fillId="0" borderId="122" xfId="0" applyBorder="1" applyAlignment="1">
      <alignment horizontal="center" vertical="center"/>
    </xf>
    <xf numFmtId="0" fontId="0" fillId="0" borderId="123" xfId="0" applyBorder="1" applyAlignment="1">
      <alignment horizontal="center" vertical="center"/>
    </xf>
    <xf numFmtId="0" fontId="0" fillId="0" borderId="124" xfId="0" applyBorder="1" applyAlignment="1">
      <alignment horizontal="center" vertical="center"/>
    </xf>
    <xf numFmtId="0" fontId="0" fillId="24" borderId="121" xfId="0" applyFill="1" applyBorder="1" applyAlignment="1">
      <alignment horizontal="center" vertical="center" textRotation="255"/>
    </xf>
    <xf numFmtId="0" fontId="0" fillId="24" borderId="101" xfId="0" applyFill="1" applyBorder="1" applyAlignment="1">
      <alignment horizontal="left" vertical="center"/>
    </xf>
    <xf numFmtId="0" fontId="0" fillId="24" borderId="133" xfId="0" applyFill="1" applyBorder="1" applyAlignment="1">
      <alignment horizontal="left" vertical="center"/>
    </xf>
    <xf numFmtId="0" fontId="0" fillId="24" borderId="125" xfId="0" applyFill="1" applyBorder="1" applyAlignment="1">
      <alignment horizontal="left" vertical="center"/>
    </xf>
    <xf numFmtId="0" fontId="0" fillId="24" borderId="102" xfId="0" applyFill="1" applyBorder="1" applyAlignment="1">
      <alignment horizontal="left" vertical="center"/>
    </xf>
    <xf numFmtId="0" fontId="0" fillId="24" borderId="134" xfId="0" applyFill="1" applyBorder="1" applyAlignment="1">
      <alignment horizontal="left" vertical="center"/>
    </xf>
    <xf numFmtId="0" fontId="0" fillId="24" borderId="126" xfId="0" applyFill="1" applyBorder="1" applyAlignment="1">
      <alignment horizontal="left" vertical="center"/>
    </xf>
    <xf numFmtId="0" fontId="0" fillId="24" borderId="106" xfId="0" applyFill="1" applyBorder="1" applyAlignment="1">
      <alignment horizontal="left" vertical="center" shrinkToFit="1"/>
    </xf>
    <xf numFmtId="0" fontId="0" fillId="24" borderId="135" xfId="0" applyFill="1" applyBorder="1" applyAlignment="1">
      <alignment horizontal="left" vertical="center" shrinkToFit="1"/>
    </xf>
    <xf numFmtId="0" fontId="0" fillId="24" borderId="127" xfId="0" applyFill="1" applyBorder="1" applyAlignment="1">
      <alignment horizontal="left" vertical="center" shrinkToFit="1"/>
    </xf>
    <xf numFmtId="0" fontId="0" fillId="24" borderId="101" xfId="0" applyFill="1" applyBorder="1" applyAlignment="1">
      <alignment horizontal="left" vertical="center" shrinkToFit="1"/>
    </xf>
    <xf numFmtId="0" fontId="0" fillId="24" borderId="133" xfId="0" applyFill="1" applyBorder="1" applyAlignment="1">
      <alignment horizontal="left" vertical="center" shrinkToFit="1"/>
    </xf>
    <xf numFmtId="0" fontId="0" fillId="24" borderId="125" xfId="0" applyFill="1" applyBorder="1" applyAlignment="1">
      <alignment horizontal="left" vertical="center" shrinkToFit="1"/>
    </xf>
    <xf numFmtId="187" fontId="22" fillId="26" borderId="191" xfId="0" applyNumberFormat="1" applyFont="1" applyFill="1" applyBorder="1" applyAlignment="1">
      <alignment horizontal="right" vertical="center"/>
    </xf>
    <xf numFmtId="187" fontId="22" fillId="15" borderId="161" xfId="0" applyNumberFormat="1" applyFont="1" applyFill="1" applyBorder="1" applyAlignment="1">
      <alignment horizontal="right" vertical="center"/>
    </xf>
    <xf numFmtId="187" fontId="22" fillId="4" borderId="145" xfId="0" applyNumberFormat="1" applyFont="1" applyFill="1" applyBorder="1" applyAlignment="1">
      <alignment horizontal="right" vertical="center"/>
    </xf>
    <xf numFmtId="187" fontId="22" fillId="11" borderId="169" xfId="0" applyNumberFormat="1" applyFont="1" applyFill="1" applyBorder="1" applyAlignment="1">
      <alignment horizontal="right" vertical="center"/>
    </xf>
    <xf numFmtId="187" fontId="22" fillId="5" borderId="153" xfId="0" applyNumberFormat="1" applyFont="1" applyFill="1" applyBorder="1" applyAlignment="1">
      <alignment horizontal="right" vertical="center"/>
    </xf>
    <xf numFmtId="187" fontId="22" fillId="5" borderId="152" xfId="0" applyNumberFormat="1" applyFont="1" applyFill="1" applyBorder="1" applyAlignment="1">
      <alignment horizontal="right" vertical="center"/>
    </xf>
    <xf numFmtId="187" fontId="22" fillId="3" borderId="145" xfId="0" applyNumberFormat="1" applyFont="1" applyFill="1" applyBorder="1" applyAlignment="1">
      <alignment horizontal="center" vertical="center"/>
    </xf>
    <xf numFmtId="187" fontId="22" fillId="3" borderId="146" xfId="0" applyNumberFormat="1" applyFont="1" applyFill="1" applyBorder="1" applyAlignment="1">
      <alignment horizontal="center" vertical="center"/>
    </xf>
    <xf numFmtId="187" fontId="22" fillId="3" borderId="145" xfId="0" applyNumberFormat="1" applyFont="1" applyFill="1" applyBorder="1" applyAlignment="1">
      <alignment horizontal="right" vertical="center"/>
    </xf>
    <xf numFmtId="187" fontId="22" fillId="3" borderId="139" xfId="0" applyNumberFormat="1" applyFont="1" applyFill="1" applyBorder="1" applyAlignment="1">
      <alignment horizontal="center" vertical="center"/>
    </xf>
    <xf numFmtId="187" fontId="22" fillId="3" borderId="140" xfId="0" applyNumberFormat="1" applyFont="1" applyFill="1" applyBorder="1" applyAlignment="1">
      <alignment horizontal="center" vertical="center"/>
    </xf>
    <xf numFmtId="187" fontId="22" fillId="3" borderId="141" xfId="0" applyNumberFormat="1" applyFont="1" applyFill="1" applyBorder="1" applyAlignment="1">
      <alignment horizontal="center" vertical="center"/>
    </xf>
    <xf numFmtId="187" fontId="22" fillId="3" borderId="142" xfId="0" applyNumberFormat="1" applyFont="1" applyFill="1" applyBorder="1" applyAlignment="1">
      <alignment horizontal="center" vertical="center"/>
    </xf>
    <xf numFmtId="187" fontId="22" fillId="3" borderId="0" xfId="0" applyNumberFormat="1" applyFont="1" applyFill="1" applyBorder="1" applyAlignment="1">
      <alignment horizontal="center" vertical="center"/>
    </xf>
    <xf numFmtId="187" fontId="22" fillId="3" borderId="143" xfId="0" applyNumberFormat="1" applyFont="1" applyFill="1" applyBorder="1" applyAlignment="1">
      <alignment horizontal="center" vertical="center"/>
    </xf>
    <xf numFmtId="187" fontId="22" fillId="3" borderId="0" xfId="0" applyNumberFormat="1" applyFont="1" applyFill="1" applyBorder="1" applyAlignment="1">
      <alignment horizontal="right" vertical="center"/>
    </xf>
    <xf numFmtId="187" fontId="22" fillId="0" borderId="136" xfId="0" applyNumberFormat="1" applyFont="1" applyFill="1" applyBorder="1" applyAlignment="1">
      <alignment horizontal="right" vertical="center"/>
    </xf>
    <xf numFmtId="187" fontId="22" fillId="0" borderId="137" xfId="0" applyNumberFormat="1" applyFont="1" applyFill="1" applyBorder="1" applyAlignment="1">
      <alignment horizontal="right" vertical="center"/>
    </xf>
    <xf numFmtId="187" fontId="22" fillId="0" borderId="138" xfId="0" applyNumberFormat="1" applyFont="1" applyFill="1" applyBorder="1" applyAlignment="1">
      <alignment horizontal="right" vertical="center"/>
    </xf>
    <xf numFmtId="187" fontId="22" fillId="3" borderId="139" xfId="0" applyNumberFormat="1" applyFont="1" applyFill="1" applyBorder="1" applyAlignment="1">
      <alignment horizontal="center" vertical="center" wrapText="1"/>
    </xf>
    <xf numFmtId="187" fontId="22" fillId="3" borderId="140" xfId="0" applyNumberFormat="1" applyFont="1" applyFill="1" applyBorder="1" applyAlignment="1">
      <alignment horizontal="center" vertical="center" wrapText="1"/>
    </xf>
    <xf numFmtId="187" fontId="22" fillId="3" borderId="141" xfId="0" applyNumberFormat="1" applyFont="1" applyFill="1" applyBorder="1" applyAlignment="1">
      <alignment horizontal="center" vertical="center" wrapText="1"/>
    </xf>
    <xf numFmtId="187" fontId="22" fillId="3" borderId="142" xfId="0" applyNumberFormat="1" applyFont="1" applyFill="1" applyBorder="1" applyAlignment="1">
      <alignment horizontal="center" vertical="center" wrapText="1"/>
    </xf>
    <xf numFmtId="187" fontId="22" fillId="3" borderId="0" xfId="0" applyNumberFormat="1" applyFont="1" applyFill="1" applyBorder="1" applyAlignment="1">
      <alignment horizontal="center" vertical="center" wrapText="1"/>
    </xf>
    <xf numFmtId="187" fontId="22" fillId="3" borderId="143" xfId="0" applyNumberFormat="1" applyFont="1" applyFill="1" applyBorder="1" applyAlignment="1">
      <alignment horizontal="center" vertical="center" wrapText="1"/>
    </xf>
    <xf numFmtId="0" fontId="48" fillId="0" borderId="96" xfId="0" applyFont="1" applyBorder="1" applyAlignment="1">
      <alignment horizontal="center" vertical="center"/>
    </xf>
    <xf numFmtId="0" fontId="48" fillId="0" borderId="113" xfId="0" applyFont="1" applyBorder="1" applyAlignment="1">
      <alignment horizontal="center" vertical="center"/>
    </xf>
    <xf numFmtId="0" fontId="48" fillId="0" borderId="197" xfId="0" applyFont="1" applyBorder="1" applyAlignment="1">
      <alignment horizontal="center" vertical="center"/>
    </xf>
    <xf numFmtId="0" fontId="48" fillId="0" borderId="193" xfId="0" applyFont="1" applyBorder="1" applyAlignment="1">
      <alignment horizontal="center" vertical="center"/>
    </xf>
    <xf numFmtId="0" fontId="48" fillId="0" borderId="94" xfId="0" applyFont="1" applyBorder="1" applyAlignment="1">
      <alignment horizontal="center" vertical="center"/>
    </xf>
    <xf numFmtId="0" fontId="48" fillId="0" borderId="95" xfId="0" applyFont="1" applyBorder="1" applyAlignment="1">
      <alignment horizontal="center" vertical="center"/>
    </xf>
    <xf numFmtId="187" fontId="54" fillId="0" borderId="111" xfId="0" applyNumberFormat="1" applyFont="1" applyFill="1" applyBorder="1" applyAlignment="1">
      <alignment horizontal="center" vertical="center"/>
    </xf>
    <xf numFmtId="0" fontId="22" fillId="0" borderId="112" xfId="0" applyFont="1" applyBorder="1">
      <alignment vertical="center"/>
    </xf>
    <xf numFmtId="0" fontId="22" fillId="0" borderId="98" xfId="0" applyFont="1" applyBorder="1">
      <alignment vertical="center"/>
    </xf>
    <xf numFmtId="187" fontId="54" fillId="0" borderId="10" xfId="0" applyNumberFormat="1" applyFont="1" applyFill="1" applyBorder="1" applyAlignment="1">
      <alignment horizontal="center" vertical="center"/>
    </xf>
    <xf numFmtId="187" fontId="54" fillId="0" borderId="88" xfId="0" applyNumberFormat="1" applyFont="1" applyFill="1" applyBorder="1" applyAlignment="1">
      <alignment horizontal="center" vertical="center"/>
    </xf>
    <xf numFmtId="187" fontId="54" fillId="0" borderId="98" xfId="0" applyNumberFormat="1" applyFont="1" applyFill="1" applyBorder="1" applyAlignment="1">
      <alignment horizontal="center" vertical="center"/>
    </xf>
    <xf numFmtId="0" fontId="0" fillId="3" borderId="13" xfId="0" applyFill="1" applyBorder="1" applyAlignment="1">
      <alignment horizontal="center" vertical="center" wrapText="1"/>
    </xf>
    <xf numFmtId="0" fontId="0" fillId="3" borderId="13" xfId="0" applyFill="1" applyBorder="1" applyAlignment="1">
      <alignment horizontal="center" vertical="center"/>
    </xf>
    <xf numFmtId="0" fontId="10" fillId="3" borderId="13" xfId="3" applyFont="1" applyFill="1" applyBorder="1" applyAlignment="1">
      <alignment horizontal="center" vertical="center" wrapText="1"/>
    </xf>
    <xf numFmtId="0" fontId="10" fillId="3" borderId="13" xfId="3" applyFont="1" applyFill="1" applyBorder="1" applyAlignment="1">
      <alignment horizontal="center" vertical="center"/>
    </xf>
    <xf numFmtId="0" fontId="10" fillId="3" borderId="11" xfId="3" applyFont="1" applyFill="1" applyBorder="1" applyAlignment="1">
      <alignment horizontal="center" vertical="center"/>
    </xf>
    <xf numFmtId="0" fontId="10" fillId="3" borderId="11" xfId="3" applyFont="1" applyFill="1" applyBorder="1" applyAlignment="1">
      <alignment horizontal="center" vertical="center" wrapText="1"/>
    </xf>
    <xf numFmtId="0" fontId="10" fillId="3" borderId="18" xfId="3" applyFont="1" applyFill="1" applyBorder="1" applyAlignment="1">
      <alignment horizontal="center" vertical="center" wrapText="1"/>
    </xf>
    <xf numFmtId="0" fontId="0" fillId="3" borderId="11"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3" xfId="0" applyFill="1" applyBorder="1" applyAlignment="1">
      <alignment horizontal="center" vertical="center" wrapText="1" shrinkToFit="1"/>
    </xf>
    <xf numFmtId="0" fontId="0" fillId="3" borderId="13" xfId="0" applyFill="1" applyBorder="1" applyAlignment="1">
      <alignment horizontal="center" vertical="center" shrinkToFit="1"/>
    </xf>
    <xf numFmtId="0" fontId="0" fillId="3" borderId="11" xfId="0" applyFill="1" applyBorder="1" applyAlignment="1">
      <alignment horizontal="center" vertical="center"/>
    </xf>
    <xf numFmtId="0" fontId="0" fillId="3" borderId="21" xfId="0" applyFill="1" applyBorder="1" applyAlignment="1">
      <alignment horizontal="center" vertical="center"/>
    </xf>
    <xf numFmtId="0" fontId="0" fillId="3" borderId="15" xfId="0" applyFill="1" applyBorder="1" applyAlignment="1">
      <alignment horizontal="center" vertical="center"/>
    </xf>
    <xf numFmtId="0" fontId="0" fillId="3" borderId="16" xfId="0" applyFill="1" applyBorder="1" applyAlignment="1">
      <alignment horizontal="center" vertical="center"/>
    </xf>
    <xf numFmtId="49" fontId="0" fillId="11" borderId="13" xfId="0" applyNumberFormat="1" applyFill="1" applyBorder="1" applyAlignment="1">
      <alignment horizontal="center" vertical="center" shrinkToFit="1"/>
    </xf>
    <xf numFmtId="0" fontId="3" fillId="23" borderId="96" xfId="0" applyNumberFormat="1" applyFont="1" applyFill="1" applyBorder="1" applyAlignment="1">
      <alignment horizontal="center" vertical="center" shrinkToFit="1"/>
    </xf>
    <xf numFmtId="0" fontId="15" fillId="23" borderId="20" xfId="0" applyNumberFormat="1" applyFont="1" applyFill="1" applyBorder="1" applyAlignment="1">
      <alignment horizontal="center" vertical="center" shrinkToFit="1"/>
    </xf>
    <xf numFmtId="0" fontId="15" fillId="23" borderId="104" xfId="0" applyNumberFormat="1" applyFont="1" applyFill="1" applyBorder="1" applyAlignment="1">
      <alignment horizontal="center" vertical="center" shrinkToFit="1"/>
    </xf>
    <xf numFmtId="0" fontId="15" fillId="23" borderId="14" xfId="0" applyNumberFormat="1" applyFont="1" applyFill="1" applyBorder="1" applyAlignment="1">
      <alignment horizontal="center" vertical="center" shrinkToFit="1"/>
    </xf>
    <xf numFmtId="0" fontId="15" fillId="23" borderId="105" xfId="0" applyNumberFormat="1" applyFont="1" applyFill="1" applyBorder="1" applyAlignment="1">
      <alignment horizontal="center" vertical="center" shrinkToFit="1"/>
    </xf>
    <xf numFmtId="0" fontId="15" fillId="23" borderId="114" xfId="0" applyNumberFormat="1" applyFont="1" applyFill="1" applyBorder="1" applyAlignment="1">
      <alignment horizontal="center" vertical="center" shrinkToFit="1"/>
    </xf>
    <xf numFmtId="0" fontId="0" fillId="11" borderId="11" xfId="0" applyFill="1" applyBorder="1" applyAlignment="1">
      <alignment horizontal="center" vertical="center"/>
    </xf>
    <xf numFmtId="0" fontId="0" fillId="11" borderId="18" xfId="0" applyFill="1" applyBorder="1" applyAlignment="1">
      <alignment horizontal="center" vertical="center"/>
    </xf>
    <xf numFmtId="0" fontId="0" fillId="11" borderId="25" xfId="0" applyFill="1" applyBorder="1" applyAlignment="1">
      <alignment horizontal="center" vertical="center"/>
    </xf>
    <xf numFmtId="49" fontId="3" fillId="23" borderId="96" xfId="0" applyNumberFormat="1" applyFont="1" applyFill="1" applyBorder="1" applyAlignment="1">
      <alignment horizontal="center" vertical="center" shrinkToFit="1"/>
    </xf>
    <xf numFmtId="49" fontId="15" fillId="23" borderId="20" xfId="0" applyNumberFormat="1" applyFont="1" applyFill="1" applyBorder="1" applyAlignment="1">
      <alignment horizontal="center" vertical="center" shrinkToFit="1"/>
    </xf>
    <xf numFmtId="49" fontId="15" fillId="23" borderId="104" xfId="0" applyNumberFormat="1" applyFont="1" applyFill="1" applyBorder="1" applyAlignment="1">
      <alignment horizontal="center" vertical="center" shrinkToFit="1"/>
    </xf>
    <xf numFmtId="49" fontId="15" fillId="23" borderId="14" xfId="0" applyNumberFormat="1" applyFont="1" applyFill="1" applyBorder="1" applyAlignment="1">
      <alignment horizontal="center" vertical="center" shrinkToFit="1"/>
    </xf>
    <xf numFmtId="49" fontId="15" fillId="23" borderId="105" xfId="0" applyNumberFormat="1" applyFont="1" applyFill="1" applyBorder="1" applyAlignment="1">
      <alignment horizontal="center" vertical="center" shrinkToFit="1"/>
    </xf>
    <xf numFmtId="49" fontId="15" fillId="23" borderId="114" xfId="0" applyNumberFormat="1" applyFont="1" applyFill="1" applyBorder="1" applyAlignment="1">
      <alignment horizontal="center" vertical="center" shrinkToFit="1"/>
    </xf>
    <xf numFmtId="49" fontId="0" fillId="5" borderId="13" xfId="0" applyNumberFormat="1" applyFill="1" applyBorder="1" applyAlignment="1">
      <alignment horizontal="center" vertical="center" shrinkToFit="1"/>
    </xf>
    <xf numFmtId="0" fontId="0" fillId="5" borderId="11" xfId="0" applyFill="1" applyBorder="1" applyAlignment="1">
      <alignment horizontal="center" vertical="center"/>
    </xf>
    <xf numFmtId="0" fontId="0" fillId="5" borderId="18" xfId="0" applyFill="1" applyBorder="1" applyAlignment="1">
      <alignment horizontal="center" vertical="center"/>
    </xf>
    <xf numFmtId="0" fontId="0" fillId="5" borderId="25" xfId="0" applyFill="1" applyBorder="1" applyAlignment="1">
      <alignment horizontal="center" vertical="center"/>
    </xf>
    <xf numFmtId="49" fontId="15" fillId="22" borderId="96" xfId="0" applyNumberFormat="1" applyFont="1" applyFill="1" applyBorder="1" applyAlignment="1">
      <alignment horizontal="center" vertical="center" shrinkToFit="1"/>
    </xf>
    <xf numFmtId="49" fontId="15" fillId="22" borderId="20" xfId="0" applyNumberFormat="1" applyFont="1" applyFill="1" applyBorder="1" applyAlignment="1">
      <alignment horizontal="center" vertical="center" shrinkToFit="1"/>
    </xf>
    <xf numFmtId="49" fontId="15" fillId="22" borderId="104" xfId="0" applyNumberFormat="1" applyFont="1" applyFill="1" applyBorder="1" applyAlignment="1">
      <alignment horizontal="center" vertical="center" shrinkToFit="1"/>
    </xf>
    <xf numFmtId="49" fontId="15" fillId="22" borderId="14" xfId="0" applyNumberFormat="1" applyFont="1" applyFill="1" applyBorder="1" applyAlignment="1">
      <alignment horizontal="center" vertical="center" shrinkToFit="1"/>
    </xf>
    <xf numFmtId="49" fontId="15" fillId="22" borderId="105" xfId="0" applyNumberFormat="1" applyFont="1" applyFill="1" applyBorder="1" applyAlignment="1">
      <alignment horizontal="center" vertical="center" shrinkToFit="1"/>
    </xf>
    <xf numFmtId="49" fontId="15" fillId="22" borderId="114" xfId="0" applyNumberFormat="1" applyFont="1" applyFill="1" applyBorder="1" applyAlignment="1">
      <alignment horizontal="center" vertical="center" shrinkToFit="1"/>
    </xf>
    <xf numFmtId="184" fontId="3" fillId="22" borderId="11" xfId="0" applyNumberFormat="1" applyFont="1" applyFill="1" applyBorder="1" applyAlignment="1">
      <alignment horizontal="center" vertical="center" wrapText="1"/>
    </xf>
    <xf numFmtId="184" fontId="15" fillId="22" borderId="18" xfId="0" applyNumberFormat="1" applyFont="1" applyFill="1" applyBorder="1" applyAlignment="1">
      <alignment horizontal="center" vertical="center" wrapText="1"/>
    </xf>
    <xf numFmtId="184" fontId="15" fillId="22" borderId="25" xfId="0" applyNumberFormat="1" applyFont="1" applyFill="1" applyBorder="1" applyAlignment="1">
      <alignment horizontal="center" vertical="center" wrapText="1"/>
    </xf>
    <xf numFmtId="49" fontId="0" fillId="11" borderId="11" xfId="0" applyNumberFormat="1" applyFill="1" applyBorder="1" applyAlignment="1">
      <alignment horizontal="center" vertical="center" shrinkToFit="1"/>
    </xf>
    <xf numFmtId="49" fontId="0" fillId="11" borderId="21" xfId="0" applyNumberFormat="1" applyFill="1" applyBorder="1" applyAlignment="1">
      <alignment horizontal="center" vertical="center" shrinkToFit="1"/>
    </xf>
    <xf numFmtId="0" fontId="15" fillId="23" borderId="96" xfId="0" applyNumberFormat="1" applyFont="1" applyFill="1" applyBorder="1" applyAlignment="1">
      <alignment horizontal="center" vertical="center" shrinkToFit="1"/>
    </xf>
    <xf numFmtId="0" fontId="22" fillId="5" borderId="86" xfId="0" applyFont="1" applyFill="1" applyBorder="1" applyAlignment="1">
      <alignment horizontal="center" vertical="center" wrapText="1" shrinkToFit="1"/>
    </xf>
    <xf numFmtId="0" fontId="22" fillId="5" borderId="87" xfId="0" applyFont="1" applyFill="1" applyBorder="1" applyAlignment="1">
      <alignment horizontal="center" vertical="center" wrapText="1" shrinkToFit="1"/>
    </xf>
    <xf numFmtId="0" fontId="22" fillId="7" borderId="79" xfId="0" applyFont="1" applyFill="1" applyBorder="1" applyAlignment="1">
      <alignment horizontal="center" vertical="center" wrapText="1" shrinkToFit="1"/>
    </xf>
    <xf numFmtId="0" fontId="22" fillId="7" borderId="83" xfId="0" applyFont="1" applyFill="1" applyBorder="1" applyAlignment="1">
      <alignment horizontal="center" vertical="center" wrapText="1" shrinkToFit="1"/>
    </xf>
    <xf numFmtId="0" fontId="22" fillId="7" borderId="85" xfId="0" applyFont="1" applyFill="1" applyBorder="1" applyAlignment="1">
      <alignment horizontal="center" vertical="center" wrapText="1" shrinkToFit="1"/>
    </xf>
    <xf numFmtId="49" fontId="14" fillId="17" borderId="79" xfId="0" applyNumberFormat="1" applyFont="1" applyFill="1" applyBorder="1" applyAlignment="1">
      <alignment horizontal="center" vertical="center" wrapText="1" shrinkToFit="1"/>
    </xf>
    <xf numFmtId="49" fontId="14" fillId="17" borderId="79" xfId="0" applyNumberFormat="1" applyFont="1" applyFill="1" applyBorder="1" applyAlignment="1">
      <alignment horizontal="center" vertical="center" shrinkToFit="1"/>
    </xf>
    <xf numFmtId="49" fontId="14" fillId="17" borderId="83" xfId="0" applyNumberFormat="1" applyFont="1" applyFill="1" applyBorder="1" applyAlignment="1">
      <alignment horizontal="center" vertical="center" shrinkToFit="1"/>
    </xf>
    <xf numFmtId="0" fontId="22" fillId="7" borderId="79" xfId="0" applyFont="1" applyFill="1" applyBorder="1" applyAlignment="1">
      <alignment horizontal="center" vertical="center" wrapText="1"/>
    </xf>
    <xf numFmtId="0" fontId="22" fillId="7" borderId="83" xfId="0" applyFont="1" applyFill="1" applyBorder="1" applyAlignment="1">
      <alignment horizontal="center" vertical="center"/>
    </xf>
    <xf numFmtId="0" fontId="22" fillId="7" borderId="85" xfId="0" applyFont="1" applyFill="1" applyBorder="1" applyAlignment="1">
      <alignment horizontal="center" vertical="center"/>
    </xf>
    <xf numFmtId="177" fontId="22" fillId="7" borderId="79" xfId="0" applyNumberFormat="1" applyFont="1" applyFill="1" applyBorder="1" applyAlignment="1">
      <alignment horizontal="center" vertical="center" shrinkToFit="1"/>
    </xf>
    <xf numFmtId="177" fontId="22" fillId="7" borderId="83" xfId="0" applyNumberFormat="1" applyFont="1" applyFill="1" applyBorder="1" applyAlignment="1">
      <alignment horizontal="center" vertical="center" shrinkToFit="1"/>
    </xf>
    <xf numFmtId="177" fontId="22" fillId="7" borderId="85" xfId="0" applyNumberFormat="1" applyFont="1" applyFill="1" applyBorder="1" applyAlignment="1">
      <alignment horizontal="center" vertical="center" shrinkToFit="1"/>
    </xf>
    <xf numFmtId="0" fontId="14" fillId="12" borderId="60" xfId="0" applyFont="1" applyFill="1" applyBorder="1" applyAlignment="1">
      <alignment horizontal="center" vertical="center"/>
    </xf>
    <xf numFmtId="0" fontId="14" fillId="12" borderId="61" xfId="0" applyFont="1" applyFill="1" applyBorder="1" applyAlignment="1">
      <alignment horizontal="center" vertical="center"/>
    </xf>
    <xf numFmtId="0" fontId="14" fillId="12" borderId="62" xfId="0" applyFont="1" applyFill="1" applyBorder="1" applyAlignment="1">
      <alignment horizontal="center" vertical="center"/>
    </xf>
    <xf numFmtId="0" fontId="14" fillId="12" borderId="63" xfId="0" applyFont="1" applyFill="1" applyBorder="1" applyAlignment="1">
      <alignment horizontal="center" vertical="center"/>
    </xf>
    <xf numFmtId="0" fontId="14" fillId="12" borderId="64" xfId="0" applyFont="1" applyFill="1" applyBorder="1" applyAlignment="1">
      <alignment horizontal="center" vertical="center"/>
    </xf>
    <xf numFmtId="0" fontId="14" fillId="12" borderId="65" xfId="0" applyFont="1" applyFill="1" applyBorder="1" applyAlignment="1">
      <alignment horizontal="center" vertical="center"/>
    </xf>
    <xf numFmtId="0" fontId="26" fillId="16" borderId="71" xfId="3" applyFont="1" applyFill="1" applyBorder="1" applyAlignment="1">
      <alignment horizontal="center" vertical="center"/>
    </xf>
    <xf numFmtId="0" fontId="26" fillId="16" borderId="72" xfId="3" applyFont="1" applyFill="1" applyBorder="1" applyAlignment="1">
      <alignment horizontal="center" vertical="center"/>
    </xf>
    <xf numFmtId="0" fontId="26" fillId="16" borderId="73" xfId="3" applyFont="1" applyFill="1" applyBorder="1" applyAlignment="1">
      <alignment horizontal="center" vertical="center"/>
    </xf>
    <xf numFmtId="0" fontId="26" fillId="16" borderId="74" xfId="3" applyFont="1" applyFill="1" applyBorder="1" applyAlignment="1">
      <alignment horizontal="center" vertical="center"/>
    </xf>
    <xf numFmtId="0" fontId="26" fillId="16" borderId="75" xfId="3" applyFont="1" applyFill="1" applyBorder="1" applyAlignment="1">
      <alignment horizontal="center" vertical="center"/>
    </xf>
    <xf numFmtId="0" fontId="26" fillId="16" borderId="76" xfId="3" applyFont="1" applyFill="1" applyBorder="1" applyAlignment="1">
      <alignment horizontal="center" vertical="center"/>
    </xf>
    <xf numFmtId="0" fontId="25" fillId="13" borderId="68" xfId="0" applyFont="1" applyFill="1" applyBorder="1" applyAlignment="1">
      <alignment horizontal="center" vertical="center" wrapText="1"/>
    </xf>
    <xf numFmtId="0" fontId="25" fillId="14" borderId="55" xfId="0" applyFont="1" applyFill="1" applyBorder="1" applyAlignment="1">
      <alignment horizontal="center" vertical="center"/>
    </xf>
    <xf numFmtId="0" fontId="22" fillId="13" borderId="56" xfId="0" applyFont="1" applyFill="1" applyBorder="1" applyAlignment="1">
      <alignment horizontal="center" vertical="center" wrapText="1"/>
    </xf>
    <xf numFmtId="0" fontId="22" fillId="13" borderId="58" xfId="0" applyFont="1" applyFill="1" applyBorder="1" applyAlignment="1">
      <alignment horizontal="center" vertical="center" wrapText="1"/>
    </xf>
    <xf numFmtId="0" fontId="22" fillId="13" borderId="58" xfId="0" applyFont="1" applyFill="1" applyBorder="1" applyAlignment="1">
      <alignment horizontal="center" vertical="center"/>
    </xf>
    <xf numFmtId="0" fontId="0" fillId="0" borderId="29" xfId="0" applyBorder="1" applyAlignment="1">
      <alignment horizontal="center" vertical="center" textRotation="255" wrapText="1"/>
    </xf>
    <xf numFmtId="0" fontId="0" fillId="0" borderId="30" xfId="0" applyBorder="1" applyAlignment="1">
      <alignment horizontal="center" vertical="center" textRotation="255" wrapText="1"/>
    </xf>
    <xf numFmtId="0" fontId="0" fillId="0" borderId="31" xfId="0" applyBorder="1" applyAlignment="1">
      <alignment horizontal="center" vertical="center" textRotation="255" wrapText="1"/>
    </xf>
    <xf numFmtId="0" fontId="22" fillId="4" borderId="11" xfId="0" applyFont="1" applyFill="1" applyBorder="1" applyAlignment="1">
      <alignment horizontal="center" vertical="center"/>
    </xf>
    <xf numFmtId="0" fontId="22" fillId="4" borderId="18" xfId="0" applyFont="1" applyFill="1" applyBorder="1" applyAlignment="1">
      <alignment horizontal="center" vertical="center"/>
    </xf>
    <xf numFmtId="0" fontId="22" fillId="4" borderId="21" xfId="0" applyFont="1" applyFill="1" applyBorder="1" applyAlignment="1">
      <alignment horizontal="center" vertical="center"/>
    </xf>
    <xf numFmtId="49" fontId="14" fillId="6" borderId="38" xfId="0" applyNumberFormat="1" applyFont="1" applyFill="1" applyBorder="1" applyAlignment="1">
      <alignment horizontal="center" vertical="center" shrinkToFit="1"/>
    </xf>
    <xf numFmtId="49" fontId="14" fillId="6" borderId="39" xfId="0" applyNumberFormat="1" applyFont="1" applyFill="1" applyBorder="1" applyAlignment="1">
      <alignment horizontal="center" vertical="center" shrinkToFit="1"/>
    </xf>
    <xf numFmtId="49" fontId="14" fillId="6" borderId="40" xfId="0" applyNumberFormat="1" applyFont="1" applyFill="1" applyBorder="1" applyAlignment="1">
      <alignment horizontal="center" vertical="center" shrinkToFit="1"/>
    </xf>
    <xf numFmtId="49" fontId="14" fillId="6" borderId="41" xfId="0" applyNumberFormat="1" applyFont="1" applyFill="1" applyBorder="1" applyAlignment="1">
      <alignment horizontal="center" vertical="center" shrinkToFit="1"/>
    </xf>
    <xf numFmtId="49" fontId="14" fillId="6" borderId="42" xfId="0" applyNumberFormat="1" applyFont="1" applyFill="1" applyBorder="1" applyAlignment="1">
      <alignment horizontal="center" vertical="center" shrinkToFit="1"/>
    </xf>
    <xf numFmtId="49" fontId="14" fillId="6" borderId="43" xfId="0" applyNumberFormat="1" applyFont="1" applyFill="1" applyBorder="1" applyAlignment="1">
      <alignment horizontal="center" vertical="center" shrinkToFit="1"/>
    </xf>
  </cellXfs>
  <cellStyles count="7">
    <cellStyle name="ハイパーリンク" xfId="5" builtinId="8"/>
    <cellStyle name="桁区切り" xfId="1" builtinId="6"/>
    <cellStyle name="桁区切り 3" xfId="2" xr:uid="{00000000-0005-0000-0000-000002000000}"/>
    <cellStyle name="標準" xfId="0" builtinId="0"/>
    <cellStyle name="標準 2 2" xfId="3" xr:uid="{00000000-0005-0000-0000-000004000000}"/>
    <cellStyle name="標準 3" xfId="4" xr:uid="{00000000-0005-0000-0000-000005000000}"/>
    <cellStyle name="標準 4" xfId="6" xr:uid="{00000000-0005-0000-0000-000006000000}"/>
  </cellStyles>
  <dxfs count="11">
    <dxf>
      <numFmt numFmtId="184" formatCode="00"/>
    </dxf>
    <dxf>
      <numFmt numFmtId="184" formatCode="00"/>
    </dxf>
    <dxf>
      <numFmt numFmtId="184" formatCode="0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24994659260841701"/>
        </patternFill>
      </fill>
    </dxf>
    <dxf>
      <fill>
        <patternFill>
          <bgColor theme="5" tint="0.79998168889431442"/>
        </patternFill>
      </fill>
    </dxf>
    <dxf>
      <numFmt numFmtId="184" formatCode="00"/>
    </dxf>
    <dxf>
      <fill>
        <patternFill>
          <bgColor theme="5" tint="-0.24994659260841701"/>
        </patternFill>
      </fill>
    </dxf>
  </dxfs>
  <tableStyles count="0" defaultTableStyle="TableStyleMedium2" defaultPivotStyle="PivotStyleLight16"/>
  <colors>
    <mruColors>
      <color rgb="FFCC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報告書!$F$26</c:f>
              <c:strCache>
                <c:ptCount val="1"/>
                <c:pt idx="0">
                  <c:v>直接効果</c:v>
                </c:pt>
              </c:strCache>
            </c:strRef>
          </c:tx>
          <c:spPr>
            <a:solidFill>
              <a:schemeClr val="tx1"/>
            </a:solidFill>
            <a:ln>
              <a:solidFill>
                <a:schemeClr val="tx1"/>
              </a:solidFill>
            </a:ln>
            <a:effectLst/>
          </c:spPr>
          <c:invertIfNegative val="0"/>
          <c:cat>
            <c:strRef>
              <c:f>報告書!$C$27:$E$46</c:f>
              <c:strCache>
                <c:ptCount val="20"/>
                <c:pt idx="0">
                  <c:v>農林漁業</c:v>
                </c:pt>
                <c:pt idx="1">
                  <c:v>鉱業</c:v>
                </c:pt>
                <c:pt idx="2">
                  <c:v>飲食料品</c:v>
                </c:pt>
                <c:pt idx="3">
                  <c:v>繊維製品</c:v>
                </c:pt>
                <c:pt idx="4">
                  <c:v>パルプ・紙・木製品</c:v>
                </c:pt>
                <c:pt idx="5">
                  <c:v>化学製品</c:v>
                </c:pt>
                <c:pt idx="6">
                  <c:v>石油・石炭製品</c:v>
                </c:pt>
                <c:pt idx="7">
                  <c:v>プラスチック・ゴム製品</c:v>
                </c:pt>
                <c:pt idx="8">
                  <c:v>窯業・土石製品</c:v>
                </c:pt>
                <c:pt idx="9">
                  <c:v>鉄鋼</c:v>
                </c:pt>
                <c:pt idx="10">
                  <c:v>非鉄金属</c:v>
                </c:pt>
                <c:pt idx="11">
                  <c:v>金属製品</c:v>
                </c:pt>
                <c:pt idx="12">
                  <c:v>はん用機械</c:v>
                </c:pt>
                <c:pt idx="13">
                  <c:v>生産用機械</c:v>
                </c:pt>
                <c:pt idx="14">
                  <c:v>業務用機械</c:v>
                </c:pt>
                <c:pt idx="15">
                  <c:v>電子部品</c:v>
                </c:pt>
                <c:pt idx="16">
                  <c:v>電気機械</c:v>
                </c:pt>
                <c:pt idx="17">
                  <c:v>情報通信機器</c:v>
                </c:pt>
                <c:pt idx="18">
                  <c:v>輸送機械</c:v>
                </c:pt>
                <c:pt idx="19">
                  <c:v>その他の製造工業製品</c:v>
                </c:pt>
              </c:strCache>
            </c:strRef>
          </c:cat>
          <c:val>
            <c:numRef>
              <c:f>報告書!$F$27:$F$46</c:f>
              <c:numCache>
                <c:formatCode>#,##0_);[Red]\(#,##0\)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0-620C-4730-8775-46F8F48FC18F}"/>
            </c:ext>
          </c:extLst>
        </c:ser>
        <c:ser>
          <c:idx val="1"/>
          <c:order val="1"/>
          <c:tx>
            <c:strRef>
              <c:f>報告書!$G$26</c:f>
              <c:strCache>
                <c:ptCount val="1"/>
                <c:pt idx="0">
                  <c:v>第１次間接効果</c:v>
                </c:pt>
              </c:strCache>
            </c:strRef>
          </c:tx>
          <c:spPr>
            <a:solidFill>
              <a:schemeClr val="bg1">
                <a:lumMod val="75000"/>
              </a:schemeClr>
            </a:solidFill>
            <a:ln>
              <a:solidFill>
                <a:schemeClr val="tx1"/>
              </a:solidFill>
            </a:ln>
            <a:effectLst/>
          </c:spPr>
          <c:invertIfNegative val="0"/>
          <c:cat>
            <c:strRef>
              <c:f>報告書!$C$27:$E$46</c:f>
              <c:strCache>
                <c:ptCount val="20"/>
                <c:pt idx="0">
                  <c:v>農林漁業</c:v>
                </c:pt>
                <c:pt idx="1">
                  <c:v>鉱業</c:v>
                </c:pt>
                <c:pt idx="2">
                  <c:v>飲食料品</c:v>
                </c:pt>
                <c:pt idx="3">
                  <c:v>繊維製品</c:v>
                </c:pt>
                <c:pt idx="4">
                  <c:v>パルプ・紙・木製品</c:v>
                </c:pt>
                <c:pt idx="5">
                  <c:v>化学製品</c:v>
                </c:pt>
                <c:pt idx="6">
                  <c:v>石油・石炭製品</c:v>
                </c:pt>
                <c:pt idx="7">
                  <c:v>プラスチック・ゴム製品</c:v>
                </c:pt>
                <c:pt idx="8">
                  <c:v>窯業・土石製品</c:v>
                </c:pt>
                <c:pt idx="9">
                  <c:v>鉄鋼</c:v>
                </c:pt>
                <c:pt idx="10">
                  <c:v>非鉄金属</c:v>
                </c:pt>
                <c:pt idx="11">
                  <c:v>金属製品</c:v>
                </c:pt>
                <c:pt idx="12">
                  <c:v>はん用機械</c:v>
                </c:pt>
                <c:pt idx="13">
                  <c:v>生産用機械</c:v>
                </c:pt>
                <c:pt idx="14">
                  <c:v>業務用機械</c:v>
                </c:pt>
                <c:pt idx="15">
                  <c:v>電子部品</c:v>
                </c:pt>
                <c:pt idx="16">
                  <c:v>電気機械</c:v>
                </c:pt>
                <c:pt idx="17">
                  <c:v>情報通信機器</c:v>
                </c:pt>
                <c:pt idx="18">
                  <c:v>輸送機械</c:v>
                </c:pt>
                <c:pt idx="19">
                  <c:v>その他の製造工業製品</c:v>
                </c:pt>
              </c:strCache>
            </c:strRef>
          </c:cat>
          <c:val>
            <c:numRef>
              <c:f>報告書!$G$27:$G$46</c:f>
              <c:numCache>
                <c:formatCode>#,##0_);[Red]\(#,##0\)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1-620C-4730-8775-46F8F48FC18F}"/>
            </c:ext>
          </c:extLst>
        </c:ser>
        <c:ser>
          <c:idx val="2"/>
          <c:order val="2"/>
          <c:tx>
            <c:strRef>
              <c:f>報告書!$H$26</c:f>
              <c:strCache>
                <c:ptCount val="1"/>
                <c:pt idx="0">
                  <c:v>第２次間接効果</c:v>
                </c:pt>
              </c:strCache>
            </c:strRef>
          </c:tx>
          <c:spPr>
            <a:solidFill>
              <a:schemeClr val="bg1"/>
            </a:solidFill>
            <a:ln>
              <a:solidFill>
                <a:schemeClr val="tx1"/>
              </a:solidFill>
            </a:ln>
            <a:effectLst/>
          </c:spPr>
          <c:invertIfNegative val="0"/>
          <c:cat>
            <c:strRef>
              <c:f>報告書!$C$27:$E$46</c:f>
              <c:strCache>
                <c:ptCount val="20"/>
                <c:pt idx="0">
                  <c:v>農林漁業</c:v>
                </c:pt>
                <c:pt idx="1">
                  <c:v>鉱業</c:v>
                </c:pt>
                <c:pt idx="2">
                  <c:v>飲食料品</c:v>
                </c:pt>
                <c:pt idx="3">
                  <c:v>繊維製品</c:v>
                </c:pt>
                <c:pt idx="4">
                  <c:v>パルプ・紙・木製品</c:v>
                </c:pt>
                <c:pt idx="5">
                  <c:v>化学製品</c:v>
                </c:pt>
                <c:pt idx="6">
                  <c:v>石油・石炭製品</c:v>
                </c:pt>
                <c:pt idx="7">
                  <c:v>プラスチック・ゴム製品</c:v>
                </c:pt>
                <c:pt idx="8">
                  <c:v>窯業・土石製品</c:v>
                </c:pt>
                <c:pt idx="9">
                  <c:v>鉄鋼</c:v>
                </c:pt>
                <c:pt idx="10">
                  <c:v>非鉄金属</c:v>
                </c:pt>
                <c:pt idx="11">
                  <c:v>金属製品</c:v>
                </c:pt>
                <c:pt idx="12">
                  <c:v>はん用機械</c:v>
                </c:pt>
                <c:pt idx="13">
                  <c:v>生産用機械</c:v>
                </c:pt>
                <c:pt idx="14">
                  <c:v>業務用機械</c:v>
                </c:pt>
                <c:pt idx="15">
                  <c:v>電子部品</c:v>
                </c:pt>
                <c:pt idx="16">
                  <c:v>電気機械</c:v>
                </c:pt>
                <c:pt idx="17">
                  <c:v>情報通信機器</c:v>
                </c:pt>
                <c:pt idx="18">
                  <c:v>輸送機械</c:v>
                </c:pt>
                <c:pt idx="19">
                  <c:v>その他の製造工業製品</c:v>
                </c:pt>
              </c:strCache>
            </c:strRef>
          </c:cat>
          <c:val>
            <c:numRef>
              <c:f>報告書!$H$27:$H$46</c:f>
              <c:numCache>
                <c:formatCode>#,##0_);[Red]\(#,##0\)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2-620C-4730-8775-46F8F48FC18F}"/>
            </c:ext>
          </c:extLst>
        </c:ser>
        <c:dLbls>
          <c:showLegendKey val="0"/>
          <c:showVal val="0"/>
          <c:showCatName val="0"/>
          <c:showSerName val="0"/>
          <c:showPercent val="0"/>
          <c:showBubbleSize val="0"/>
        </c:dLbls>
        <c:gapWidth val="70"/>
        <c:overlap val="100"/>
        <c:axId val="1523740016"/>
        <c:axId val="1523732944"/>
      </c:barChart>
      <c:catAx>
        <c:axId val="1523740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4380000" spcFirstLastPara="1" vertOverflow="ellipsis" wrap="square" anchor="ctr" anchorCtr="1"/>
          <a:lstStyle/>
          <a:p>
            <a:pPr>
              <a:defRPr sz="700" b="0" i="0" u="none" strike="noStrike" kern="1200" baseline="0">
                <a:solidFill>
                  <a:schemeClr val="tx1"/>
                </a:solidFill>
                <a:latin typeface="+mj-lt"/>
                <a:ea typeface="+mn-ea"/>
                <a:cs typeface="Arial" panose="020B0604020202020204" pitchFamily="34" charset="0"/>
              </a:defRPr>
            </a:pPr>
            <a:endParaRPr lang="ja-JP"/>
          </a:p>
        </c:txPr>
        <c:crossAx val="1523732944"/>
        <c:crosses val="autoZero"/>
        <c:auto val="1"/>
        <c:lblAlgn val="ctr"/>
        <c:lblOffset val="100"/>
        <c:noMultiLvlLbl val="0"/>
      </c:catAx>
      <c:valAx>
        <c:axId val="1523732944"/>
        <c:scaling>
          <c:orientation val="minMax"/>
        </c:scaling>
        <c:delete val="0"/>
        <c:axPos val="l"/>
        <c:majorGridlines>
          <c:spPr>
            <a:ln w="9525" cap="flat" cmpd="sng" algn="ctr">
              <a:solidFill>
                <a:schemeClr val="bg2">
                  <a:lumMod val="50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crossAx val="1523740016"/>
        <c:crosses val="autoZero"/>
        <c:crossBetween val="between"/>
      </c:valAx>
      <c:spPr>
        <a:solidFill>
          <a:schemeClr val="bg1">
            <a:lumMod val="95000"/>
          </a:schemeClr>
        </a:solidFill>
        <a:ln>
          <a:noFill/>
        </a:ln>
        <a:effectLst/>
      </c:spPr>
    </c:plotArea>
    <c:legend>
      <c:legendPos val="b"/>
      <c:layout>
        <c:manualLayout>
          <c:xMode val="edge"/>
          <c:yMode val="edge"/>
          <c:x val="0.13598156407376458"/>
          <c:y val="0.939137071458096"/>
          <c:w val="0.70984470691163604"/>
          <c:h val="5.8308459783049153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報告書!$F$51</c:f>
              <c:strCache>
                <c:ptCount val="1"/>
                <c:pt idx="0">
                  <c:v>直接効果</c:v>
                </c:pt>
              </c:strCache>
            </c:strRef>
          </c:tx>
          <c:spPr>
            <a:solidFill>
              <a:schemeClr val="tx1"/>
            </a:solidFill>
            <a:ln>
              <a:solidFill>
                <a:schemeClr val="tx1"/>
              </a:solidFill>
            </a:ln>
            <a:effectLst/>
          </c:spPr>
          <c:invertIfNegative val="0"/>
          <c:cat>
            <c:strRef>
              <c:f>報告書!$C$52:$E$71</c:f>
              <c:strCache>
                <c:ptCount val="20"/>
                <c:pt idx="0">
                  <c:v>農林漁業</c:v>
                </c:pt>
                <c:pt idx="1">
                  <c:v>鉱業</c:v>
                </c:pt>
                <c:pt idx="2">
                  <c:v>飲食料品</c:v>
                </c:pt>
                <c:pt idx="3">
                  <c:v>繊維製品</c:v>
                </c:pt>
                <c:pt idx="4">
                  <c:v>パルプ・紙・木製品</c:v>
                </c:pt>
                <c:pt idx="5">
                  <c:v>化学製品</c:v>
                </c:pt>
                <c:pt idx="6">
                  <c:v>石油・石炭製品</c:v>
                </c:pt>
                <c:pt idx="7">
                  <c:v>プラスチック・ゴム製品</c:v>
                </c:pt>
                <c:pt idx="8">
                  <c:v>窯業・土石製品</c:v>
                </c:pt>
                <c:pt idx="9">
                  <c:v>鉄鋼</c:v>
                </c:pt>
                <c:pt idx="10">
                  <c:v>非鉄金属</c:v>
                </c:pt>
                <c:pt idx="11">
                  <c:v>金属製品</c:v>
                </c:pt>
                <c:pt idx="12">
                  <c:v>はん用機械</c:v>
                </c:pt>
                <c:pt idx="13">
                  <c:v>生産用機械</c:v>
                </c:pt>
                <c:pt idx="14">
                  <c:v>業務用機械</c:v>
                </c:pt>
                <c:pt idx="15">
                  <c:v>電子部品</c:v>
                </c:pt>
                <c:pt idx="16">
                  <c:v>電気機械</c:v>
                </c:pt>
                <c:pt idx="17">
                  <c:v>情報通信機器</c:v>
                </c:pt>
                <c:pt idx="18">
                  <c:v>輸送機械</c:v>
                </c:pt>
                <c:pt idx="19">
                  <c:v>その他の製造工業製品</c:v>
                </c:pt>
              </c:strCache>
            </c:strRef>
          </c:cat>
          <c:val>
            <c:numRef>
              <c:f>報告書!$F$52:$F$71</c:f>
              <c:numCache>
                <c:formatCode>#,##0_);[Red]\(#,##0\)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0-42CD-46C6-B38D-D7D1763BD52D}"/>
            </c:ext>
          </c:extLst>
        </c:ser>
        <c:ser>
          <c:idx val="1"/>
          <c:order val="1"/>
          <c:tx>
            <c:strRef>
              <c:f>報告書!$G$51</c:f>
              <c:strCache>
                <c:ptCount val="1"/>
                <c:pt idx="0">
                  <c:v>第１次間接効果</c:v>
                </c:pt>
              </c:strCache>
            </c:strRef>
          </c:tx>
          <c:spPr>
            <a:solidFill>
              <a:schemeClr val="bg1">
                <a:lumMod val="75000"/>
              </a:schemeClr>
            </a:solidFill>
            <a:ln>
              <a:solidFill>
                <a:schemeClr val="tx1"/>
              </a:solidFill>
            </a:ln>
            <a:effectLst/>
          </c:spPr>
          <c:invertIfNegative val="0"/>
          <c:cat>
            <c:strRef>
              <c:f>報告書!$C$52:$E$71</c:f>
              <c:strCache>
                <c:ptCount val="20"/>
                <c:pt idx="0">
                  <c:v>農林漁業</c:v>
                </c:pt>
                <c:pt idx="1">
                  <c:v>鉱業</c:v>
                </c:pt>
                <c:pt idx="2">
                  <c:v>飲食料品</c:v>
                </c:pt>
                <c:pt idx="3">
                  <c:v>繊維製品</c:v>
                </c:pt>
                <c:pt idx="4">
                  <c:v>パルプ・紙・木製品</c:v>
                </c:pt>
                <c:pt idx="5">
                  <c:v>化学製品</c:v>
                </c:pt>
                <c:pt idx="6">
                  <c:v>石油・石炭製品</c:v>
                </c:pt>
                <c:pt idx="7">
                  <c:v>プラスチック・ゴム製品</c:v>
                </c:pt>
                <c:pt idx="8">
                  <c:v>窯業・土石製品</c:v>
                </c:pt>
                <c:pt idx="9">
                  <c:v>鉄鋼</c:v>
                </c:pt>
                <c:pt idx="10">
                  <c:v>非鉄金属</c:v>
                </c:pt>
                <c:pt idx="11">
                  <c:v>金属製品</c:v>
                </c:pt>
                <c:pt idx="12">
                  <c:v>はん用機械</c:v>
                </c:pt>
                <c:pt idx="13">
                  <c:v>生産用機械</c:v>
                </c:pt>
                <c:pt idx="14">
                  <c:v>業務用機械</c:v>
                </c:pt>
                <c:pt idx="15">
                  <c:v>電子部品</c:v>
                </c:pt>
                <c:pt idx="16">
                  <c:v>電気機械</c:v>
                </c:pt>
                <c:pt idx="17">
                  <c:v>情報通信機器</c:v>
                </c:pt>
                <c:pt idx="18">
                  <c:v>輸送機械</c:v>
                </c:pt>
                <c:pt idx="19">
                  <c:v>その他の製造工業製品</c:v>
                </c:pt>
              </c:strCache>
            </c:strRef>
          </c:cat>
          <c:val>
            <c:numRef>
              <c:f>報告書!$G$52:$G$71</c:f>
              <c:numCache>
                <c:formatCode>#,##0_);[Red]\(#,##0\)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1-42CD-46C6-B38D-D7D1763BD52D}"/>
            </c:ext>
          </c:extLst>
        </c:ser>
        <c:ser>
          <c:idx val="2"/>
          <c:order val="2"/>
          <c:tx>
            <c:strRef>
              <c:f>報告書!$H$51</c:f>
              <c:strCache>
                <c:ptCount val="1"/>
                <c:pt idx="0">
                  <c:v>第２次間接効果</c:v>
                </c:pt>
              </c:strCache>
            </c:strRef>
          </c:tx>
          <c:spPr>
            <a:solidFill>
              <a:schemeClr val="bg1"/>
            </a:solidFill>
            <a:ln>
              <a:solidFill>
                <a:schemeClr val="tx1"/>
              </a:solidFill>
            </a:ln>
            <a:effectLst/>
          </c:spPr>
          <c:invertIfNegative val="0"/>
          <c:cat>
            <c:strRef>
              <c:f>報告書!$C$52:$E$71</c:f>
              <c:strCache>
                <c:ptCount val="20"/>
                <c:pt idx="0">
                  <c:v>農林漁業</c:v>
                </c:pt>
                <c:pt idx="1">
                  <c:v>鉱業</c:v>
                </c:pt>
                <c:pt idx="2">
                  <c:v>飲食料品</c:v>
                </c:pt>
                <c:pt idx="3">
                  <c:v>繊維製品</c:v>
                </c:pt>
                <c:pt idx="4">
                  <c:v>パルプ・紙・木製品</c:v>
                </c:pt>
                <c:pt idx="5">
                  <c:v>化学製品</c:v>
                </c:pt>
                <c:pt idx="6">
                  <c:v>石油・石炭製品</c:v>
                </c:pt>
                <c:pt idx="7">
                  <c:v>プラスチック・ゴム製品</c:v>
                </c:pt>
                <c:pt idx="8">
                  <c:v>窯業・土石製品</c:v>
                </c:pt>
                <c:pt idx="9">
                  <c:v>鉄鋼</c:v>
                </c:pt>
                <c:pt idx="10">
                  <c:v>非鉄金属</c:v>
                </c:pt>
                <c:pt idx="11">
                  <c:v>金属製品</c:v>
                </c:pt>
                <c:pt idx="12">
                  <c:v>はん用機械</c:v>
                </c:pt>
                <c:pt idx="13">
                  <c:v>生産用機械</c:v>
                </c:pt>
                <c:pt idx="14">
                  <c:v>業務用機械</c:v>
                </c:pt>
                <c:pt idx="15">
                  <c:v>電子部品</c:v>
                </c:pt>
                <c:pt idx="16">
                  <c:v>電気機械</c:v>
                </c:pt>
                <c:pt idx="17">
                  <c:v>情報通信機器</c:v>
                </c:pt>
                <c:pt idx="18">
                  <c:v>輸送機械</c:v>
                </c:pt>
                <c:pt idx="19">
                  <c:v>その他の製造工業製品</c:v>
                </c:pt>
              </c:strCache>
            </c:strRef>
          </c:cat>
          <c:val>
            <c:numRef>
              <c:f>報告書!$H$52:$H$71</c:f>
              <c:numCache>
                <c:formatCode>#,##0_);[Red]\(#,##0\)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2-42CD-46C6-B38D-D7D1763BD52D}"/>
            </c:ext>
          </c:extLst>
        </c:ser>
        <c:dLbls>
          <c:showLegendKey val="0"/>
          <c:showVal val="0"/>
          <c:showCatName val="0"/>
          <c:showSerName val="0"/>
          <c:showPercent val="0"/>
          <c:showBubbleSize val="0"/>
        </c:dLbls>
        <c:gapWidth val="70"/>
        <c:overlap val="100"/>
        <c:axId val="1657164000"/>
        <c:axId val="1657166080"/>
      </c:barChart>
      <c:catAx>
        <c:axId val="1657164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4440000" spcFirstLastPara="1" vertOverflow="ellipsis" wrap="square" anchor="ctr" anchorCtr="1"/>
          <a:lstStyle/>
          <a:p>
            <a:pPr>
              <a:defRPr sz="700" b="0" i="0" u="none" strike="noStrike" kern="1200" baseline="0">
                <a:solidFill>
                  <a:sysClr val="windowText" lastClr="000000"/>
                </a:solidFill>
                <a:latin typeface="+mn-lt"/>
                <a:ea typeface="+mn-ea"/>
                <a:cs typeface="+mn-cs"/>
              </a:defRPr>
            </a:pPr>
            <a:endParaRPr lang="ja-JP"/>
          </a:p>
        </c:txPr>
        <c:crossAx val="1657166080"/>
        <c:crosses val="autoZero"/>
        <c:auto val="1"/>
        <c:lblAlgn val="ctr"/>
        <c:lblOffset val="100"/>
        <c:noMultiLvlLbl val="0"/>
      </c:catAx>
      <c:valAx>
        <c:axId val="1657166080"/>
        <c:scaling>
          <c:orientation val="minMax"/>
        </c:scaling>
        <c:delete val="0"/>
        <c:axPos val="l"/>
        <c:majorGridlines>
          <c:spPr>
            <a:ln w="9525" cap="flat" cmpd="sng" algn="ctr">
              <a:solidFill>
                <a:schemeClr val="bg2">
                  <a:lumMod val="50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crossAx val="1657164000"/>
        <c:crosses val="autoZero"/>
        <c:crossBetween val="between"/>
      </c:valAx>
      <c:spPr>
        <a:solidFill>
          <a:schemeClr val="bg1">
            <a:lumMod val="95000"/>
          </a:schemeClr>
        </a:solidFill>
        <a:ln>
          <a:noFill/>
        </a:ln>
        <a:effectLst/>
      </c:spPr>
    </c:plotArea>
    <c:legend>
      <c:legendPos val="b"/>
      <c:layout>
        <c:manualLayout>
          <c:xMode val="edge"/>
          <c:yMode val="edge"/>
          <c:x val="6.9456255468066497E-2"/>
          <c:y val="0.92980307951358854"/>
          <c:w val="0.86969069987992009"/>
          <c:h val="6.3532405391483415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29983;&#29987;&#27874;&#21450;!D6"/><Relationship Id="rId3" Type="http://schemas.openxmlformats.org/officeDocument/2006/relationships/hyperlink" Target="#&#22577;&#21578;&#26360;!A2"/><Relationship Id="rId7" Type="http://schemas.openxmlformats.org/officeDocument/2006/relationships/hyperlink" Target="#&#35373;&#20633;&#27874;&#21450;!D6"/><Relationship Id="rId12" Type="http://schemas.openxmlformats.org/officeDocument/2006/relationships/hyperlink" Target="#&#22266;&#23450;&#36039;&#26412;!A6"/><Relationship Id="rId2" Type="http://schemas.openxmlformats.org/officeDocument/2006/relationships/hyperlink" Target="#&#23450;&#32681;!F5"/><Relationship Id="rId1" Type="http://schemas.openxmlformats.org/officeDocument/2006/relationships/hyperlink" Target="#&#20837;&#21147;!A2"/><Relationship Id="rId6" Type="http://schemas.openxmlformats.org/officeDocument/2006/relationships/hyperlink" Target="#&#24314;&#31689;&#27874;&#21450;!D6"/><Relationship Id="rId11" Type="http://schemas.openxmlformats.org/officeDocument/2006/relationships/hyperlink" Target="#&#31895;&#21033;&#29575;!D6"/><Relationship Id="rId5" Type="http://schemas.openxmlformats.org/officeDocument/2006/relationships/hyperlink" Target="#&#36896;&#25104;&#27874;&#21450;!D6"/><Relationship Id="rId10" Type="http://schemas.openxmlformats.org/officeDocument/2006/relationships/hyperlink" Target="#&#20418;&#25968;!D6"/><Relationship Id="rId4" Type="http://schemas.openxmlformats.org/officeDocument/2006/relationships/hyperlink" Target="#flow!A2"/><Relationship Id="rId9" Type="http://schemas.openxmlformats.org/officeDocument/2006/relationships/hyperlink" Target="#DATA!A6"/></Relationships>
</file>

<file path=xl/drawings/_rels/drawing2.xml.rels><?xml version="1.0" encoding="UTF-8" standalone="yes"?>
<Relationships xmlns="http://schemas.openxmlformats.org/package/2006/relationships"><Relationship Id="rId8" Type="http://schemas.openxmlformats.org/officeDocument/2006/relationships/hyperlink" Target="#&#29983;&#29987;&#27874;&#21450;!D6"/><Relationship Id="rId3" Type="http://schemas.openxmlformats.org/officeDocument/2006/relationships/hyperlink" Target="#&#22577;&#21578;&#26360;!A2"/><Relationship Id="rId7" Type="http://schemas.openxmlformats.org/officeDocument/2006/relationships/hyperlink" Target="#&#35373;&#20633;&#27874;&#21450;!D6"/><Relationship Id="rId12" Type="http://schemas.openxmlformats.org/officeDocument/2006/relationships/hyperlink" Target="#&#22266;&#23450;&#36039;&#26412;!A6"/><Relationship Id="rId2" Type="http://schemas.openxmlformats.org/officeDocument/2006/relationships/hyperlink" Target="#&#25805;&#20316;&#35500;&#26126;!A2"/><Relationship Id="rId1" Type="http://schemas.openxmlformats.org/officeDocument/2006/relationships/hyperlink" Target="#&#23450;&#32681;!F5"/><Relationship Id="rId6" Type="http://schemas.openxmlformats.org/officeDocument/2006/relationships/hyperlink" Target="#&#24314;&#31689;&#27874;&#21450;!D6"/><Relationship Id="rId11" Type="http://schemas.openxmlformats.org/officeDocument/2006/relationships/hyperlink" Target="#&#31895;&#21033;&#29575;!D6"/><Relationship Id="rId5" Type="http://schemas.openxmlformats.org/officeDocument/2006/relationships/hyperlink" Target="#&#36896;&#25104;&#27874;&#21450;!D6"/><Relationship Id="rId10" Type="http://schemas.openxmlformats.org/officeDocument/2006/relationships/hyperlink" Target="#&#20418;&#25968;!D6"/><Relationship Id="rId4" Type="http://schemas.openxmlformats.org/officeDocument/2006/relationships/hyperlink" Target="#flow!A2"/><Relationship Id="rId9" Type="http://schemas.openxmlformats.org/officeDocument/2006/relationships/hyperlink" Target="#DATA!A6"/></Relationships>
</file>

<file path=xl/drawings/_rels/drawing3.xml.rels><?xml version="1.0" encoding="UTF-8" standalone="yes"?>
<Relationships xmlns="http://schemas.openxmlformats.org/package/2006/relationships"><Relationship Id="rId8" Type="http://schemas.openxmlformats.org/officeDocument/2006/relationships/hyperlink" Target="#&#29983;&#29987;&#27874;&#21450;!D6"/><Relationship Id="rId3" Type="http://schemas.openxmlformats.org/officeDocument/2006/relationships/hyperlink" Target="#&#20837;&#21147;!A2"/><Relationship Id="rId7" Type="http://schemas.openxmlformats.org/officeDocument/2006/relationships/hyperlink" Target="#&#35373;&#20633;&#27874;&#21450;!D6"/><Relationship Id="rId12" Type="http://schemas.openxmlformats.org/officeDocument/2006/relationships/hyperlink" Target="#&#22266;&#23450;&#36039;&#26412;!A6"/><Relationship Id="rId2" Type="http://schemas.openxmlformats.org/officeDocument/2006/relationships/hyperlink" Target="#&#25805;&#20316;&#35500;&#26126;!A2"/><Relationship Id="rId1" Type="http://schemas.openxmlformats.org/officeDocument/2006/relationships/hyperlink" Target="#&#22577;&#21578;&#26360;!A2"/><Relationship Id="rId6" Type="http://schemas.openxmlformats.org/officeDocument/2006/relationships/hyperlink" Target="#&#24314;&#31689;&#27874;&#21450;!D6"/><Relationship Id="rId11" Type="http://schemas.openxmlformats.org/officeDocument/2006/relationships/hyperlink" Target="#&#31895;&#21033;&#29575;!D6"/><Relationship Id="rId5" Type="http://schemas.openxmlformats.org/officeDocument/2006/relationships/hyperlink" Target="#&#36896;&#25104;&#27874;&#21450;!D6"/><Relationship Id="rId10" Type="http://schemas.openxmlformats.org/officeDocument/2006/relationships/hyperlink" Target="#&#20418;&#25968;!D6"/><Relationship Id="rId4" Type="http://schemas.openxmlformats.org/officeDocument/2006/relationships/hyperlink" Target="#flow!A2"/><Relationship Id="rId9" Type="http://schemas.openxmlformats.org/officeDocument/2006/relationships/hyperlink" Target="#DATA!A6"/></Relationships>
</file>

<file path=xl/drawings/_rels/drawing4.xml.rels><?xml version="1.0" encoding="UTF-8" standalone="yes"?>
<Relationships xmlns="http://schemas.openxmlformats.org/package/2006/relationships"><Relationship Id="rId8" Type="http://schemas.openxmlformats.org/officeDocument/2006/relationships/hyperlink" Target="#&#24314;&#31689;&#27874;&#21450;!D6"/><Relationship Id="rId13" Type="http://schemas.openxmlformats.org/officeDocument/2006/relationships/hyperlink" Target="#&#31895;&#21033;&#29575;!D6"/><Relationship Id="rId3" Type="http://schemas.openxmlformats.org/officeDocument/2006/relationships/hyperlink" Target="#flow!A2"/><Relationship Id="rId7" Type="http://schemas.openxmlformats.org/officeDocument/2006/relationships/hyperlink" Target="#&#36896;&#25104;&#27874;&#21450;!D6"/><Relationship Id="rId12" Type="http://schemas.openxmlformats.org/officeDocument/2006/relationships/hyperlink" Target="#&#20418;&#25968;!D6"/><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hyperlink" Target="#&#23450;&#32681;!F5"/><Relationship Id="rId11" Type="http://schemas.openxmlformats.org/officeDocument/2006/relationships/hyperlink" Target="#DATA!A6"/><Relationship Id="rId5" Type="http://schemas.openxmlformats.org/officeDocument/2006/relationships/hyperlink" Target="#&#20837;&#21147;!A2"/><Relationship Id="rId15" Type="http://schemas.openxmlformats.org/officeDocument/2006/relationships/hyperlink" Target="#&#25805;&#20316;&#35500;&#26126;!D83"/><Relationship Id="rId10" Type="http://schemas.openxmlformats.org/officeDocument/2006/relationships/hyperlink" Target="#&#29983;&#29987;&#27874;&#21450;!D6"/><Relationship Id="rId4" Type="http://schemas.openxmlformats.org/officeDocument/2006/relationships/hyperlink" Target="#&#25805;&#20316;&#35500;&#26126;!A2"/><Relationship Id="rId9" Type="http://schemas.openxmlformats.org/officeDocument/2006/relationships/hyperlink" Target="#&#35373;&#20633;&#27874;&#21450;!D6"/><Relationship Id="rId14" Type="http://schemas.openxmlformats.org/officeDocument/2006/relationships/hyperlink" Target="#&#22266;&#23450;&#36039;&#26412;!A6"/></Relationships>
</file>

<file path=xl/drawings/_rels/drawing5.xml.rels><?xml version="1.0" encoding="UTF-8" standalone="yes"?>
<Relationships xmlns="http://schemas.openxmlformats.org/package/2006/relationships"><Relationship Id="rId8" Type="http://schemas.openxmlformats.org/officeDocument/2006/relationships/hyperlink" Target="#&#35373;&#20633;&#27874;&#21450;!D6"/><Relationship Id="rId13" Type="http://schemas.openxmlformats.org/officeDocument/2006/relationships/hyperlink" Target="#&#22266;&#23450;&#36039;&#26412;!A6"/><Relationship Id="rId3" Type="http://schemas.openxmlformats.org/officeDocument/2006/relationships/hyperlink" Target="#&#20837;&#21147;!A2"/><Relationship Id="rId7" Type="http://schemas.openxmlformats.org/officeDocument/2006/relationships/hyperlink" Target="#&#24314;&#31689;&#27874;&#21450;!D6"/><Relationship Id="rId12" Type="http://schemas.openxmlformats.org/officeDocument/2006/relationships/hyperlink" Target="#&#31895;&#21033;&#29575;!D6"/><Relationship Id="rId2" Type="http://schemas.openxmlformats.org/officeDocument/2006/relationships/hyperlink" Target="#&#25805;&#20316;&#35500;&#26126;!A2"/><Relationship Id="rId1" Type="http://schemas.openxmlformats.org/officeDocument/2006/relationships/hyperlink" Target="#&#36896;&#25104;&#27874;&#21450;!D6"/><Relationship Id="rId6" Type="http://schemas.openxmlformats.org/officeDocument/2006/relationships/hyperlink" Target="#flow!A2"/><Relationship Id="rId11" Type="http://schemas.openxmlformats.org/officeDocument/2006/relationships/hyperlink" Target="#&#20418;&#25968;!D6"/><Relationship Id="rId5" Type="http://schemas.openxmlformats.org/officeDocument/2006/relationships/hyperlink" Target="#&#22577;&#21578;&#26360;!A2"/><Relationship Id="rId10" Type="http://schemas.openxmlformats.org/officeDocument/2006/relationships/hyperlink" Target="#DATA!A6"/><Relationship Id="rId4" Type="http://schemas.openxmlformats.org/officeDocument/2006/relationships/hyperlink" Target="#&#23450;&#32681;!F5"/><Relationship Id="rId9" Type="http://schemas.openxmlformats.org/officeDocument/2006/relationships/hyperlink" Target="#&#29983;&#29987;&#27874;&#21450;!D6"/></Relationships>
</file>

<file path=xl/drawings/_rels/drawing6.xml.rels><?xml version="1.0" encoding="UTF-8" standalone="yes"?>
<Relationships xmlns="http://schemas.openxmlformats.org/package/2006/relationships"><Relationship Id="rId8" Type="http://schemas.openxmlformats.org/officeDocument/2006/relationships/hyperlink" Target="#&#29983;&#29987;&#27874;&#21450;!D6"/><Relationship Id="rId3" Type="http://schemas.openxmlformats.org/officeDocument/2006/relationships/hyperlink" Target="#&#20837;&#21147;!A2"/><Relationship Id="rId7" Type="http://schemas.openxmlformats.org/officeDocument/2006/relationships/hyperlink" Target="#&#35373;&#20633;&#27874;&#21450;!D6"/><Relationship Id="rId12" Type="http://schemas.openxmlformats.org/officeDocument/2006/relationships/hyperlink" Target="#&#22266;&#23450;&#36039;&#26412;!A6"/><Relationship Id="rId2" Type="http://schemas.openxmlformats.org/officeDocument/2006/relationships/hyperlink" Target="#&#25805;&#20316;&#35500;&#26126;!A2"/><Relationship Id="rId1" Type="http://schemas.openxmlformats.org/officeDocument/2006/relationships/hyperlink" Target="#&#24314;&#31689;&#27874;&#21450;!D6"/><Relationship Id="rId6" Type="http://schemas.openxmlformats.org/officeDocument/2006/relationships/hyperlink" Target="#flow!A2"/><Relationship Id="rId11" Type="http://schemas.openxmlformats.org/officeDocument/2006/relationships/hyperlink" Target="#&#31895;&#21033;&#29575;!D6"/><Relationship Id="rId5" Type="http://schemas.openxmlformats.org/officeDocument/2006/relationships/hyperlink" Target="#&#22577;&#21578;&#26360;!A2"/><Relationship Id="rId10" Type="http://schemas.openxmlformats.org/officeDocument/2006/relationships/hyperlink" Target="#&#20418;&#25968;!D6"/><Relationship Id="rId4" Type="http://schemas.openxmlformats.org/officeDocument/2006/relationships/hyperlink" Target="#&#23450;&#32681;!F5"/><Relationship Id="rId9" Type="http://schemas.openxmlformats.org/officeDocument/2006/relationships/hyperlink" Target="#DATA!A6"/></Relationships>
</file>

<file path=xl/drawings/_rels/drawing7.xml.rels><?xml version="1.0" encoding="UTF-8" standalone="yes"?>
<Relationships xmlns="http://schemas.openxmlformats.org/package/2006/relationships"><Relationship Id="rId8" Type="http://schemas.openxmlformats.org/officeDocument/2006/relationships/hyperlink" Target="#&#29983;&#29987;&#27874;&#21450;!D6"/><Relationship Id="rId3" Type="http://schemas.openxmlformats.org/officeDocument/2006/relationships/hyperlink" Target="#&#20837;&#21147;!A2"/><Relationship Id="rId7" Type="http://schemas.openxmlformats.org/officeDocument/2006/relationships/hyperlink" Target="#&#36896;&#25104;&#27874;&#21450;!D6"/><Relationship Id="rId12" Type="http://schemas.openxmlformats.org/officeDocument/2006/relationships/hyperlink" Target="#&#22266;&#23450;&#36039;&#26412;!A6"/><Relationship Id="rId2" Type="http://schemas.openxmlformats.org/officeDocument/2006/relationships/hyperlink" Target="#&#25805;&#20316;&#35500;&#26126;!A2"/><Relationship Id="rId1" Type="http://schemas.openxmlformats.org/officeDocument/2006/relationships/hyperlink" Target="#&#35373;&#20633;&#27874;&#21450;!D6"/><Relationship Id="rId6" Type="http://schemas.openxmlformats.org/officeDocument/2006/relationships/hyperlink" Target="#flow!A2"/><Relationship Id="rId11" Type="http://schemas.openxmlformats.org/officeDocument/2006/relationships/hyperlink" Target="#&#31895;&#21033;&#29575;!D6"/><Relationship Id="rId5" Type="http://schemas.openxmlformats.org/officeDocument/2006/relationships/hyperlink" Target="#&#22577;&#21578;&#26360;!A2"/><Relationship Id="rId10" Type="http://schemas.openxmlformats.org/officeDocument/2006/relationships/hyperlink" Target="#&#20418;&#25968;!D6"/><Relationship Id="rId4" Type="http://schemas.openxmlformats.org/officeDocument/2006/relationships/hyperlink" Target="#&#23450;&#32681;!F5"/><Relationship Id="rId9" Type="http://schemas.openxmlformats.org/officeDocument/2006/relationships/hyperlink" Target="#DATA!A6"/></Relationships>
</file>

<file path=xl/drawings/_rels/drawing8.xml.rels><?xml version="1.0" encoding="UTF-8" standalone="yes"?>
<Relationships xmlns="http://schemas.openxmlformats.org/package/2006/relationships"><Relationship Id="rId8" Type="http://schemas.openxmlformats.org/officeDocument/2006/relationships/hyperlink" Target="#&#24314;&#31689;&#27874;&#21450;!D6"/><Relationship Id="rId3" Type="http://schemas.openxmlformats.org/officeDocument/2006/relationships/hyperlink" Target="#&#20837;&#21147;!A2"/><Relationship Id="rId7" Type="http://schemas.openxmlformats.org/officeDocument/2006/relationships/hyperlink" Target="#&#36896;&#25104;&#27874;&#21450;!D6"/><Relationship Id="rId12" Type="http://schemas.openxmlformats.org/officeDocument/2006/relationships/hyperlink" Target="#&#22266;&#23450;&#36039;&#26412;!A6"/><Relationship Id="rId2" Type="http://schemas.openxmlformats.org/officeDocument/2006/relationships/hyperlink" Target="#&#25805;&#20316;&#35500;&#26126;!A2"/><Relationship Id="rId1" Type="http://schemas.openxmlformats.org/officeDocument/2006/relationships/hyperlink" Target="#&#29983;&#29987;&#27874;&#21450;!D6"/><Relationship Id="rId6" Type="http://schemas.openxmlformats.org/officeDocument/2006/relationships/hyperlink" Target="#flow!A2"/><Relationship Id="rId11" Type="http://schemas.openxmlformats.org/officeDocument/2006/relationships/hyperlink" Target="#&#31895;&#21033;&#29575;!D6"/><Relationship Id="rId5" Type="http://schemas.openxmlformats.org/officeDocument/2006/relationships/hyperlink" Target="#&#22577;&#21578;&#26360;!A2"/><Relationship Id="rId10" Type="http://schemas.openxmlformats.org/officeDocument/2006/relationships/hyperlink" Target="#&#20418;&#25968;!D6"/><Relationship Id="rId4" Type="http://schemas.openxmlformats.org/officeDocument/2006/relationships/hyperlink" Target="#&#23450;&#32681;!F5"/><Relationship Id="rId9" Type="http://schemas.openxmlformats.org/officeDocument/2006/relationships/hyperlink" Target="#DATA!A6"/></Relationships>
</file>

<file path=xl/drawings/_rels/drawing9.xml.rels><?xml version="1.0" encoding="UTF-8" standalone="yes"?>
<Relationships xmlns="http://schemas.openxmlformats.org/package/2006/relationships"><Relationship Id="rId8" Type="http://schemas.openxmlformats.org/officeDocument/2006/relationships/hyperlink" Target="#&#24314;&#31689;&#27874;&#21450;!D6"/><Relationship Id="rId3" Type="http://schemas.openxmlformats.org/officeDocument/2006/relationships/hyperlink" Target="#&#20837;&#21147;!A2"/><Relationship Id="rId7" Type="http://schemas.openxmlformats.org/officeDocument/2006/relationships/hyperlink" Target="#&#36896;&#25104;&#27874;&#21450;!D6"/><Relationship Id="rId12" Type="http://schemas.openxmlformats.org/officeDocument/2006/relationships/hyperlink" Target="#&#22266;&#23450;&#36039;&#26412;!A6"/><Relationship Id="rId2" Type="http://schemas.openxmlformats.org/officeDocument/2006/relationships/hyperlink" Target="#&#25805;&#20316;&#35500;&#26126;!A2"/><Relationship Id="rId1" Type="http://schemas.openxmlformats.org/officeDocument/2006/relationships/hyperlink" Target="#DATA!A6"/><Relationship Id="rId6" Type="http://schemas.openxmlformats.org/officeDocument/2006/relationships/hyperlink" Target="#flow!A2"/><Relationship Id="rId11" Type="http://schemas.openxmlformats.org/officeDocument/2006/relationships/hyperlink" Target="#&#31895;&#21033;&#29575;!D6"/><Relationship Id="rId5" Type="http://schemas.openxmlformats.org/officeDocument/2006/relationships/hyperlink" Target="#&#22577;&#21578;&#26360;!A2"/><Relationship Id="rId10" Type="http://schemas.openxmlformats.org/officeDocument/2006/relationships/hyperlink" Target="#&#20418;&#25968;!D6"/><Relationship Id="rId4" Type="http://schemas.openxmlformats.org/officeDocument/2006/relationships/hyperlink" Target="#&#23450;&#32681;!F5"/><Relationship Id="rId9" Type="http://schemas.openxmlformats.org/officeDocument/2006/relationships/hyperlink" Target="#&#35373;&#20633;&#27874;&#21450;!D6"/></Relationships>
</file>

<file path=xl/drawings/_rels/drawing10.xml.rels><?xml version="1.0" encoding="UTF-8" standalone="yes"?>
<Relationships xmlns="http://schemas.openxmlformats.org/package/2006/relationships"><Relationship Id="rId8" Type="http://schemas.openxmlformats.org/officeDocument/2006/relationships/hyperlink" Target="#&#24314;&#31689;&#27874;&#21450;!D6"/><Relationship Id="rId3" Type="http://schemas.openxmlformats.org/officeDocument/2006/relationships/hyperlink" Target="#&#20837;&#21147;!A2"/><Relationship Id="rId7" Type="http://schemas.openxmlformats.org/officeDocument/2006/relationships/hyperlink" Target="#&#36896;&#25104;&#27874;&#21450;!D6"/><Relationship Id="rId12" Type="http://schemas.openxmlformats.org/officeDocument/2006/relationships/hyperlink" Target="#&#22266;&#23450;&#36039;&#26412;!A6"/><Relationship Id="rId2" Type="http://schemas.openxmlformats.org/officeDocument/2006/relationships/hyperlink" Target="#&#25805;&#20316;&#35500;&#26126;!A2"/><Relationship Id="rId1" Type="http://schemas.openxmlformats.org/officeDocument/2006/relationships/hyperlink" Target="#&#20418;&#25968;!D6"/><Relationship Id="rId6" Type="http://schemas.openxmlformats.org/officeDocument/2006/relationships/hyperlink" Target="#flow!A2"/><Relationship Id="rId11" Type="http://schemas.openxmlformats.org/officeDocument/2006/relationships/hyperlink" Target="#&#31895;&#21033;&#29575;!D6"/><Relationship Id="rId5" Type="http://schemas.openxmlformats.org/officeDocument/2006/relationships/hyperlink" Target="#&#22577;&#21578;&#26360;!A2"/><Relationship Id="rId10" Type="http://schemas.openxmlformats.org/officeDocument/2006/relationships/hyperlink" Target="#&#29983;&#29987;&#27874;&#21450;!D6"/><Relationship Id="rId4" Type="http://schemas.openxmlformats.org/officeDocument/2006/relationships/hyperlink" Target="#&#23450;&#32681;!F5"/><Relationship Id="rId9" Type="http://schemas.openxmlformats.org/officeDocument/2006/relationships/hyperlink" Target="#&#35373;&#20633;&#27874;&#21450;!D6"/></Relationships>
</file>

<file path=xl/drawings/_rels/drawing11.xml.rels><?xml version="1.0" encoding="UTF-8" standalone="yes"?>
<Relationships xmlns="http://schemas.openxmlformats.org/package/2006/relationships"><Relationship Id="rId8" Type="http://schemas.openxmlformats.org/officeDocument/2006/relationships/hyperlink" Target="#&#24314;&#31689;&#27874;&#21450;!D6"/><Relationship Id="rId3" Type="http://schemas.openxmlformats.org/officeDocument/2006/relationships/hyperlink" Target="#&#20837;&#21147;!A2"/><Relationship Id="rId7" Type="http://schemas.openxmlformats.org/officeDocument/2006/relationships/hyperlink" Target="#&#36896;&#25104;&#27874;&#21450;!D6"/><Relationship Id="rId12" Type="http://schemas.openxmlformats.org/officeDocument/2006/relationships/hyperlink" Target="#&#22266;&#23450;&#36039;&#26412;!A6"/><Relationship Id="rId2" Type="http://schemas.openxmlformats.org/officeDocument/2006/relationships/hyperlink" Target="#&#25805;&#20316;&#35500;&#26126;!A2"/><Relationship Id="rId1" Type="http://schemas.openxmlformats.org/officeDocument/2006/relationships/hyperlink" Target="#&#31895;&#21033;&#29575;!D6"/><Relationship Id="rId6" Type="http://schemas.openxmlformats.org/officeDocument/2006/relationships/hyperlink" Target="#flow!A2"/><Relationship Id="rId11" Type="http://schemas.openxmlformats.org/officeDocument/2006/relationships/hyperlink" Target="#DATA!A6"/><Relationship Id="rId5" Type="http://schemas.openxmlformats.org/officeDocument/2006/relationships/hyperlink" Target="#&#22577;&#21578;&#26360;!A2"/><Relationship Id="rId10" Type="http://schemas.openxmlformats.org/officeDocument/2006/relationships/hyperlink" Target="#&#29983;&#29987;&#27874;&#21450;!D6"/><Relationship Id="rId4" Type="http://schemas.openxmlformats.org/officeDocument/2006/relationships/hyperlink" Target="#&#23450;&#32681;!F5"/><Relationship Id="rId9" Type="http://schemas.openxmlformats.org/officeDocument/2006/relationships/hyperlink" Target="#&#35373;&#20633;&#27874;&#21450;!D6"/></Relationships>
</file>

<file path=xl/drawings/_rels/drawing12.xml.rels><?xml version="1.0" encoding="UTF-8" standalone="yes"?>
<Relationships xmlns="http://schemas.openxmlformats.org/package/2006/relationships"><Relationship Id="rId8" Type="http://schemas.openxmlformats.org/officeDocument/2006/relationships/hyperlink" Target="#&#24314;&#31689;&#27874;&#21450;!D6"/><Relationship Id="rId3" Type="http://schemas.openxmlformats.org/officeDocument/2006/relationships/hyperlink" Target="#&#20837;&#21147;!A2"/><Relationship Id="rId7" Type="http://schemas.openxmlformats.org/officeDocument/2006/relationships/hyperlink" Target="#&#36896;&#25104;&#27874;&#21450;!D6"/><Relationship Id="rId12" Type="http://schemas.openxmlformats.org/officeDocument/2006/relationships/hyperlink" Target="#&#20418;&#25968;!D6"/><Relationship Id="rId2" Type="http://schemas.openxmlformats.org/officeDocument/2006/relationships/hyperlink" Target="#&#25805;&#20316;&#35500;&#26126;!A2"/><Relationship Id="rId1" Type="http://schemas.openxmlformats.org/officeDocument/2006/relationships/hyperlink" Target="#&#22266;&#23450;&#36039;&#26412;!A6"/><Relationship Id="rId6" Type="http://schemas.openxmlformats.org/officeDocument/2006/relationships/hyperlink" Target="#flow!A2"/><Relationship Id="rId11" Type="http://schemas.openxmlformats.org/officeDocument/2006/relationships/hyperlink" Target="#DATA!A6"/><Relationship Id="rId5" Type="http://schemas.openxmlformats.org/officeDocument/2006/relationships/hyperlink" Target="#&#22577;&#21578;&#26360;!A2"/><Relationship Id="rId10" Type="http://schemas.openxmlformats.org/officeDocument/2006/relationships/hyperlink" Target="#&#29983;&#29987;&#27874;&#21450;!D6"/><Relationship Id="rId4" Type="http://schemas.openxmlformats.org/officeDocument/2006/relationships/hyperlink" Target="#&#23450;&#32681;!F5"/><Relationship Id="rId9" Type="http://schemas.openxmlformats.org/officeDocument/2006/relationships/hyperlink" Target="#&#35373;&#20633;&#27874;&#21450;!D6"/></Relationships>
</file>

<file path=xl/drawings/_rels/drawing13.xml.rels><?xml version="1.0" encoding="UTF-8" standalone="yes"?>
<Relationships xmlns="http://schemas.openxmlformats.org/package/2006/relationships"><Relationship Id="rId8" Type="http://schemas.openxmlformats.org/officeDocument/2006/relationships/hyperlink" Target="#&#35373;&#20633;&#27874;&#21450;!D6"/><Relationship Id="rId3" Type="http://schemas.openxmlformats.org/officeDocument/2006/relationships/hyperlink" Target="#&#23450;&#32681;!F5"/><Relationship Id="rId7" Type="http://schemas.openxmlformats.org/officeDocument/2006/relationships/hyperlink" Target="#&#24314;&#31689;&#27874;&#21450;!D6"/><Relationship Id="rId12" Type="http://schemas.openxmlformats.org/officeDocument/2006/relationships/hyperlink" Target="#&#31895;&#21033;&#29575;!D6"/><Relationship Id="rId2" Type="http://schemas.openxmlformats.org/officeDocument/2006/relationships/hyperlink" Target="#&#20837;&#21147;!A2"/><Relationship Id="rId1" Type="http://schemas.openxmlformats.org/officeDocument/2006/relationships/hyperlink" Target="#&#25805;&#20316;&#35500;&#26126;!A2"/><Relationship Id="rId6" Type="http://schemas.openxmlformats.org/officeDocument/2006/relationships/hyperlink" Target="#&#36896;&#25104;&#27874;&#21450;!D6"/><Relationship Id="rId11" Type="http://schemas.openxmlformats.org/officeDocument/2006/relationships/hyperlink" Target="#&#20418;&#25968;!D6"/><Relationship Id="rId5" Type="http://schemas.openxmlformats.org/officeDocument/2006/relationships/hyperlink" Target="#flow!A2"/><Relationship Id="rId10" Type="http://schemas.openxmlformats.org/officeDocument/2006/relationships/hyperlink" Target="#DATA!A6"/><Relationship Id="rId4" Type="http://schemas.openxmlformats.org/officeDocument/2006/relationships/hyperlink" Target="#&#22577;&#21578;&#26360;!A2"/><Relationship Id="rId9" Type="http://schemas.openxmlformats.org/officeDocument/2006/relationships/hyperlink" Target="#&#29983;&#29987;&#27874;&#21450;!D6"/></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742950</xdr:colOff>
      <xdr:row>0</xdr:row>
      <xdr:rowOff>361950</xdr:rowOff>
    </xdr:to>
    <xdr:sp macro="" textlink="">
      <xdr:nvSpPr>
        <xdr:cNvPr id="30" name="ホームベース 29">
          <a:hlinkClick xmlns:r="http://schemas.openxmlformats.org/officeDocument/2006/relationships" r:id="rId1"/>
          <a:extLst>
            <a:ext uri="{FF2B5EF4-FFF2-40B4-BE49-F238E27FC236}">
              <a16:creationId xmlns:a16="http://schemas.microsoft.com/office/drawing/2014/main" id="{00000000-0008-0000-0000-00001E000000}"/>
            </a:ext>
          </a:extLst>
        </xdr:cNvPr>
        <xdr:cNvSpPr/>
      </xdr:nvSpPr>
      <xdr:spPr>
        <a:xfrm>
          <a:off x="123825" y="0"/>
          <a:ext cx="1295400" cy="361950"/>
        </a:xfrm>
        <a:prstGeom prst="homePlate">
          <a:avLst/>
        </a:prstGeom>
        <a:solidFill>
          <a:schemeClr val="accent5">
            <a:lumMod val="20000"/>
            <a:lumOff val="80000"/>
          </a:schemeClr>
        </a:solidFill>
        <a:ln w="28575">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操作説明</a:t>
          </a:r>
        </a:p>
      </xdr:txBody>
    </xdr:sp>
    <xdr:clientData/>
  </xdr:twoCellAnchor>
  <xdr:twoCellAnchor>
    <xdr:from>
      <xdr:col>4</xdr:col>
      <xdr:colOff>179072</xdr:colOff>
      <xdr:row>0</xdr:row>
      <xdr:rowOff>0</xdr:rowOff>
    </xdr:from>
    <xdr:to>
      <xdr:col>6</xdr:col>
      <xdr:colOff>60960</xdr:colOff>
      <xdr:row>0</xdr:row>
      <xdr:rowOff>360000</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527812" y="0"/>
          <a:ext cx="887728" cy="360000"/>
        </a:xfrm>
        <a:prstGeom prst="rect">
          <a:avLst/>
        </a:prstGeom>
        <a:solidFill>
          <a:srgbClr val="002060"/>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1">
              <a:solidFill>
                <a:schemeClr val="bg1"/>
              </a:solidFill>
            </a:rPr>
            <a:t>操作説明</a:t>
          </a:r>
        </a:p>
      </xdr:txBody>
    </xdr:sp>
    <xdr:clientData/>
  </xdr:twoCellAnchor>
  <xdr:twoCellAnchor>
    <xdr:from>
      <xdr:col>6</xdr:col>
      <xdr:colOff>53340</xdr:colOff>
      <xdr:row>0</xdr:row>
      <xdr:rowOff>0</xdr:rowOff>
    </xdr:from>
    <xdr:to>
      <xdr:col>7</xdr:col>
      <xdr:colOff>182880</xdr:colOff>
      <xdr:row>0</xdr:row>
      <xdr:rowOff>358140</xdr:rowOff>
    </xdr:to>
    <xdr:sp macro="" textlink="">
      <xdr:nvSpPr>
        <xdr:cNvPr id="32" name="正方形/長方形 31">
          <a:hlinkClick xmlns:r="http://schemas.openxmlformats.org/officeDocument/2006/relationships" r:id="rId1"/>
          <a:extLst>
            <a:ext uri="{FF2B5EF4-FFF2-40B4-BE49-F238E27FC236}">
              <a16:creationId xmlns:a16="http://schemas.microsoft.com/office/drawing/2014/main" id="{00000000-0008-0000-0000-000020000000}"/>
            </a:ext>
          </a:extLst>
        </xdr:cNvPr>
        <xdr:cNvSpPr/>
      </xdr:nvSpPr>
      <xdr:spPr>
        <a:xfrm>
          <a:off x="2407920" y="0"/>
          <a:ext cx="746760" cy="358140"/>
        </a:xfrm>
        <a:prstGeom prst="rect">
          <a:avLst/>
        </a:prstGeom>
        <a:solidFill>
          <a:schemeClr val="accent5">
            <a:lumMod val="20000"/>
            <a:lumOff val="80000"/>
          </a:schemeClr>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入　力</a:t>
          </a:r>
        </a:p>
      </xdr:txBody>
    </xdr:sp>
    <xdr:clientData/>
  </xdr:twoCellAnchor>
  <xdr:twoCellAnchor>
    <xdr:from>
      <xdr:col>7</xdr:col>
      <xdr:colOff>180975</xdr:colOff>
      <xdr:row>0</xdr:row>
      <xdr:rowOff>0</xdr:rowOff>
    </xdr:from>
    <xdr:to>
      <xdr:col>8</xdr:col>
      <xdr:colOff>333375</xdr:colOff>
      <xdr:row>0</xdr:row>
      <xdr:rowOff>360000</xdr:rowOff>
    </xdr:to>
    <xdr:sp macro="" textlink="">
      <xdr:nvSpPr>
        <xdr:cNvPr id="33" name="正方形/長方形 32">
          <a:hlinkClick xmlns:r="http://schemas.openxmlformats.org/officeDocument/2006/relationships" r:id="rId2"/>
          <a:extLst>
            <a:ext uri="{FF2B5EF4-FFF2-40B4-BE49-F238E27FC236}">
              <a16:creationId xmlns:a16="http://schemas.microsoft.com/office/drawing/2014/main" id="{00000000-0008-0000-0000-000021000000}"/>
            </a:ext>
          </a:extLst>
        </xdr:cNvPr>
        <xdr:cNvSpPr/>
      </xdr:nvSpPr>
      <xdr:spPr>
        <a:xfrm>
          <a:off x="3152775" y="0"/>
          <a:ext cx="771525" cy="360000"/>
        </a:xfrm>
        <a:prstGeom prst="rect">
          <a:avLst/>
        </a:prstGeom>
        <a:solidFill>
          <a:schemeClr val="accent5">
            <a:lumMod val="20000"/>
            <a:lumOff val="80000"/>
          </a:schemeClr>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定　義</a:t>
          </a:r>
        </a:p>
      </xdr:txBody>
    </xdr:sp>
    <xdr:clientData/>
  </xdr:twoCellAnchor>
  <xdr:twoCellAnchor>
    <xdr:from>
      <xdr:col>8</xdr:col>
      <xdr:colOff>320040</xdr:colOff>
      <xdr:row>0</xdr:row>
      <xdr:rowOff>0</xdr:rowOff>
    </xdr:from>
    <xdr:to>
      <xdr:col>9</xdr:col>
      <xdr:colOff>579119</xdr:colOff>
      <xdr:row>0</xdr:row>
      <xdr:rowOff>360000</xdr:rowOff>
    </xdr:to>
    <xdr:sp macro="" textlink="">
      <xdr:nvSpPr>
        <xdr:cNvPr id="34" name="正方形/長方形 33">
          <a:hlinkClick xmlns:r="http://schemas.openxmlformats.org/officeDocument/2006/relationships" r:id="rId3"/>
          <a:extLst>
            <a:ext uri="{FF2B5EF4-FFF2-40B4-BE49-F238E27FC236}">
              <a16:creationId xmlns:a16="http://schemas.microsoft.com/office/drawing/2014/main" id="{00000000-0008-0000-0000-000022000000}"/>
            </a:ext>
          </a:extLst>
        </xdr:cNvPr>
        <xdr:cNvSpPr/>
      </xdr:nvSpPr>
      <xdr:spPr>
        <a:xfrm>
          <a:off x="3909060" y="0"/>
          <a:ext cx="876299" cy="360000"/>
        </a:xfrm>
        <a:prstGeom prst="rect">
          <a:avLst/>
        </a:prstGeom>
        <a:solidFill>
          <a:schemeClr val="accent5">
            <a:lumMod val="20000"/>
            <a:lumOff val="80000"/>
          </a:schemeClr>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報 告 書</a:t>
          </a:r>
        </a:p>
      </xdr:txBody>
    </xdr:sp>
    <xdr:clientData/>
  </xdr:twoCellAnchor>
  <xdr:twoCellAnchor>
    <xdr:from>
      <xdr:col>9</xdr:col>
      <xdr:colOff>548640</xdr:colOff>
      <xdr:row>0</xdr:row>
      <xdr:rowOff>0</xdr:rowOff>
    </xdr:from>
    <xdr:to>
      <xdr:col>11</xdr:col>
      <xdr:colOff>38100</xdr:colOff>
      <xdr:row>0</xdr:row>
      <xdr:rowOff>360000</xdr:rowOff>
    </xdr:to>
    <xdr:sp macro="" textlink="">
      <xdr:nvSpPr>
        <xdr:cNvPr id="35" name="正方形/長方形 34">
          <a:hlinkClick xmlns:r="http://schemas.openxmlformats.org/officeDocument/2006/relationships" r:id="rId4"/>
          <a:extLst>
            <a:ext uri="{FF2B5EF4-FFF2-40B4-BE49-F238E27FC236}">
              <a16:creationId xmlns:a16="http://schemas.microsoft.com/office/drawing/2014/main" id="{00000000-0008-0000-0000-000023000000}"/>
            </a:ext>
          </a:extLst>
        </xdr:cNvPr>
        <xdr:cNvSpPr/>
      </xdr:nvSpPr>
      <xdr:spPr>
        <a:xfrm>
          <a:off x="4754880" y="0"/>
          <a:ext cx="723900" cy="360000"/>
        </a:xfrm>
        <a:prstGeom prst="rect">
          <a:avLst/>
        </a:prstGeom>
        <a:solidFill>
          <a:schemeClr val="accent5">
            <a:lumMod val="20000"/>
            <a:lumOff val="80000"/>
          </a:schemeClr>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flow</a:t>
          </a:r>
          <a:endParaRPr kumimoji="1" lang="ja-JP" altLang="en-US" sz="1100"/>
        </a:p>
      </xdr:txBody>
    </xdr:sp>
    <xdr:clientData/>
  </xdr:twoCellAnchor>
  <xdr:twoCellAnchor>
    <xdr:from>
      <xdr:col>11</xdr:col>
      <xdr:colOff>38100</xdr:colOff>
      <xdr:row>0</xdr:row>
      <xdr:rowOff>0</xdr:rowOff>
    </xdr:from>
    <xdr:to>
      <xdr:col>12</xdr:col>
      <xdr:colOff>274320</xdr:colOff>
      <xdr:row>0</xdr:row>
      <xdr:rowOff>360000</xdr:rowOff>
    </xdr:to>
    <xdr:sp macro="" textlink="">
      <xdr:nvSpPr>
        <xdr:cNvPr id="36" name="正方形/長方形 35">
          <a:hlinkClick xmlns:r="http://schemas.openxmlformats.org/officeDocument/2006/relationships" r:id="rId5"/>
          <a:extLst>
            <a:ext uri="{FF2B5EF4-FFF2-40B4-BE49-F238E27FC236}">
              <a16:creationId xmlns:a16="http://schemas.microsoft.com/office/drawing/2014/main" id="{00000000-0008-0000-0000-000024000000}"/>
            </a:ext>
          </a:extLst>
        </xdr:cNvPr>
        <xdr:cNvSpPr/>
      </xdr:nvSpPr>
      <xdr:spPr>
        <a:xfrm>
          <a:off x="5478780" y="0"/>
          <a:ext cx="853440" cy="360000"/>
        </a:xfrm>
        <a:prstGeom prst="rect">
          <a:avLst/>
        </a:prstGeom>
        <a:solidFill>
          <a:schemeClr val="accent5">
            <a:lumMod val="20000"/>
            <a:lumOff val="80000"/>
          </a:schemeClr>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0">
              <a:solidFill>
                <a:schemeClr val="tx1"/>
              </a:solidFill>
            </a:rPr>
            <a:t>造成波及</a:t>
          </a:r>
        </a:p>
      </xdr:txBody>
    </xdr:sp>
    <xdr:clientData/>
  </xdr:twoCellAnchor>
  <xdr:twoCellAnchor>
    <xdr:from>
      <xdr:col>12</xdr:col>
      <xdr:colOff>274320</xdr:colOff>
      <xdr:row>0</xdr:row>
      <xdr:rowOff>0</xdr:rowOff>
    </xdr:from>
    <xdr:to>
      <xdr:col>13</xdr:col>
      <xdr:colOff>518160</xdr:colOff>
      <xdr:row>0</xdr:row>
      <xdr:rowOff>360000</xdr:rowOff>
    </xdr:to>
    <xdr:sp macro="" textlink="">
      <xdr:nvSpPr>
        <xdr:cNvPr id="37" name="正方形/長方形 36">
          <a:hlinkClick xmlns:r="http://schemas.openxmlformats.org/officeDocument/2006/relationships" r:id="rId6"/>
          <a:extLst>
            <a:ext uri="{FF2B5EF4-FFF2-40B4-BE49-F238E27FC236}">
              <a16:creationId xmlns:a16="http://schemas.microsoft.com/office/drawing/2014/main" id="{00000000-0008-0000-0000-000025000000}"/>
            </a:ext>
          </a:extLst>
        </xdr:cNvPr>
        <xdr:cNvSpPr/>
      </xdr:nvSpPr>
      <xdr:spPr>
        <a:xfrm>
          <a:off x="6332220" y="0"/>
          <a:ext cx="861060" cy="360000"/>
        </a:xfrm>
        <a:prstGeom prst="rect">
          <a:avLst/>
        </a:prstGeom>
        <a:solidFill>
          <a:schemeClr val="accent5">
            <a:lumMod val="20000"/>
            <a:lumOff val="80000"/>
          </a:schemeClr>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建築波及</a:t>
          </a:r>
        </a:p>
      </xdr:txBody>
    </xdr:sp>
    <xdr:clientData/>
  </xdr:twoCellAnchor>
  <xdr:twoCellAnchor>
    <xdr:from>
      <xdr:col>13</xdr:col>
      <xdr:colOff>510540</xdr:colOff>
      <xdr:row>0</xdr:row>
      <xdr:rowOff>0</xdr:rowOff>
    </xdr:from>
    <xdr:to>
      <xdr:col>15</xdr:col>
      <xdr:colOff>22860</xdr:colOff>
      <xdr:row>0</xdr:row>
      <xdr:rowOff>360000</xdr:rowOff>
    </xdr:to>
    <xdr:sp macro="" textlink="">
      <xdr:nvSpPr>
        <xdr:cNvPr id="38" name="正方形/長方形 37">
          <a:hlinkClick xmlns:r="http://schemas.openxmlformats.org/officeDocument/2006/relationships" r:id="rId7"/>
          <a:extLst>
            <a:ext uri="{FF2B5EF4-FFF2-40B4-BE49-F238E27FC236}">
              <a16:creationId xmlns:a16="http://schemas.microsoft.com/office/drawing/2014/main" id="{00000000-0008-0000-0000-000026000000}"/>
            </a:ext>
          </a:extLst>
        </xdr:cNvPr>
        <xdr:cNvSpPr/>
      </xdr:nvSpPr>
      <xdr:spPr>
        <a:xfrm>
          <a:off x="7185660" y="0"/>
          <a:ext cx="830580" cy="360000"/>
        </a:xfrm>
        <a:prstGeom prst="rect">
          <a:avLst/>
        </a:prstGeom>
        <a:solidFill>
          <a:schemeClr val="accent5">
            <a:lumMod val="20000"/>
            <a:lumOff val="80000"/>
          </a:schemeClr>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設備波及</a:t>
          </a:r>
        </a:p>
      </xdr:txBody>
    </xdr:sp>
    <xdr:clientData/>
  </xdr:twoCellAnchor>
  <xdr:twoCellAnchor>
    <xdr:from>
      <xdr:col>15</xdr:col>
      <xdr:colOff>15240</xdr:colOff>
      <xdr:row>0</xdr:row>
      <xdr:rowOff>0</xdr:rowOff>
    </xdr:from>
    <xdr:to>
      <xdr:col>16</xdr:col>
      <xdr:colOff>220980</xdr:colOff>
      <xdr:row>0</xdr:row>
      <xdr:rowOff>360000</xdr:rowOff>
    </xdr:to>
    <xdr:sp macro="" textlink="">
      <xdr:nvSpPr>
        <xdr:cNvPr id="39" name="正方形/長方形 38">
          <a:hlinkClick xmlns:r="http://schemas.openxmlformats.org/officeDocument/2006/relationships" r:id="rId8"/>
          <a:extLst>
            <a:ext uri="{FF2B5EF4-FFF2-40B4-BE49-F238E27FC236}">
              <a16:creationId xmlns:a16="http://schemas.microsoft.com/office/drawing/2014/main" id="{00000000-0008-0000-0000-000027000000}"/>
            </a:ext>
          </a:extLst>
        </xdr:cNvPr>
        <xdr:cNvSpPr/>
      </xdr:nvSpPr>
      <xdr:spPr>
        <a:xfrm>
          <a:off x="8008620" y="0"/>
          <a:ext cx="822960" cy="360000"/>
        </a:xfrm>
        <a:prstGeom prst="rect">
          <a:avLst/>
        </a:prstGeom>
        <a:solidFill>
          <a:schemeClr val="accent5">
            <a:lumMod val="20000"/>
            <a:lumOff val="80000"/>
          </a:schemeClr>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生産波及</a:t>
          </a:r>
        </a:p>
      </xdr:txBody>
    </xdr:sp>
    <xdr:clientData/>
  </xdr:twoCellAnchor>
  <xdr:twoCellAnchor>
    <xdr:from>
      <xdr:col>16</xdr:col>
      <xdr:colOff>220980</xdr:colOff>
      <xdr:row>0</xdr:row>
      <xdr:rowOff>0</xdr:rowOff>
    </xdr:from>
    <xdr:to>
      <xdr:col>17</xdr:col>
      <xdr:colOff>236220</xdr:colOff>
      <xdr:row>0</xdr:row>
      <xdr:rowOff>360000</xdr:rowOff>
    </xdr:to>
    <xdr:sp macro="" textlink="">
      <xdr:nvSpPr>
        <xdr:cNvPr id="40" name="正方形/長方形 39">
          <a:hlinkClick xmlns:r="http://schemas.openxmlformats.org/officeDocument/2006/relationships" r:id="rId9"/>
          <a:extLst>
            <a:ext uri="{FF2B5EF4-FFF2-40B4-BE49-F238E27FC236}">
              <a16:creationId xmlns:a16="http://schemas.microsoft.com/office/drawing/2014/main" id="{00000000-0008-0000-0000-000028000000}"/>
            </a:ext>
          </a:extLst>
        </xdr:cNvPr>
        <xdr:cNvSpPr/>
      </xdr:nvSpPr>
      <xdr:spPr>
        <a:xfrm>
          <a:off x="8831580" y="0"/>
          <a:ext cx="632460" cy="360000"/>
        </a:xfrm>
        <a:prstGeom prst="rect">
          <a:avLst/>
        </a:prstGeom>
        <a:solidFill>
          <a:schemeClr val="accent5">
            <a:lumMod val="20000"/>
            <a:lumOff val="80000"/>
          </a:schemeClr>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DATA</a:t>
          </a:r>
          <a:endParaRPr kumimoji="1" lang="ja-JP" altLang="en-US" sz="1100"/>
        </a:p>
      </xdr:txBody>
    </xdr:sp>
    <xdr:clientData/>
  </xdr:twoCellAnchor>
  <xdr:twoCellAnchor>
    <xdr:from>
      <xdr:col>17</xdr:col>
      <xdr:colOff>236220</xdr:colOff>
      <xdr:row>0</xdr:row>
      <xdr:rowOff>0</xdr:rowOff>
    </xdr:from>
    <xdr:to>
      <xdr:col>18</xdr:col>
      <xdr:colOff>350520</xdr:colOff>
      <xdr:row>0</xdr:row>
      <xdr:rowOff>360000</xdr:rowOff>
    </xdr:to>
    <xdr:sp macro="" textlink="">
      <xdr:nvSpPr>
        <xdr:cNvPr id="41" name="正方形/長方形 40">
          <a:hlinkClick xmlns:r="http://schemas.openxmlformats.org/officeDocument/2006/relationships" r:id="rId10"/>
          <a:extLst>
            <a:ext uri="{FF2B5EF4-FFF2-40B4-BE49-F238E27FC236}">
              <a16:creationId xmlns:a16="http://schemas.microsoft.com/office/drawing/2014/main" id="{00000000-0008-0000-0000-000029000000}"/>
            </a:ext>
          </a:extLst>
        </xdr:cNvPr>
        <xdr:cNvSpPr/>
      </xdr:nvSpPr>
      <xdr:spPr>
        <a:xfrm>
          <a:off x="9464040" y="0"/>
          <a:ext cx="731520" cy="360000"/>
        </a:xfrm>
        <a:prstGeom prst="rect">
          <a:avLst/>
        </a:prstGeom>
        <a:solidFill>
          <a:schemeClr val="accent5">
            <a:lumMod val="20000"/>
            <a:lumOff val="80000"/>
          </a:schemeClr>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係数</a:t>
          </a:r>
        </a:p>
      </xdr:txBody>
    </xdr:sp>
    <xdr:clientData/>
  </xdr:twoCellAnchor>
  <xdr:twoCellAnchor>
    <xdr:from>
      <xdr:col>18</xdr:col>
      <xdr:colOff>342900</xdr:colOff>
      <xdr:row>0</xdr:row>
      <xdr:rowOff>0</xdr:rowOff>
    </xdr:from>
    <xdr:to>
      <xdr:col>19</xdr:col>
      <xdr:colOff>449579</xdr:colOff>
      <xdr:row>0</xdr:row>
      <xdr:rowOff>360000</xdr:rowOff>
    </xdr:to>
    <xdr:sp macro="" textlink="">
      <xdr:nvSpPr>
        <xdr:cNvPr id="42" name="正方形/長方形 41">
          <a:hlinkClick xmlns:r="http://schemas.openxmlformats.org/officeDocument/2006/relationships" r:id="rId11"/>
          <a:extLst>
            <a:ext uri="{FF2B5EF4-FFF2-40B4-BE49-F238E27FC236}">
              <a16:creationId xmlns:a16="http://schemas.microsoft.com/office/drawing/2014/main" id="{00000000-0008-0000-0000-00002A000000}"/>
            </a:ext>
          </a:extLst>
        </xdr:cNvPr>
        <xdr:cNvSpPr/>
      </xdr:nvSpPr>
      <xdr:spPr>
        <a:xfrm>
          <a:off x="10187940" y="0"/>
          <a:ext cx="723899" cy="360000"/>
        </a:xfrm>
        <a:prstGeom prst="rect">
          <a:avLst/>
        </a:prstGeom>
        <a:solidFill>
          <a:schemeClr val="accent5">
            <a:lumMod val="20000"/>
            <a:lumOff val="80000"/>
          </a:schemeClr>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粗利率</a:t>
          </a:r>
        </a:p>
      </xdr:txBody>
    </xdr:sp>
    <xdr:clientData/>
  </xdr:twoCellAnchor>
  <xdr:twoCellAnchor>
    <xdr:from>
      <xdr:col>19</xdr:col>
      <xdr:colOff>441960</xdr:colOff>
      <xdr:row>0</xdr:row>
      <xdr:rowOff>0</xdr:rowOff>
    </xdr:from>
    <xdr:to>
      <xdr:col>21</xdr:col>
      <xdr:colOff>60960</xdr:colOff>
      <xdr:row>0</xdr:row>
      <xdr:rowOff>360000</xdr:rowOff>
    </xdr:to>
    <xdr:sp macro="" textlink="">
      <xdr:nvSpPr>
        <xdr:cNvPr id="43" name="正方形/長方形 42">
          <a:hlinkClick xmlns:r="http://schemas.openxmlformats.org/officeDocument/2006/relationships" r:id="rId12"/>
          <a:extLst>
            <a:ext uri="{FF2B5EF4-FFF2-40B4-BE49-F238E27FC236}">
              <a16:creationId xmlns:a16="http://schemas.microsoft.com/office/drawing/2014/main" id="{00000000-0008-0000-0000-00002B000000}"/>
            </a:ext>
          </a:extLst>
        </xdr:cNvPr>
        <xdr:cNvSpPr/>
      </xdr:nvSpPr>
      <xdr:spPr>
        <a:xfrm>
          <a:off x="10904220" y="0"/>
          <a:ext cx="853440" cy="360000"/>
        </a:xfrm>
        <a:prstGeom prst="rect">
          <a:avLst/>
        </a:prstGeom>
        <a:solidFill>
          <a:schemeClr val="accent5">
            <a:lumMod val="20000"/>
            <a:lumOff val="80000"/>
          </a:schemeClr>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固定資本</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10584</xdr:colOff>
      <xdr:row>21</xdr:row>
      <xdr:rowOff>10584</xdr:rowOff>
    </xdr:from>
    <xdr:to>
      <xdr:col>5</xdr:col>
      <xdr:colOff>0</xdr:colOff>
      <xdr:row>23</xdr:row>
      <xdr:rowOff>0</xdr:rowOff>
    </xdr:to>
    <xdr:cxnSp macro="">
      <xdr:nvCxnSpPr>
        <xdr:cNvPr id="2" name="直線コネクタ 1">
          <a:extLst>
            <a:ext uri="{FF2B5EF4-FFF2-40B4-BE49-F238E27FC236}">
              <a16:creationId xmlns:a16="http://schemas.microsoft.com/office/drawing/2014/main" id="{00000000-0008-0000-0100-000002000000}"/>
            </a:ext>
          </a:extLst>
        </xdr:cNvPr>
        <xdr:cNvCxnSpPr/>
      </xdr:nvCxnSpPr>
      <xdr:spPr>
        <a:xfrm>
          <a:off x="905934" y="3782484"/>
          <a:ext cx="2542116" cy="37041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0</xdr:row>
      <xdr:rowOff>0</xdr:rowOff>
    </xdr:from>
    <xdr:to>
      <xdr:col>3</xdr:col>
      <xdr:colOff>523875</xdr:colOff>
      <xdr:row>0</xdr:row>
      <xdr:rowOff>361950</xdr:rowOff>
    </xdr:to>
    <xdr:sp macro="" textlink="">
      <xdr:nvSpPr>
        <xdr:cNvPr id="3" name="ホームベース 2">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a:xfrm>
          <a:off x="123825" y="0"/>
          <a:ext cx="1295400" cy="361950"/>
        </a:xfrm>
        <a:prstGeom prst="homePlate">
          <a:avLst/>
        </a:prstGeom>
        <a:solidFill>
          <a:schemeClr val="accent5">
            <a:lumMod val="20000"/>
            <a:lumOff val="80000"/>
          </a:schemeClr>
        </a:solidFill>
        <a:ln w="28575">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投資額等の入力</a:t>
          </a:r>
        </a:p>
      </xdr:txBody>
    </xdr:sp>
    <xdr:clientData/>
  </xdr:twoCellAnchor>
  <xdr:twoCellAnchor>
    <xdr:from>
      <xdr:col>4</xdr:col>
      <xdr:colOff>495300</xdr:colOff>
      <xdr:row>0</xdr:row>
      <xdr:rowOff>0</xdr:rowOff>
    </xdr:from>
    <xdr:to>
      <xdr:col>4</xdr:col>
      <xdr:colOff>1287300</xdr:colOff>
      <xdr:row>0</xdr:row>
      <xdr:rowOff>360000</xdr:rowOff>
    </xdr:to>
    <xdr:sp macro="" textlink="">
      <xdr:nvSpPr>
        <xdr:cNvPr id="4" name="正方形/長方形 3">
          <a:hlinkClick xmlns:r="http://schemas.openxmlformats.org/officeDocument/2006/relationships" r:id="rId2"/>
          <a:extLst>
            <a:ext uri="{FF2B5EF4-FFF2-40B4-BE49-F238E27FC236}">
              <a16:creationId xmlns:a16="http://schemas.microsoft.com/office/drawing/2014/main" id="{00000000-0008-0000-0100-000004000000}"/>
            </a:ext>
          </a:extLst>
        </xdr:cNvPr>
        <xdr:cNvSpPr/>
      </xdr:nvSpPr>
      <xdr:spPr>
        <a:xfrm>
          <a:off x="2076450" y="0"/>
          <a:ext cx="792000" cy="360000"/>
        </a:xfrm>
        <a:prstGeom prst="rect">
          <a:avLst/>
        </a:prstGeom>
        <a:solidFill>
          <a:schemeClr val="accent5">
            <a:lumMod val="20000"/>
            <a:lumOff val="80000"/>
          </a:schemeClr>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操作説明</a:t>
          </a:r>
        </a:p>
      </xdr:txBody>
    </xdr:sp>
    <xdr:clientData/>
  </xdr:twoCellAnchor>
  <xdr:twoCellAnchor>
    <xdr:from>
      <xdr:col>4</xdr:col>
      <xdr:colOff>1285875</xdr:colOff>
      <xdr:row>0</xdr:row>
      <xdr:rowOff>0</xdr:rowOff>
    </xdr:from>
    <xdr:to>
      <xdr:col>4</xdr:col>
      <xdr:colOff>2077875</xdr:colOff>
      <xdr:row>0</xdr:row>
      <xdr:rowOff>360000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2867025" y="0"/>
          <a:ext cx="792000" cy="360000"/>
        </a:xfrm>
        <a:prstGeom prst="rect">
          <a:avLst/>
        </a:prstGeom>
        <a:solidFill>
          <a:schemeClr val="bg1"/>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1">
              <a:solidFill>
                <a:sysClr val="windowText" lastClr="000000"/>
              </a:solidFill>
            </a:rPr>
            <a:t>入　力</a:t>
          </a:r>
        </a:p>
      </xdr:txBody>
    </xdr:sp>
    <xdr:clientData/>
  </xdr:twoCellAnchor>
  <xdr:twoCellAnchor>
    <xdr:from>
      <xdr:col>4</xdr:col>
      <xdr:colOff>2066925</xdr:colOff>
      <xdr:row>0</xdr:row>
      <xdr:rowOff>0</xdr:rowOff>
    </xdr:from>
    <xdr:to>
      <xdr:col>5</xdr:col>
      <xdr:colOff>677700</xdr:colOff>
      <xdr:row>0</xdr:row>
      <xdr:rowOff>360000</xdr:rowOff>
    </xdr:to>
    <xdr:sp macro="" textlink="">
      <xdr:nvSpPr>
        <xdr:cNvPr id="6" name="正方形/長方形 5">
          <a:hlinkClick xmlns:r="http://schemas.openxmlformats.org/officeDocument/2006/relationships" r:id="rId1"/>
          <a:extLst>
            <a:ext uri="{FF2B5EF4-FFF2-40B4-BE49-F238E27FC236}">
              <a16:creationId xmlns:a16="http://schemas.microsoft.com/office/drawing/2014/main" id="{00000000-0008-0000-0100-000006000000}"/>
            </a:ext>
          </a:extLst>
        </xdr:cNvPr>
        <xdr:cNvSpPr/>
      </xdr:nvSpPr>
      <xdr:spPr>
        <a:xfrm>
          <a:off x="3648075" y="0"/>
          <a:ext cx="792000" cy="360000"/>
        </a:xfrm>
        <a:prstGeom prst="rect">
          <a:avLst/>
        </a:prstGeom>
        <a:solidFill>
          <a:schemeClr val="accent5">
            <a:lumMod val="20000"/>
            <a:lumOff val="80000"/>
          </a:schemeClr>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定　義</a:t>
          </a:r>
        </a:p>
      </xdr:txBody>
    </xdr:sp>
    <xdr:clientData/>
  </xdr:twoCellAnchor>
  <xdr:twoCellAnchor>
    <xdr:from>
      <xdr:col>5</xdr:col>
      <xdr:colOff>676275</xdr:colOff>
      <xdr:row>0</xdr:row>
      <xdr:rowOff>0</xdr:rowOff>
    </xdr:from>
    <xdr:to>
      <xdr:col>6</xdr:col>
      <xdr:colOff>506250</xdr:colOff>
      <xdr:row>0</xdr:row>
      <xdr:rowOff>360000</xdr:rowOff>
    </xdr:to>
    <xdr:sp macro="" textlink="">
      <xdr:nvSpPr>
        <xdr:cNvPr id="7" name="正方形/長方形 6">
          <a:hlinkClick xmlns:r="http://schemas.openxmlformats.org/officeDocument/2006/relationships" r:id="rId3"/>
          <a:extLst>
            <a:ext uri="{FF2B5EF4-FFF2-40B4-BE49-F238E27FC236}">
              <a16:creationId xmlns:a16="http://schemas.microsoft.com/office/drawing/2014/main" id="{00000000-0008-0000-0100-000007000000}"/>
            </a:ext>
          </a:extLst>
        </xdr:cNvPr>
        <xdr:cNvSpPr/>
      </xdr:nvSpPr>
      <xdr:spPr>
        <a:xfrm>
          <a:off x="4438650" y="0"/>
          <a:ext cx="792000" cy="360000"/>
        </a:xfrm>
        <a:prstGeom prst="rect">
          <a:avLst/>
        </a:prstGeom>
        <a:solidFill>
          <a:schemeClr val="accent5">
            <a:lumMod val="20000"/>
            <a:lumOff val="80000"/>
          </a:schemeClr>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報 告 書</a:t>
          </a:r>
        </a:p>
      </xdr:txBody>
    </xdr:sp>
    <xdr:clientData/>
  </xdr:twoCellAnchor>
  <xdr:twoCellAnchor>
    <xdr:from>
      <xdr:col>6</xdr:col>
      <xdr:colOff>504825</xdr:colOff>
      <xdr:row>0</xdr:row>
      <xdr:rowOff>0</xdr:rowOff>
    </xdr:from>
    <xdr:to>
      <xdr:col>7</xdr:col>
      <xdr:colOff>334800</xdr:colOff>
      <xdr:row>0</xdr:row>
      <xdr:rowOff>360000</xdr:rowOff>
    </xdr:to>
    <xdr:sp macro="" textlink="">
      <xdr:nvSpPr>
        <xdr:cNvPr id="8" name="正方形/長方形 7">
          <a:hlinkClick xmlns:r="http://schemas.openxmlformats.org/officeDocument/2006/relationships" r:id="rId4"/>
          <a:extLst>
            <a:ext uri="{FF2B5EF4-FFF2-40B4-BE49-F238E27FC236}">
              <a16:creationId xmlns:a16="http://schemas.microsoft.com/office/drawing/2014/main" id="{00000000-0008-0000-0100-000008000000}"/>
            </a:ext>
          </a:extLst>
        </xdr:cNvPr>
        <xdr:cNvSpPr/>
      </xdr:nvSpPr>
      <xdr:spPr>
        <a:xfrm>
          <a:off x="5229225" y="0"/>
          <a:ext cx="792000" cy="360000"/>
        </a:xfrm>
        <a:prstGeom prst="rect">
          <a:avLst/>
        </a:prstGeom>
        <a:solidFill>
          <a:schemeClr val="accent5">
            <a:lumMod val="20000"/>
            <a:lumOff val="80000"/>
          </a:schemeClr>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flow</a:t>
          </a:r>
          <a:endParaRPr kumimoji="1" lang="ja-JP" altLang="en-US" sz="1100"/>
        </a:p>
      </xdr:txBody>
    </xdr:sp>
    <xdr:clientData/>
  </xdr:twoCellAnchor>
  <xdr:twoCellAnchor>
    <xdr:from>
      <xdr:col>7</xdr:col>
      <xdr:colOff>333374</xdr:colOff>
      <xdr:row>0</xdr:row>
      <xdr:rowOff>0</xdr:rowOff>
    </xdr:from>
    <xdr:to>
      <xdr:col>8</xdr:col>
      <xdr:colOff>358139</xdr:colOff>
      <xdr:row>0</xdr:row>
      <xdr:rowOff>360000</xdr:rowOff>
    </xdr:to>
    <xdr:sp macro="" textlink="">
      <xdr:nvSpPr>
        <xdr:cNvPr id="9" name="正方形/長方形 8">
          <a:hlinkClick xmlns:r="http://schemas.openxmlformats.org/officeDocument/2006/relationships" r:id="rId5"/>
          <a:extLst>
            <a:ext uri="{FF2B5EF4-FFF2-40B4-BE49-F238E27FC236}">
              <a16:creationId xmlns:a16="http://schemas.microsoft.com/office/drawing/2014/main" id="{00000000-0008-0000-0100-000009000000}"/>
            </a:ext>
          </a:extLst>
        </xdr:cNvPr>
        <xdr:cNvSpPr/>
      </xdr:nvSpPr>
      <xdr:spPr>
        <a:xfrm>
          <a:off x="5461634" y="0"/>
          <a:ext cx="779145" cy="360000"/>
        </a:xfrm>
        <a:prstGeom prst="rect">
          <a:avLst/>
        </a:prstGeom>
        <a:solidFill>
          <a:schemeClr val="accent5">
            <a:lumMod val="20000"/>
            <a:lumOff val="80000"/>
          </a:schemeClr>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0">
              <a:solidFill>
                <a:sysClr val="windowText" lastClr="000000"/>
              </a:solidFill>
            </a:rPr>
            <a:t>造成波及</a:t>
          </a:r>
        </a:p>
      </xdr:txBody>
    </xdr:sp>
    <xdr:clientData/>
  </xdr:twoCellAnchor>
  <xdr:twoCellAnchor>
    <xdr:from>
      <xdr:col>8</xdr:col>
      <xdr:colOff>358140</xdr:colOff>
      <xdr:row>0</xdr:row>
      <xdr:rowOff>0</xdr:rowOff>
    </xdr:from>
    <xdr:to>
      <xdr:col>9</xdr:col>
      <xdr:colOff>365760</xdr:colOff>
      <xdr:row>0</xdr:row>
      <xdr:rowOff>360000</xdr:rowOff>
    </xdr:to>
    <xdr:sp macro="" textlink="">
      <xdr:nvSpPr>
        <xdr:cNvPr id="10" name="正方形/長方形 9">
          <a:hlinkClick xmlns:r="http://schemas.openxmlformats.org/officeDocument/2006/relationships" r:id="rId6"/>
          <a:extLst>
            <a:ext uri="{FF2B5EF4-FFF2-40B4-BE49-F238E27FC236}">
              <a16:creationId xmlns:a16="http://schemas.microsoft.com/office/drawing/2014/main" id="{00000000-0008-0000-0100-00000A000000}"/>
            </a:ext>
          </a:extLst>
        </xdr:cNvPr>
        <xdr:cNvSpPr/>
      </xdr:nvSpPr>
      <xdr:spPr>
        <a:xfrm>
          <a:off x="6240780" y="0"/>
          <a:ext cx="762000" cy="360000"/>
        </a:xfrm>
        <a:prstGeom prst="rect">
          <a:avLst/>
        </a:prstGeom>
        <a:solidFill>
          <a:schemeClr val="accent5">
            <a:lumMod val="20000"/>
            <a:lumOff val="80000"/>
          </a:schemeClr>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建築波及</a:t>
          </a:r>
        </a:p>
      </xdr:txBody>
    </xdr:sp>
    <xdr:clientData/>
  </xdr:twoCellAnchor>
  <xdr:twoCellAnchor>
    <xdr:from>
      <xdr:col>9</xdr:col>
      <xdr:colOff>365760</xdr:colOff>
      <xdr:row>0</xdr:row>
      <xdr:rowOff>0</xdr:rowOff>
    </xdr:from>
    <xdr:to>
      <xdr:col>10</xdr:col>
      <xdr:colOff>411480</xdr:colOff>
      <xdr:row>0</xdr:row>
      <xdr:rowOff>360000</xdr:rowOff>
    </xdr:to>
    <xdr:sp macro="" textlink="">
      <xdr:nvSpPr>
        <xdr:cNvPr id="11" name="正方形/長方形 10">
          <a:hlinkClick xmlns:r="http://schemas.openxmlformats.org/officeDocument/2006/relationships" r:id="rId7"/>
          <a:extLst>
            <a:ext uri="{FF2B5EF4-FFF2-40B4-BE49-F238E27FC236}">
              <a16:creationId xmlns:a16="http://schemas.microsoft.com/office/drawing/2014/main" id="{00000000-0008-0000-0100-00000B000000}"/>
            </a:ext>
          </a:extLst>
        </xdr:cNvPr>
        <xdr:cNvSpPr/>
      </xdr:nvSpPr>
      <xdr:spPr>
        <a:xfrm>
          <a:off x="7002780" y="0"/>
          <a:ext cx="777240" cy="360000"/>
        </a:xfrm>
        <a:prstGeom prst="rect">
          <a:avLst/>
        </a:prstGeom>
        <a:solidFill>
          <a:schemeClr val="accent5">
            <a:lumMod val="20000"/>
            <a:lumOff val="80000"/>
          </a:schemeClr>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設備波及</a:t>
          </a:r>
        </a:p>
      </xdr:txBody>
    </xdr:sp>
    <xdr:clientData/>
  </xdr:twoCellAnchor>
  <xdr:twoCellAnchor>
    <xdr:from>
      <xdr:col>10</xdr:col>
      <xdr:colOff>411480</xdr:colOff>
      <xdr:row>0</xdr:row>
      <xdr:rowOff>0</xdr:rowOff>
    </xdr:from>
    <xdr:to>
      <xdr:col>11</xdr:col>
      <xdr:colOff>472440</xdr:colOff>
      <xdr:row>0</xdr:row>
      <xdr:rowOff>360000</xdr:rowOff>
    </xdr:to>
    <xdr:sp macro="" textlink="">
      <xdr:nvSpPr>
        <xdr:cNvPr id="12" name="正方形/長方形 11">
          <a:hlinkClick xmlns:r="http://schemas.openxmlformats.org/officeDocument/2006/relationships" r:id="rId8"/>
          <a:extLst>
            <a:ext uri="{FF2B5EF4-FFF2-40B4-BE49-F238E27FC236}">
              <a16:creationId xmlns:a16="http://schemas.microsoft.com/office/drawing/2014/main" id="{00000000-0008-0000-0100-00000C000000}"/>
            </a:ext>
          </a:extLst>
        </xdr:cNvPr>
        <xdr:cNvSpPr/>
      </xdr:nvSpPr>
      <xdr:spPr>
        <a:xfrm>
          <a:off x="7780020" y="0"/>
          <a:ext cx="792480" cy="360000"/>
        </a:xfrm>
        <a:prstGeom prst="rect">
          <a:avLst/>
        </a:prstGeom>
        <a:solidFill>
          <a:schemeClr val="accent5">
            <a:lumMod val="20000"/>
            <a:lumOff val="80000"/>
          </a:schemeClr>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生産波及</a:t>
          </a:r>
        </a:p>
      </xdr:txBody>
    </xdr:sp>
    <xdr:clientData/>
  </xdr:twoCellAnchor>
  <xdr:twoCellAnchor>
    <xdr:from>
      <xdr:col>11</xdr:col>
      <xdr:colOff>472440</xdr:colOff>
      <xdr:row>0</xdr:row>
      <xdr:rowOff>0</xdr:rowOff>
    </xdr:from>
    <xdr:to>
      <xdr:col>13</xdr:col>
      <xdr:colOff>350519</xdr:colOff>
      <xdr:row>0</xdr:row>
      <xdr:rowOff>360000</xdr:rowOff>
    </xdr:to>
    <xdr:sp macro="" textlink="">
      <xdr:nvSpPr>
        <xdr:cNvPr id="13" name="正方形/長方形 12">
          <a:hlinkClick xmlns:r="http://schemas.openxmlformats.org/officeDocument/2006/relationships" r:id="rId9"/>
          <a:extLst>
            <a:ext uri="{FF2B5EF4-FFF2-40B4-BE49-F238E27FC236}">
              <a16:creationId xmlns:a16="http://schemas.microsoft.com/office/drawing/2014/main" id="{00000000-0008-0000-0100-00000D000000}"/>
            </a:ext>
          </a:extLst>
        </xdr:cNvPr>
        <xdr:cNvSpPr/>
      </xdr:nvSpPr>
      <xdr:spPr>
        <a:xfrm>
          <a:off x="8572500" y="0"/>
          <a:ext cx="723899" cy="360000"/>
        </a:xfrm>
        <a:prstGeom prst="rect">
          <a:avLst/>
        </a:prstGeom>
        <a:solidFill>
          <a:schemeClr val="accent5">
            <a:lumMod val="20000"/>
            <a:lumOff val="80000"/>
          </a:schemeClr>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DATA</a:t>
          </a:r>
          <a:endParaRPr kumimoji="1" lang="ja-JP" altLang="en-US" sz="1100"/>
        </a:p>
      </xdr:txBody>
    </xdr:sp>
    <xdr:clientData/>
  </xdr:twoCellAnchor>
  <xdr:twoCellAnchor>
    <xdr:from>
      <xdr:col>13</xdr:col>
      <xdr:colOff>342900</xdr:colOff>
      <xdr:row>0</xdr:row>
      <xdr:rowOff>0</xdr:rowOff>
    </xdr:from>
    <xdr:to>
      <xdr:col>14</xdr:col>
      <xdr:colOff>495300</xdr:colOff>
      <xdr:row>0</xdr:row>
      <xdr:rowOff>360000</xdr:rowOff>
    </xdr:to>
    <xdr:sp macro="" textlink="">
      <xdr:nvSpPr>
        <xdr:cNvPr id="14" name="正方形/長方形 13">
          <a:hlinkClick xmlns:r="http://schemas.openxmlformats.org/officeDocument/2006/relationships" r:id="rId10"/>
          <a:extLst>
            <a:ext uri="{FF2B5EF4-FFF2-40B4-BE49-F238E27FC236}">
              <a16:creationId xmlns:a16="http://schemas.microsoft.com/office/drawing/2014/main" id="{00000000-0008-0000-0100-00000E000000}"/>
            </a:ext>
          </a:extLst>
        </xdr:cNvPr>
        <xdr:cNvSpPr/>
      </xdr:nvSpPr>
      <xdr:spPr>
        <a:xfrm>
          <a:off x="9288780" y="0"/>
          <a:ext cx="769620" cy="360000"/>
        </a:xfrm>
        <a:prstGeom prst="rect">
          <a:avLst/>
        </a:prstGeom>
        <a:solidFill>
          <a:schemeClr val="accent5">
            <a:lumMod val="20000"/>
            <a:lumOff val="80000"/>
          </a:schemeClr>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係数</a:t>
          </a:r>
        </a:p>
      </xdr:txBody>
    </xdr:sp>
    <xdr:clientData/>
  </xdr:twoCellAnchor>
  <xdr:twoCellAnchor>
    <xdr:from>
      <xdr:col>14</xdr:col>
      <xdr:colOff>495300</xdr:colOff>
      <xdr:row>0</xdr:row>
      <xdr:rowOff>0</xdr:rowOff>
    </xdr:from>
    <xdr:to>
      <xdr:col>16</xdr:col>
      <xdr:colOff>53339</xdr:colOff>
      <xdr:row>0</xdr:row>
      <xdr:rowOff>360000</xdr:rowOff>
    </xdr:to>
    <xdr:sp macro="" textlink="">
      <xdr:nvSpPr>
        <xdr:cNvPr id="15" name="正方形/長方形 14">
          <a:hlinkClick xmlns:r="http://schemas.openxmlformats.org/officeDocument/2006/relationships" r:id="rId11"/>
          <a:extLst>
            <a:ext uri="{FF2B5EF4-FFF2-40B4-BE49-F238E27FC236}">
              <a16:creationId xmlns:a16="http://schemas.microsoft.com/office/drawing/2014/main" id="{00000000-0008-0000-0100-00000F000000}"/>
            </a:ext>
          </a:extLst>
        </xdr:cNvPr>
        <xdr:cNvSpPr/>
      </xdr:nvSpPr>
      <xdr:spPr>
        <a:xfrm>
          <a:off x="10058400" y="0"/>
          <a:ext cx="792479" cy="360000"/>
        </a:xfrm>
        <a:prstGeom prst="rect">
          <a:avLst/>
        </a:prstGeom>
        <a:solidFill>
          <a:schemeClr val="accent5">
            <a:lumMod val="20000"/>
            <a:lumOff val="80000"/>
          </a:schemeClr>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粗利率</a:t>
          </a:r>
        </a:p>
      </xdr:txBody>
    </xdr:sp>
    <xdr:clientData/>
  </xdr:twoCellAnchor>
  <xdr:twoCellAnchor>
    <xdr:from>
      <xdr:col>16</xdr:col>
      <xdr:colOff>45720</xdr:colOff>
      <xdr:row>0</xdr:row>
      <xdr:rowOff>0</xdr:rowOff>
    </xdr:from>
    <xdr:to>
      <xdr:col>17</xdr:col>
      <xdr:colOff>266700</xdr:colOff>
      <xdr:row>0</xdr:row>
      <xdr:rowOff>360000</xdr:rowOff>
    </xdr:to>
    <xdr:sp macro="" textlink="">
      <xdr:nvSpPr>
        <xdr:cNvPr id="16" name="正方形/長方形 15">
          <a:hlinkClick xmlns:r="http://schemas.openxmlformats.org/officeDocument/2006/relationships" r:id="rId12"/>
          <a:extLst>
            <a:ext uri="{FF2B5EF4-FFF2-40B4-BE49-F238E27FC236}">
              <a16:creationId xmlns:a16="http://schemas.microsoft.com/office/drawing/2014/main" id="{00000000-0008-0000-0100-000010000000}"/>
            </a:ext>
          </a:extLst>
        </xdr:cNvPr>
        <xdr:cNvSpPr/>
      </xdr:nvSpPr>
      <xdr:spPr>
        <a:xfrm>
          <a:off x="10843260" y="0"/>
          <a:ext cx="838200" cy="360000"/>
        </a:xfrm>
        <a:prstGeom prst="rect">
          <a:avLst/>
        </a:prstGeom>
        <a:solidFill>
          <a:schemeClr val="accent5">
            <a:lumMod val="20000"/>
            <a:lumOff val="80000"/>
          </a:schemeClr>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固定資本</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266700</xdr:colOff>
      <xdr:row>0</xdr:row>
      <xdr:rowOff>361950</xdr:rowOff>
    </xdr:to>
    <xdr:sp macro="" textlink="">
      <xdr:nvSpPr>
        <xdr:cNvPr id="2" name="ホームベース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123825" y="0"/>
          <a:ext cx="1295400" cy="361950"/>
        </a:xfrm>
        <a:prstGeom prst="homePlate">
          <a:avLst/>
        </a:prstGeom>
        <a:solidFill>
          <a:schemeClr val="accent5">
            <a:lumMod val="20000"/>
            <a:lumOff val="80000"/>
          </a:schemeClr>
        </a:solidFill>
        <a:ln w="28575">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部門分類の定義</a:t>
          </a:r>
        </a:p>
      </xdr:txBody>
    </xdr:sp>
    <xdr:clientData/>
  </xdr:twoCellAnchor>
  <xdr:twoCellAnchor>
    <xdr:from>
      <xdr:col>3</xdr:col>
      <xdr:colOff>923925</xdr:colOff>
      <xdr:row>0</xdr:row>
      <xdr:rowOff>0</xdr:rowOff>
    </xdr:from>
    <xdr:to>
      <xdr:col>3</xdr:col>
      <xdr:colOff>1715925</xdr:colOff>
      <xdr:row>0</xdr:row>
      <xdr:rowOff>360000</xdr:rowOff>
    </xdr:to>
    <xdr:sp macro="" textlink="">
      <xdr:nvSpPr>
        <xdr:cNvPr id="3" name="正方形/長方形 2">
          <a:hlinkClick xmlns:r="http://schemas.openxmlformats.org/officeDocument/2006/relationships" r:id="rId2"/>
          <a:extLst>
            <a:ext uri="{FF2B5EF4-FFF2-40B4-BE49-F238E27FC236}">
              <a16:creationId xmlns:a16="http://schemas.microsoft.com/office/drawing/2014/main" id="{00000000-0008-0000-0200-000003000000}"/>
            </a:ext>
          </a:extLst>
        </xdr:cNvPr>
        <xdr:cNvSpPr/>
      </xdr:nvSpPr>
      <xdr:spPr>
        <a:xfrm>
          <a:off x="2076450" y="0"/>
          <a:ext cx="792000" cy="360000"/>
        </a:xfrm>
        <a:prstGeom prst="rect">
          <a:avLst/>
        </a:prstGeom>
        <a:solidFill>
          <a:schemeClr val="accent5">
            <a:lumMod val="20000"/>
            <a:lumOff val="80000"/>
          </a:schemeClr>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操作説明</a:t>
          </a:r>
        </a:p>
      </xdr:txBody>
    </xdr:sp>
    <xdr:clientData/>
  </xdr:twoCellAnchor>
  <xdr:twoCellAnchor>
    <xdr:from>
      <xdr:col>3</xdr:col>
      <xdr:colOff>1714500</xdr:colOff>
      <xdr:row>0</xdr:row>
      <xdr:rowOff>0</xdr:rowOff>
    </xdr:from>
    <xdr:to>
      <xdr:col>4</xdr:col>
      <xdr:colOff>639600</xdr:colOff>
      <xdr:row>0</xdr:row>
      <xdr:rowOff>360000</xdr:rowOff>
    </xdr:to>
    <xdr:sp macro="" textlink="">
      <xdr:nvSpPr>
        <xdr:cNvPr id="4" name="正方形/長方形 3">
          <a:hlinkClick xmlns:r="http://schemas.openxmlformats.org/officeDocument/2006/relationships" r:id="rId3"/>
          <a:extLst>
            <a:ext uri="{FF2B5EF4-FFF2-40B4-BE49-F238E27FC236}">
              <a16:creationId xmlns:a16="http://schemas.microsoft.com/office/drawing/2014/main" id="{00000000-0008-0000-0200-000004000000}"/>
            </a:ext>
          </a:extLst>
        </xdr:cNvPr>
        <xdr:cNvSpPr/>
      </xdr:nvSpPr>
      <xdr:spPr>
        <a:xfrm>
          <a:off x="2867025" y="0"/>
          <a:ext cx="792000" cy="360000"/>
        </a:xfrm>
        <a:prstGeom prst="rect">
          <a:avLst/>
        </a:prstGeom>
        <a:solidFill>
          <a:schemeClr val="accent5">
            <a:lumMod val="20000"/>
            <a:lumOff val="80000"/>
          </a:schemeClr>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入　力</a:t>
          </a:r>
        </a:p>
      </xdr:txBody>
    </xdr:sp>
    <xdr:clientData/>
  </xdr:twoCellAnchor>
  <xdr:twoCellAnchor>
    <xdr:from>
      <xdr:col>4</xdr:col>
      <xdr:colOff>628650</xdr:colOff>
      <xdr:row>0</xdr:row>
      <xdr:rowOff>0</xdr:rowOff>
    </xdr:from>
    <xdr:to>
      <xdr:col>5</xdr:col>
      <xdr:colOff>1425</xdr:colOff>
      <xdr:row>0</xdr:row>
      <xdr:rowOff>360000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3648075" y="0"/>
          <a:ext cx="792000" cy="360000"/>
        </a:xfrm>
        <a:prstGeom prst="rect">
          <a:avLst/>
        </a:prstGeom>
        <a:solidFill>
          <a:schemeClr val="bg1"/>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1"/>
            <a:t>定　義</a:t>
          </a:r>
        </a:p>
      </xdr:txBody>
    </xdr:sp>
    <xdr:clientData/>
  </xdr:twoCellAnchor>
  <xdr:twoCellAnchor>
    <xdr:from>
      <xdr:col>5</xdr:col>
      <xdr:colOff>0</xdr:colOff>
      <xdr:row>0</xdr:row>
      <xdr:rowOff>0</xdr:rowOff>
    </xdr:from>
    <xdr:to>
      <xdr:col>5</xdr:col>
      <xdr:colOff>792000</xdr:colOff>
      <xdr:row>0</xdr:row>
      <xdr:rowOff>360000</xdr:rowOff>
    </xdr:to>
    <xdr:sp macro="" textlink="">
      <xdr:nvSpPr>
        <xdr:cNvPr id="6" name="正方形/長方形 5">
          <a:hlinkClick xmlns:r="http://schemas.openxmlformats.org/officeDocument/2006/relationships" r:id="rId1"/>
          <a:extLst>
            <a:ext uri="{FF2B5EF4-FFF2-40B4-BE49-F238E27FC236}">
              <a16:creationId xmlns:a16="http://schemas.microsoft.com/office/drawing/2014/main" id="{00000000-0008-0000-0200-000006000000}"/>
            </a:ext>
          </a:extLst>
        </xdr:cNvPr>
        <xdr:cNvSpPr/>
      </xdr:nvSpPr>
      <xdr:spPr>
        <a:xfrm>
          <a:off x="4438650" y="0"/>
          <a:ext cx="792000" cy="360000"/>
        </a:xfrm>
        <a:prstGeom prst="rect">
          <a:avLst/>
        </a:prstGeom>
        <a:solidFill>
          <a:schemeClr val="accent5">
            <a:lumMod val="20000"/>
            <a:lumOff val="80000"/>
          </a:schemeClr>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報 告 書</a:t>
          </a:r>
        </a:p>
      </xdr:txBody>
    </xdr:sp>
    <xdr:clientData/>
  </xdr:twoCellAnchor>
  <xdr:twoCellAnchor>
    <xdr:from>
      <xdr:col>5</xdr:col>
      <xdr:colOff>790575</xdr:colOff>
      <xdr:row>0</xdr:row>
      <xdr:rowOff>0</xdr:rowOff>
    </xdr:from>
    <xdr:to>
      <xdr:col>5</xdr:col>
      <xdr:colOff>1582575</xdr:colOff>
      <xdr:row>0</xdr:row>
      <xdr:rowOff>360000</xdr:rowOff>
    </xdr:to>
    <xdr:sp macro="" textlink="">
      <xdr:nvSpPr>
        <xdr:cNvPr id="7" name="正方形/長方形 6">
          <a:hlinkClick xmlns:r="http://schemas.openxmlformats.org/officeDocument/2006/relationships" r:id="rId4"/>
          <a:extLst>
            <a:ext uri="{FF2B5EF4-FFF2-40B4-BE49-F238E27FC236}">
              <a16:creationId xmlns:a16="http://schemas.microsoft.com/office/drawing/2014/main" id="{00000000-0008-0000-0200-000007000000}"/>
            </a:ext>
          </a:extLst>
        </xdr:cNvPr>
        <xdr:cNvSpPr/>
      </xdr:nvSpPr>
      <xdr:spPr>
        <a:xfrm>
          <a:off x="5229225" y="0"/>
          <a:ext cx="792000" cy="360000"/>
        </a:xfrm>
        <a:prstGeom prst="rect">
          <a:avLst/>
        </a:prstGeom>
        <a:solidFill>
          <a:schemeClr val="accent5">
            <a:lumMod val="20000"/>
            <a:lumOff val="80000"/>
          </a:schemeClr>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flow</a:t>
          </a:r>
          <a:endParaRPr kumimoji="1" lang="ja-JP" altLang="en-US" sz="1100"/>
        </a:p>
      </xdr:txBody>
    </xdr:sp>
    <xdr:clientData/>
  </xdr:twoCellAnchor>
  <xdr:twoCellAnchor>
    <xdr:from>
      <xdr:col>5</xdr:col>
      <xdr:colOff>1581150</xdr:colOff>
      <xdr:row>0</xdr:row>
      <xdr:rowOff>0</xdr:rowOff>
    </xdr:from>
    <xdr:to>
      <xdr:col>5</xdr:col>
      <xdr:colOff>2373150</xdr:colOff>
      <xdr:row>0</xdr:row>
      <xdr:rowOff>360000</xdr:rowOff>
    </xdr:to>
    <xdr:sp macro="" textlink="">
      <xdr:nvSpPr>
        <xdr:cNvPr id="8" name="正方形/長方形 7">
          <a:hlinkClick xmlns:r="http://schemas.openxmlformats.org/officeDocument/2006/relationships" r:id="rId5"/>
          <a:extLst>
            <a:ext uri="{FF2B5EF4-FFF2-40B4-BE49-F238E27FC236}">
              <a16:creationId xmlns:a16="http://schemas.microsoft.com/office/drawing/2014/main" id="{00000000-0008-0000-0200-000008000000}"/>
            </a:ext>
          </a:extLst>
        </xdr:cNvPr>
        <xdr:cNvSpPr/>
      </xdr:nvSpPr>
      <xdr:spPr>
        <a:xfrm>
          <a:off x="6019800" y="0"/>
          <a:ext cx="792000" cy="360000"/>
        </a:xfrm>
        <a:prstGeom prst="rect">
          <a:avLst/>
        </a:prstGeom>
        <a:solidFill>
          <a:schemeClr val="accent5">
            <a:lumMod val="20000"/>
            <a:lumOff val="80000"/>
          </a:schemeClr>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0">
              <a:solidFill>
                <a:sysClr val="windowText" lastClr="000000"/>
              </a:solidFill>
            </a:rPr>
            <a:t>造成波及</a:t>
          </a:r>
        </a:p>
      </xdr:txBody>
    </xdr:sp>
    <xdr:clientData/>
  </xdr:twoCellAnchor>
  <xdr:twoCellAnchor>
    <xdr:from>
      <xdr:col>5</xdr:col>
      <xdr:colOff>2371725</xdr:colOff>
      <xdr:row>0</xdr:row>
      <xdr:rowOff>0</xdr:rowOff>
    </xdr:from>
    <xdr:to>
      <xdr:col>5</xdr:col>
      <xdr:colOff>3163725</xdr:colOff>
      <xdr:row>0</xdr:row>
      <xdr:rowOff>360000</xdr:rowOff>
    </xdr:to>
    <xdr:sp macro="" textlink="">
      <xdr:nvSpPr>
        <xdr:cNvPr id="9" name="正方形/長方形 8">
          <a:hlinkClick xmlns:r="http://schemas.openxmlformats.org/officeDocument/2006/relationships" r:id="rId6"/>
          <a:extLst>
            <a:ext uri="{FF2B5EF4-FFF2-40B4-BE49-F238E27FC236}">
              <a16:creationId xmlns:a16="http://schemas.microsoft.com/office/drawing/2014/main" id="{00000000-0008-0000-0200-000009000000}"/>
            </a:ext>
          </a:extLst>
        </xdr:cNvPr>
        <xdr:cNvSpPr/>
      </xdr:nvSpPr>
      <xdr:spPr>
        <a:xfrm>
          <a:off x="6810375" y="0"/>
          <a:ext cx="792000" cy="360000"/>
        </a:xfrm>
        <a:prstGeom prst="rect">
          <a:avLst/>
        </a:prstGeom>
        <a:solidFill>
          <a:schemeClr val="accent5">
            <a:lumMod val="20000"/>
            <a:lumOff val="80000"/>
          </a:schemeClr>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建築波及</a:t>
          </a:r>
        </a:p>
      </xdr:txBody>
    </xdr:sp>
    <xdr:clientData/>
  </xdr:twoCellAnchor>
  <xdr:twoCellAnchor>
    <xdr:from>
      <xdr:col>5</xdr:col>
      <xdr:colOff>3162300</xdr:colOff>
      <xdr:row>0</xdr:row>
      <xdr:rowOff>0</xdr:rowOff>
    </xdr:from>
    <xdr:to>
      <xdr:col>5</xdr:col>
      <xdr:colOff>3954300</xdr:colOff>
      <xdr:row>0</xdr:row>
      <xdr:rowOff>360000</xdr:rowOff>
    </xdr:to>
    <xdr:sp macro="" textlink="">
      <xdr:nvSpPr>
        <xdr:cNvPr id="10" name="正方形/長方形 9">
          <a:hlinkClick xmlns:r="http://schemas.openxmlformats.org/officeDocument/2006/relationships" r:id="rId7"/>
          <a:extLst>
            <a:ext uri="{FF2B5EF4-FFF2-40B4-BE49-F238E27FC236}">
              <a16:creationId xmlns:a16="http://schemas.microsoft.com/office/drawing/2014/main" id="{00000000-0008-0000-0200-00000A000000}"/>
            </a:ext>
          </a:extLst>
        </xdr:cNvPr>
        <xdr:cNvSpPr/>
      </xdr:nvSpPr>
      <xdr:spPr>
        <a:xfrm>
          <a:off x="7600950" y="0"/>
          <a:ext cx="792000" cy="360000"/>
        </a:xfrm>
        <a:prstGeom prst="rect">
          <a:avLst/>
        </a:prstGeom>
        <a:solidFill>
          <a:schemeClr val="accent5">
            <a:lumMod val="20000"/>
            <a:lumOff val="80000"/>
          </a:schemeClr>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設備波及</a:t>
          </a:r>
        </a:p>
      </xdr:txBody>
    </xdr:sp>
    <xdr:clientData/>
  </xdr:twoCellAnchor>
  <xdr:twoCellAnchor>
    <xdr:from>
      <xdr:col>5</xdr:col>
      <xdr:colOff>3952875</xdr:colOff>
      <xdr:row>0</xdr:row>
      <xdr:rowOff>0</xdr:rowOff>
    </xdr:from>
    <xdr:to>
      <xdr:col>5</xdr:col>
      <xdr:colOff>4744875</xdr:colOff>
      <xdr:row>0</xdr:row>
      <xdr:rowOff>360000</xdr:rowOff>
    </xdr:to>
    <xdr:sp macro="" textlink="">
      <xdr:nvSpPr>
        <xdr:cNvPr id="11" name="正方形/長方形 10">
          <a:hlinkClick xmlns:r="http://schemas.openxmlformats.org/officeDocument/2006/relationships" r:id="rId8"/>
          <a:extLst>
            <a:ext uri="{FF2B5EF4-FFF2-40B4-BE49-F238E27FC236}">
              <a16:creationId xmlns:a16="http://schemas.microsoft.com/office/drawing/2014/main" id="{00000000-0008-0000-0200-00000B000000}"/>
            </a:ext>
          </a:extLst>
        </xdr:cNvPr>
        <xdr:cNvSpPr/>
      </xdr:nvSpPr>
      <xdr:spPr>
        <a:xfrm>
          <a:off x="8391525" y="0"/>
          <a:ext cx="792000" cy="360000"/>
        </a:xfrm>
        <a:prstGeom prst="rect">
          <a:avLst/>
        </a:prstGeom>
        <a:solidFill>
          <a:schemeClr val="accent5">
            <a:lumMod val="20000"/>
            <a:lumOff val="80000"/>
          </a:schemeClr>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生産波及</a:t>
          </a:r>
        </a:p>
      </xdr:txBody>
    </xdr:sp>
    <xdr:clientData/>
  </xdr:twoCellAnchor>
  <xdr:twoCellAnchor>
    <xdr:from>
      <xdr:col>5</xdr:col>
      <xdr:colOff>4743450</xdr:colOff>
      <xdr:row>0</xdr:row>
      <xdr:rowOff>0</xdr:rowOff>
    </xdr:from>
    <xdr:to>
      <xdr:col>5</xdr:col>
      <xdr:colOff>5535450</xdr:colOff>
      <xdr:row>0</xdr:row>
      <xdr:rowOff>360000</xdr:rowOff>
    </xdr:to>
    <xdr:sp macro="" textlink="">
      <xdr:nvSpPr>
        <xdr:cNvPr id="12" name="正方形/長方形 11">
          <a:hlinkClick xmlns:r="http://schemas.openxmlformats.org/officeDocument/2006/relationships" r:id="rId9"/>
          <a:extLst>
            <a:ext uri="{FF2B5EF4-FFF2-40B4-BE49-F238E27FC236}">
              <a16:creationId xmlns:a16="http://schemas.microsoft.com/office/drawing/2014/main" id="{00000000-0008-0000-0200-00000C000000}"/>
            </a:ext>
          </a:extLst>
        </xdr:cNvPr>
        <xdr:cNvSpPr/>
      </xdr:nvSpPr>
      <xdr:spPr>
        <a:xfrm>
          <a:off x="9182100" y="0"/>
          <a:ext cx="792000" cy="360000"/>
        </a:xfrm>
        <a:prstGeom prst="rect">
          <a:avLst/>
        </a:prstGeom>
        <a:solidFill>
          <a:schemeClr val="accent5">
            <a:lumMod val="20000"/>
            <a:lumOff val="80000"/>
          </a:schemeClr>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DATA</a:t>
          </a:r>
          <a:endParaRPr kumimoji="1" lang="ja-JP" altLang="en-US" sz="1100"/>
        </a:p>
      </xdr:txBody>
    </xdr:sp>
    <xdr:clientData/>
  </xdr:twoCellAnchor>
  <xdr:twoCellAnchor>
    <xdr:from>
      <xdr:col>5</xdr:col>
      <xdr:colOff>5534025</xdr:colOff>
      <xdr:row>0</xdr:row>
      <xdr:rowOff>0</xdr:rowOff>
    </xdr:from>
    <xdr:to>
      <xdr:col>5</xdr:col>
      <xdr:colOff>6326025</xdr:colOff>
      <xdr:row>0</xdr:row>
      <xdr:rowOff>360000</xdr:rowOff>
    </xdr:to>
    <xdr:sp macro="" textlink="">
      <xdr:nvSpPr>
        <xdr:cNvPr id="13" name="正方形/長方形 12">
          <a:hlinkClick xmlns:r="http://schemas.openxmlformats.org/officeDocument/2006/relationships" r:id="rId10"/>
          <a:extLst>
            <a:ext uri="{FF2B5EF4-FFF2-40B4-BE49-F238E27FC236}">
              <a16:creationId xmlns:a16="http://schemas.microsoft.com/office/drawing/2014/main" id="{00000000-0008-0000-0200-00000D000000}"/>
            </a:ext>
          </a:extLst>
        </xdr:cNvPr>
        <xdr:cNvSpPr/>
      </xdr:nvSpPr>
      <xdr:spPr>
        <a:xfrm>
          <a:off x="9972675" y="0"/>
          <a:ext cx="792000" cy="360000"/>
        </a:xfrm>
        <a:prstGeom prst="rect">
          <a:avLst/>
        </a:prstGeom>
        <a:solidFill>
          <a:schemeClr val="accent5">
            <a:lumMod val="20000"/>
            <a:lumOff val="80000"/>
          </a:schemeClr>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係数</a:t>
          </a:r>
        </a:p>
      </xdr:txBody>
    </xdr:sp>
    <xdr:clientData/>
  </xdr:twoCellAnchor>
  <xdr:twoCellAnchor>
    <xdr:from>
      <xdr:col>5</xdr:col>
      <xdr:colOff>6324600</xdr:colOff>
      <xdr:row>0</xdr:row>
      <xdr:rowOff>0</xdr:rowOff>
    </xdr:from>
    <xdr:to>
      <xdr:col>5</xdr:col>
      <xdr:colOff>7116600</xdr:colOff>
      <xdr:row>0</xdr:row>
      <xdr:rowOff>360000</xdr:rowOff>
    </xdr:to>
    <xdr:sp macro="" textlink="">
      <xdr:nvSpPr>
        <xdr:cNvPr id="14" name="正方形/長方形 13">
          <a:hlinkClick xmlns:r="http://schemas.openxmlformats.org/officeDocument/2006/relationships" r:id="rId11"/>
          <a:extLst>
            <a:ext uri="{FF2B5EF4-FFF2-40B4-BE49-F238E27FC236}">
              <a16:creationId xmlns:a16="http://schemas.microsoft.com/office/drawing/2014/main" id="{00000000-0008-0000-0200-00000E000000}"/>
            </a:ext>
          </a:extLst>
        </xdr:cNvPr>
        <xdr:cNvSpPr/>
      </xdr:nvSpPr>
      <xdr:spPr>
        <a:xfrm>
          <a:off x="10763250" y="0"/>
          <a:ext cx="792000" cy="360000"/>
        </a:xfrm>
        <a:prstGeom prst="rect">
          <a:avLst/>
        </a:prstGeom>
        <a:solidFill>
          <a:schemeClr val="accent5">
            <a:lumMod val="20000"/>
            <a:lumOff val="80000"/>
          </a:schemeClr>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粗利率</a:t>
          </a:r>
        </a:p>
      </xdr:txBody>
    </xdr:sp>
    <xdr:clientData/>
  </xdr:twoCellAnchor>
  <xdr:twoCellAnchor>
    <xdr:from>
      <xdr:col>5</xdr:col>
      <xdr:colOff>7117079</xdr:colOff>
      <xdr:row>0</xdr:row>
      <xdr:rowOff>0</xdr:rowOff>
    </xdr:from>
    <xdr:to>
      <xdr:col>7</xdr:col>
      <xdr:colOff>99058</xdr:colOff>
      <xdr:row>0</xdr:row>
      <xdr:rowOff>360000</xdr:rowOff>
    </xdr:to>
    <xdr:sp macro="" textlink="">
      <xdr:nvSpPr>
        <xdr:cNvPr id="15" name="正方形/長方形 14">
          <a:hlinkClick xmlns:r="http://schemas.openxmlformats.org/officeDocument/2006/relationships" r:id="rId12"/>
          <a:extLst>
            <a:ext uri="{FF2B5EF4-FFF2-40B4-BE49-F238E27FC236}">
              <a16:creationId xmlns:a16="http://schemas.microsoft.com/office/drawing/2014/main" id="{00000000-0008-0000-0200-00000F000000}"/>
            </a:ext>
          </a:extLst>
        </xdr:cNvPr>
        <xdr:cNvSpPr/>
      </xdr:nvSpPr>
      <xdr:spPr>
        <a:xfrm flipH="1">
          <a:off x="11109959" y="0"/>
          <a:ext cx="845819" cy="360000"/>
        </a:xfrm>
        <a:prstGeom prst="rect">
          <a:avLst/>
        </a:prstGeom>
        <a:solidFill>
          <a:schemeClr val="accent5">
            <a:lumMod val="20000"/>
            <a:lumOff val="80000"/>
          </a:schemeClr>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固定資本</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33336</xdr:colOff>
      <xdr:row>24</xdr:row>
      <xdr:rowOff>166687</xdr:rowOff>
    </xdr:from>
    <xdr:to>
      <xdr:col>14</xdr:col>
      <xdr:colOff>571500</xdr:colOff>
      <xdr:row>47</xdr:row>
      <xdr:rowOff>161925</xdr:rowOff>
    </xdr:to>
    <xdr:graphicFrame macro="">
      <xdr:nvGraphicFramePr>
        <xdr:cNvPr id="3" name="グラフ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38100</xdr:colOff>
      <xdr:row>50</xdr:row>
      <xdr:rowOff>57150</xdr:rowOff>
    </xdr:from>
    <xdr:to>
      <xdr:col>14</xdr:col>
      <xdr:colOff>628650</xdr:colOff>
      <xdr:row>73</xdr:row>
      <xdr:rowOff>0</xdr:rowOff>
    </xdr:to>
    <xdr:graphicFrame macro="">
      <xdr:nvGraphicFramePr>
        <xdr:cNvPr id="4" name="グラフ 3">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0</xdr:row>
      <xdr:rowOff>0</xdr:rowOff>
    </xdr:from>
    <xdr:to>
      <xdr:col>4</xdr:col>
      <xdr:colOff>47625</xdr:colOff>
      <xdr:row>0</xdr:row>
      <xdr:rowOff>361950</xdr:rowOff>
    </xdr:to>
    <xdr:sp macro="" textlink="">
      <xdr:nvSpPr>
        <xdr:cNvPr id="5" name="ホームベース 4">
          <a:hlinkClick xmlns:r="http://schemas.openxmlformats.org/officeDocument/2006/relationships" r:id="rId3"/>
          <a:extLst>
            <a:ext uri="{FF2B5EF4-FFF2-40B4-BE49-F238E27FC236}">
              <a16:creationId xmlns:a16="http://schemas.microsoft.com/office/drawing/2014/main" id="{00000000-0008-0000-0300-000005000000}"/>
            </a:ext>
          </a:extLst>
        </xdr:cNvPr>
        <xdr:cNvSpPr/>
      </xdr:nvSpPr>
      <xdr:spPr>
        <a:xfrm>
          <a:off x="123825" y="0"/>
          <a:ext cx="1295400" cy="361950"/>
        </a:xfrm>
        <a:prstGeom prst="homePlate">
          <a:avLst/>
        </a:prstGeom>
        <a:solidFill>
          <a:schemeClr val="accent5">
            <a:lumMod val="20000"/>
            <a:lumOff val="80000"/>
          </a:schemeClr>
        </a:solidFill>
        <a:ln w="28575">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報告書の作成</a:t>
          </a:r>
        </a:p>
      </xdr:txBody>
    </xdr:sp>
    <xdr:clientData/>
  </xdr:twoCellAnchor>
  <xdr:twoCellAnchor>
    <xdr:from>
      <xdr:col>4</xdr:col>
      <xdr:colOff>281940</xdr:colOff>
      <xdr:row>0</xdr:row>
      <xdr:rowOff>0</xdr:rowOff>
    </xdr:from>
    <xdr:to>
      <xdr:col>5</xdr:col>
      <xdr:colOff>335280</xdr:colOff>
      <xdr:row>0</xdr:row>
      <xdr:rowOff>360000</xdr:rowOff>
    </xdr:to>
    <xdr:sp macro="" textlink="">
      <xdr:nvSpPr>
        <xdr:cNvPr id="6" name="正方形/長方形 5">
          <a:hlinkClick xmlns:r="http://schemas.openxmlformats.org/officeDocument/2006/relationships" r:id="rId4"/>
          <a:extLst>
            <a:ext uri="{FF2B5EF4-FFF2-40B4-BE49-F238E27FC236}">
              <a16:creationId xmlns:a16="http://schemas.microsoft.com/office/drawing/2014/main" id="{00000000-0008-0000-0300-000006000000}"/>
            </a:ext>
          </a:extLst>
        </xdr:cNvPr>
        <xdr:cNvSpPr/>
      </xdr:nvSpPr>
      <xdr:spPr>
        <a:xfrm>
          <a:off x="1524000" y="0"/>
          <a:ext cx="853440" cy="360000"/>
        </a:xfrm>
        <a:prstGeom prst="rect">
          <a:avLst/>
        </a:prstGeom>
        <a:solidFill>
          <a:schemeClr val="accent5">
            <a:lumMod val="20000"/>
            <a:lumOff val="80000"/>
          </a:schemeClr>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操作説明</a:t>
          </a:r>
        </a:p>
      </xdr:txBody>
    </xdr:sp>
    <xdr:clientData/>
  </xdr:twoCellAnchor>
  <xdr:twoCellAnchor>
    <xdr:from>
      <xdr:col>5</xdr:col>
      <xdr:colOff>342899</xdr:colOff>
      <xdr:row>0</xdr:row>
      <xdr:rowOff>0</xdr:rowOff>
    </xdr:from>
    <xdr:to>
      <xdr:col>6</xdr:col>
      <xdr:colOff>243840</xdr:colOff>
      <xdr:row>0</xdr:row>
      <xdr:rowOff>360000</xdr:rowOff>
    </xdr:to>
    <xdr:sp macro="" textlink="">
      <xdr:nvSpPr>
        <xdr:cNvPr id="7" name="正方形/長方形 6">
          <a:hlinkClick xmlns:r="http://schemas.openxmlformats.org/officeDocument/2006/relationships" r:id="rId5"/>
          <a:extLst>
            <a:ext uri="{FF2B5EF4-FFF2-40B4-BE49-F238E27FC236}">
              <a16:creationId xmlns:a16="http://schemas.microsoft.com/office/drawing/2014/main" id="{00000000-0008-0000-0300-000007000000}"/>
            </a:ext>
          </a:extLst>
        </xdr:cNvPr>
        <xdr:cNvSpPr/>
      </xdr:nvSpPr>
      <xdr:spPr>
        <a:xfrm>
          <a:off x="2385059" y="0"/>
          <a:ext cx="701041" cy="360000"/>
        </a:xfrm>
        <a:prstGeom prst="rect">
          <a:avLst/>
        </a:prstGeom>
        <a:solidFill>
          <a:schemeClr val="accent5">
            <a:lumMod val="20000"/>
            <a:lumOff val="80000"/>
          </a:schemeClr>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入　力</a:t>
          </a:r>
        </a:p>
      </xdr:txBody>
    </xdr:sp>
    <xdr:clientData/>
  </xdr:twoCellAnchor>
  <xdr:twoCellAnchor>
    <xdr:from>
      <xdr:col>6</xdr:col>
      <xdr:colOff>236221</xdr:colOff>
      <xdr:row>0</xdr:row>
      <xdr:rowOff>0</xdr:rowOff>
    </xdr:from>
    <xdr:to>
      <xdr:col>7</xdr:col>
      <xdr:colOff>175260</xdr:colOff>
      <xdr:row>0</xdr:row>
      <xdr:rowOff>360000</xdr:rowOff>
    </xdr:to>
    <xdr:sp macro="" textlink="">
      <xdr:nvSpPr>
        <xdr:cNvPr id="8" name="正方形/長方形 7">
          <a:hlinkClick xmlns:r="http://schemas.openxmlformats.org/officeDocument/2006/relationships" r:id="rId6"/>
          <a:extLst>
            <a:ext uri="{FF2B5EF4-FFF2-40B4-BE49-F238E27FC236}">
              <a16:creationId xmlns:a16="http://schemas.microsoft.com/office/drawing/2014/main" id="{00000000-0008-0000-0300-000008000000}"/>
            </a:ext>
          </a:extLst>
        </xdr:cNvPr>
        <xdr:cNvSpPr/>
      </xdr:nvSpPr>
      <xdr:spPr>
        <a:xfrm>
          <a:off x="3078481" y="0"/>
          <a:ext cx="739139" cy="360000"/>
        </a:xfrm>
        <a:prstGeom prst="rect">
          <a:avLst/>
        </a:prstGeom>
        <a:solidFill>
          <a:schemeClr val="accent5">
            <a:lumMod val="20000"/>
            <a:lumOff val="80000"/>
          </a:schemeClr>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定　義</a:t>
          </a:r>
        </a:p>
      </xdr:txBody>
    </xdr:sp>
    <xdr:clientData/>
  </xdr:twoCellAnchor>
  <xdr:twoCellAnchor>
    <xdr:from>
      <xdr:col>7</xdr:col>
      <xdr:colOff>167641</xdr:colOff>
      <xdr:row>0</xdr:row>
      <xdr:rowOff>0</xdr:rowOff>
    </xdr:from>
    <xdr:to>
      <xdr:col>8</xdr:col>
      <xdr:colOff>175260</xdr:colOff>
      <xdr:row>0</xdr:row>
      <xdr:rowOff>360000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3810001" y="0"/>
          <a:ext cx="807719" cy="360000"/>
        </a:xfrm>
        <a:prstGeom prst="rect">
          <a:avLst/>
        </a:prstGeom>
        <a:solidFill>
          <a:schemeClr val="bg1"/>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1"/>
            <a:t>報 告 書</a:t>
          </a:r>
        </a:p>
      </xdr:txBody>
    </xdr:sp>
    <xdr:clientData/>
  </xdr:twoCellAnchor>
  <xdr:twoCellAnchor>
    <xdr:from>
      <xdr:col>8</xdr:col>
      <xdr:colOff>175261</xdr:colOff>
      <xdr:row>0</xdr:row>
      <xdr:rowOff>0</xdr:rowOff>
    </xdr:from>
    <xdr:to>
      <xdr:col>9</xdr:col>
      <xdr:colOff>76200</xdr:colOff>
      <xdr:row>0</xdr:row>
      <xdr:rowOff>360000</xdr:rowOff>
    </xdr:to>
    <xdr:sp macro="" textlink="">
      <xdr:nvSpPr>
        <xdr:cNvPr id="10" name="正方形/長方形 9">
          <a:hlinkClick xmlns:r="http://schemas.openxmlformats.org/officeDocument/2006/relationships" r:id="rId3"/>
          <a:extLst>
            <a:ext uri="{FF2B5EF4-FFF2-40B4-BE49-F238E27FC236}">
              <a16:creationId xmlns:a16="http://schemas.microsoft.com/office/drawing/2014/main" id="{00000000-0008-0000-0300-00000A000000}"/>
            </a:ext>
          </a:extLst>
        </xdr:cNvPr>
        <xdr:cNvSpPr/>
      </xdr:nvSpPr>
      <xdr:spPr>
        <a:xfrm>
          <a:off x="4617721" y="0"/>
          <a:ext cx="701039" cy="360000"/>
        </a:xfrm>
        <a:prstGeom prst="rect">
          <a:avLst/>
        </a:prstGeom>
        <a:solidFill>
          <a:schemeClr val="accent5">
            <a:lumMod val="20000"/>
            <a:lumOff val="80000"/>
          </a:schemeClr>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flow</a:t>
          </a:r>
          <a:endParaRPr kumimoji="1" lang="ja-JP" altLang="en-US" sz="1100"/>
        </a:p>
      </xdr:txBody>
    </xdr:sp>
    <xdr:clientData/>
  </xdr:twoCellAnchor>
  <xdr:twoCellAnchor>
    <xdr:from>
      <xdr:col>9</xdr:col>
      <xdr:colOff>76200</xdr:colOff>
      <xdr:row>0</xdr:row>
      <xdr:rowOff>0</xdr:rowOff>
    </xdr:from>
    <xdr:to>
      <xdr:col>10</xdr:col>
      <xdr:colOff>125251</xdr:colOff>
      <xdr:row>0</xdr:row>
      <xdr:rowOff>360000</xdr:rowOff>
    </xdr:to>
    <xdr:sp macro="" textlink="">
      <xdr:nvSpPr>
        <xdr:cNvPr id="11" name="正方形/長方形 10">
          <a:hlinkClick xmlns:r="http://schemas.openxmlformats.org/officeDocument/2006/relationships" r:id="rId7"/>
          <a:extLst>
            <a:ext uri="{FF2B5EF4-FFF2-40B4-BE49-F238E27FC236}">
              <a16:creationId xmlns:a16="http://schemas.microsoft.com/office/drawing/2014/main" id="{00000000-0008-0000-0300-00000B000000}"/>
            </a:ext>
          </a:extLst>
        </xdr:cNvPr>
        <xdr:cNvSpPr/>
      </xdr:nvSpPr>
      <xdr:spPr>
        <a:xfrm>
          <a:off x="5318760" y="0"/>
          <a:ext cx="849151" cy="360000"/>
        </a:xfrm>
        <a:prstGeom prst="rect">
          <a:avLst/>
        </a:prstGeom>
        <a:solidFill>
          <a:schemeClr val="accent5">
            <a:lumMod val="20000"/>
            <a:lumOff val="80000"/>
          </a:schemeClr>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0">
              <a:solidFill>
                <a:sysClr val="windowText" lastClr="000000"/>
              </a:solidFill>
            </a:rPr>
            <a:t>造成波及</a:t>
          </a:r>
        </a:p>
      </xdr:txBody>
    </xdr:sp>
    <xdr:clientData/>
  </xdr:twoCellAnchor>
  <xdr:twoCellAnchor>
    <xdr:from>
      <xdr:col>10</xdr:col>
      <xdr:colOff>123825</xdr:colOff>
      <xdr:row>0</xdr:row>
      <xdr:rowOff>0</xdr:rowOff>
    </xdr:from>
    <xdr:to>
      <xdr:col>11</xdr:col>
      <xdr:colOff>182880</xdr:colOff>
      <xdr:row>0</xdr:row>
      <xdr:rowOff>360000</xdr:rowOff>
    </xdr:to>
    <xdr:sp macro="" textlink="">
      <xdr:nvSpPr>
        <xdr:cNvPr id="12" name="正方形/長方形 11">
          <a:hlinkClick xmlns:r="http://schemas.openxmlformats.org/officeDocument/2006/relationships" r:id="rId8"/>
          <a:extLst>
            <a:ext uri="{FF2B5EF4-FFF2-40B4-BE49-F238E27FC236}">
              <a16:creationId xmlns:a16="http://schemas.microsoft.com/office/drawing/2014/main" id="{00000000-0008-0000-0300-00000C000000}"/>
            </a:ext>
          </a:extLst>
        </xdr:cNvPr>
        <xdr:cNvSpPr/>
      </xdr:nvSpPr>
      <xdr:spPr>
        <a:xfrm>
          <a:off x="6166485" y="0"/>
          <a:ext cx="859155" cy="360000"/>
        </a:xfrm>
        <a:prstGeom prst="rect">
          <a:avLst/>
        </a:prstGeom>
        <a:solidFill>
          <a:schemeClr val="accent5">
            <a:lumMod val="20000"/>
            <a:lumOff val="80000"/>
          </a:schemeClr>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建築波及</a:t>
          </a:r>
        </a:p>
      </xdr:txBody>
    </xdr:sp>
    <xdr:clientData/>
  </xdr:twoCellAnchor>
  <xdr:twoCellAnchor>
    <xdr:from>
      <xdr:col>11</xdr:col>
      <xdr:colOff>175260</xdr:colOff>
      <xdr:row>0</xdr:row>
      <xdr:rowOff>0</xdr:rowOff>
    </xdr:from>
    <xdr:to>
      <xdr:col>12</xdr:col>
      <xdr:colOff>236219</xdr:colOff>
      <xdr:row>0</xdr:row>
      <xdr:rowOff>360000</xdr:rowOff>
    </xdr:to>
    <xdr:sp macro="" textlink="">
      <xdr:nvSpPr>
        <xdr:cNvPr id="13" name="正方形/長方形 12">
          <a:hlinkClick xmlns:r="http://schemas.openxmlformats.org/officeDocument/2006/relationships" r:id="rId9"/>
          <a:extLst>
            <a:ext uri="{FF2B5EF4-FFF2-40B4-BE49-F238E27FC236}">
              <a16:creationId xmlns:a16="http://schemas.microsoft.com/office/drawing/2014/main" id="{00000000-0008-0000-0300-00000D000000}"/>
            </a:ext>
          </a:extLst>
        </xdr:cNvPr>
        <xdr:cNvSpPr/>
      </xdr:nvSpPr>
      <xdr:spPr>
        <a:xfrm>
          <a:off x="7018020" y="0"/>
          <a:ext cx="861059" cy="360000"/>
        </a:xfrm>
        <a:prstGeom prst="rect">
          <a:avLst/>
        </a:prstGeom>
        <a:solidFill>
          <a:schemeClr val="accent5">
            <a:lumMod val="20000"/>
            <a:lumOff val="80000"/>
          </a:schemeClr>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設備波及</a:t>
          </a:r>
        </a:p>
      </xdr:txBody>
    </xdr:sp>
    <xdr:clientData/>
  </xdr:twoCellAnchor>
  <xdr:twoCellAnchor>
    <xdr:from>
      <xdr:col>12</xdr:col>
      <xdr:colOff>236220</xdr:colOff>
      <xdr:row>0</xdr:row>
      <xdr:rowOff>0</xdr:rowOff>
    </xdr:from>
    <xdr:to>
      <xdr:col>14</xdr:col>
      <xdr:colOff>121920</xdr:colOff>
      <xdr:row>0</xdr:row>
      <xdr:rowOff>360000</xdr:rowOff>
    </xdr:to>
    <xdr:sp macro="" textlink="">
      <xdr:nvSpPr>
        <xdr:cNvPr id="14" name="正方形/長方形 13">
          <a:hlinkClick xmlns:r="http://schemas.openxmlformats.org/officeDocument/2006/relationships" r:id="rId10"/>
          <a:extLst>
            <a:ext uri="{FF2B5EF4-FFF2-40B4-BE49-F238E27FC236}">
              <a16:creationId xmlns:a16="http://schemas.microsoft.com/office/drawing/2014/main" id="{00000000-0008-0000-0300-00000E000000}"/>
            </a:ext>
          </a:extLst>
        </xdr:cNvPr>
        <xdr:cNvSpPr/>
      </xdr:nvSpPr>
      <xdr:spPr>
        <a:xfrm>
          <a:off x="7879080" y="0"/>
          <a:ext cx="807720" cy="360000"/>
        </a:xfrm>
        <a:prstGeom prst="rect">
          <a:avLst/>
        </a:prstGeom>
        <a:solidFill>
          <a:schemeClr val="accent5">
            <a:lumMod val="20000"/>
            <a:lumOff val="80000"/>
          </a:schemeClr>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生産波及</a:t>
          </a:r>
        </a:p>
      </xdr:txBody>
    </xdr:sp>
    <xdr:clientData/>
  </xdr:twoCellAnchor>
  <xdr:twoCellAnchor>
    <xdr:from>
      <xdr:col>14</xdr:col>
      <xdr:colOff>121920</xdr:colOff>
      <xdr:row>0</xdr:row>
      <xdr:rowOff>0</xdr:rowOff>
    </xdr:from>
    <xdr:to>
      <xdr:col>15</xdr:col>
      <xdr:colOff>160020</xdr:colOff>
      <xdr:row>0</xdr:row>
      <xdr:rowOff>360000</xdr:rowOff>
    </xdr:to>
    <xdr:sp macro="" textlink="">
      <xdr:nvSpPr>
        <xdr:cNvPr id="15" name="正方形/長方形 14">
          <a:hlinkClick xmlns:r="http://schemas.openxmlformats.org/officeDocument/2006/relationships" r:id="rId11"/>
          <a:extLst>
            <a:ext uri="{FF2B5EF4-FFF2-40B4-BE49-F238E27FC236}">
              <a16:creationId xmlns:a16="http://schemas.microsoft.com/office/drawing/2014/main" id="{00000000-0008-0000-0300-00000F000000}"/>
            </a:ext>
          </a:extLst>
        </xdr:cNvPr>
        <xdr:cNvSpPr/>
      </xdr:nvSpPr>
      <xdr:spPr>
        <a:xfrm>
          <a:off x="8686800" y="0"/>
          <a:ext cx="655320" cy="360000"/>
        </a:xfrm>
        <a:prstGeom prst="rect">
          <a:avLst/>
        </a:prstGeom>
        <a:solidFill>
          <a:schemeClr val="accent5">
            <a:lumMod val="20000"/>
            <a:lumOff val="80000"/>
          </a:schemeClr>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DATA</a:t>
          </a:r>
          <a:endParaRPr kumimoji="1" lang="ja-JP" altLang="en-US" sz="1100"/>
        </a:p>
      </xdr:txBody>
    </xdr:sp>
    <xdr:clientData/>
  </xdr:twoCellAnchor>
  <xdr:twoCellAnchor>
    <xdr:from>
      <xdr:col>15</xdr:col>
      <xdr:colOff>160020</xdr:colOff>
      <xdr:row>0</xdr:row>
      <xdr:rowOff>0</xdr:rowOff>
    </xdr:from>
    <xdr:to>
      <xdr:col>16</xdr:col>
      <xdr:colOff>190500</xdr:colOff>
      <xdr:row>0</xdr:row>
      <xdr:rowOff>360000</xdr:rowOff>
    </xdr:to>
    <xdr:sp macro="" textlink="">
      <xdr:nvSpPr>
        <xdr:cNvPr id="16" name="正方形/長方形 15">
          <a:hlinkClick xmlns:r="http://schemas.openxmlformats.org/officeDocument/2006/relationships" r:id="rId12"/>
          <a:extLst>
            <a:ext uri="{FF2B5EF4-FFF2-40B4-BE49-F238E27FC236}">
              <a16:creationId xmlns:a16="http://schemas.microsoft.com/office/drawing/2014/main" id="{00000000-0008-0000-0300-000010000000}"/>
            </a:ext>
          </a:extLst>
        </xdr:cNvPr>
        <xdr:cNvSpPr/>
      </xdr:nvSpPr>
      <xdr:spPr>
        <a:xfrm>
          <a:off x="9342120" y="0"/>
          <a:ext cx="647700" cy="360000"/>
        </a:xfrm>
        <a:prstGeom prst="rect">
          <a:avLst/>
        </a:prstGeom>
        <a:solidFill>
          <a:schemeClr val="accent5">
            <a:lumMod val="20000"/>
            <a:lumOff val="80000"/>
          </a:schemeClr>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係数</a:t>
          </a:r>
        </a:p>
      </xdr:txBody>
    </xdr:sp>
    <xdr:clientData/>
  </xdr:twoCellAnchor>
  <xdr:twoCellAnchor>
    <xdr:from>
      <xdr:col>16</xdr:col>
      <xdr:colOff>190500</xdr:colOff>
      <xdr:row>0</xdr:row>
      <xdr:rowOff>0</xdr:rowOff>
    </xdr:from>
    <xdr:to>
      <xdr:col>17</xdr:col>
      <xdr:colOff>297179</xdr:colOff>
      <xdr:row>0</xdr:row>
      <xdr:rowOff>360000</xdr:rowOff>
    </xdr:to>
    <xdr:sp macro="" textlink="">
      <xdr:nvSpPr>
        <xdr:cNvPr id="17" name="正方形/長方形 16">
          <a:hlinkClick xmlns:r="http://schemas.openxmlformats.org/officeDocument/2006/relationships" r:id="rId13"/>
          <a:extLst>
            <a:ext uri="{FF2B5EF4-FFF2-40B4-BE49-F238E27FC236}">
              <a16:creationId xmlns:a16="http://schemas.microsoft.com/office/drawing/2014/main" id="{00000000-0008-0000-0300-000011000000}"/>
            </a:ext>
          </a:extLst>
        </xdr:cNvPr>
        <xdr:cNvSpPr/>
      </xdr:nvSpPr>
      <xdr:spPr>
        <a:xfrm>
          <a:off x="9989820" y="0"/>
          <a:ext cx="723899" cy="360000"/>
        </a:xfrm>
        <a:prstGeom prst="rect">
          <a:avLst/>
        </a:prstGeom>
        <a:solidFill>
          <a:schemeClr val="accent5">
            <a:lumMod val="20000"/>
            <a:lumOff val="80000"/>
          </a:schemeClr>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粗利率</a:t>
          </a:r>
        </a:p>
      </xdr:txBody>
    </xdr:sp>
    <xdr:clientData/>
  </xdr:twoCellAnchor>
  <xdr:twoCellAnchor>
    <xdr:from>
      <xdr:col>17</xdr:col>
      <xdr:colOff>289560</xdr:colOff>
      <xdr:row>0</xdr:row>
      <xdr:rowOff>0</xdr:rowOff>
    </xdr:from>
    <xdr:to>
      <xdr:col>18</xdr:col>
      <xdr:colOff>563880</xdr:colOff>
      <xdr:row>0</xdr:row>
      <xdr:rowOff>360000</xdr:rowOff>
    </xdr:to>
    <xdr:sp macro="" textlink="">
      <xdr:nvSpPr>
        <xdr:cNvPr id="18" name="正方形/長方形 17">
          <a:hlinkClick xmlns:r="http://schemas.openxmlformats.org/officeDocument/2006/relationships" r:id="rId14"/>
          <a:extLst>
            <a:ext uri="{FF2B5EF4-FFF2-40B4-BE49-F238E27FC236}">
              <a16:creationId xmlns:a16="http://schemas.microsoft.com/office/drawing/2014/main" id="{00000000-0008-0000-0300-000012000000}"/>
            </a:ext>
          </a:extLst>
        </xdr:cNvPr>
        <xdr:cNvSpPr/>
      </xdr:nvSpPr>
      <xdr:spPr>
        <a:xfrm>
          <a:off x="10706100" y="0"/>
          <a:ext cx="891540" cy="360000"/>
        </a:xfrm>
        <a:prstGeom prst="rect">
          <a:avLst/>
        </a:prstGeom>
        <a:solidFill>
          <a:schemeClr val="accent5">
            <a:lumMod val="20000"/>
            <a:lumOff val="80000"/>
          </a:schemeClr>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固定資本</a:t>
          </a:r>
        </a:p>
      </xdr:txBody>
    </xdr:sp>
    <xdr:clientData/>
  </xdr:twoCellAnchor>
  <xdr:twoCellAnchor>
    <xdr:from>
      <xdr:col>15</xdr:col>
      <xdr:colOff>381000</xdr:colOff>
      <xdr:row>6</xdr:row>
      <xdr:rowOff>9525</xdr:rowOff>
    </xdr:from>
    <xdr:to>
      <xdr:col>16</xdr:col>
      <xdr:colOff>673608</xdr:colOff>
      <xdr:row>8</xdr:row>
      <xdr:rowOff>94107</xdr:rowOff>
    </xdr:to>
    <xdr:sp macro="" textlink="">
      <xdr:nvSpPr>
        <xdr:cNvPr id="19" name="ホームベース 18">
          <a:hlinkClick xmlns:r="http://schemas.openxmlformats.org/officeDocument/2006/relationships" r:id="rId15"/>
          <a:extLst>
            <a:ext uri="{FF2B5EF4-FFF2-40B4-BE49-F238E27FC236}">
              <a16:creationId xmlns:a16="http://schemas.microsoft.com/office/drawing/2014/main" id="{00000000-0008-0000-0300-000013000000}"/>
            </a:ext>
          </a:extLst>
        </xdr:cNvPr>
        <xdr:cNvSpPr/>
      </xdr:nvSpPr>
      <xdr:spPr>
        <a:xfrm>
          <a:off x="10544175" y="1438275"/>
          <a:ext cx="978408" cy="484632"/>
        </a:xfrm>
        <a:prstGeom prst="homePlate">
          <a:avLst/>
        </a:prstGeom>
        <a:solidFill>
          <a:schemeClr val="accent4">
            <a:lumMod val="40000"/>
            <a:lumOff val="60000"/>
          </a:schemeClr>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100" b="1">
              <a:solidFill>
                <a:srgbClr val="FF0000"/>
              </a:solidFill>
            </a:rPr>
            <a:t>留意事項</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209550</xdr:colOff>
      <xdr:row>18</xdr:row>
      <xdr:rowOff>190500</xdr:rowOff>
    </xdr:from>
    <xdr:to>
      <xdr:col>9</xdr:col>
      <xdr:colOff>219075</xdr:colOff>
      <xdr:row>18</xdr:row>
      <xdr:rowOff>190500</xdr:rowOff>
    </xdr:to>
    <xdr:cxnSp macro="">
      <xdr:nvCxnSpPr>
        <xdr:cNvPr id="2" name="直線コネクタ 1">
          <a:extLst>
            <a:ext uri="{FF2B5EF4-FFF2-40B4-BE49-F238E27FC236}">
              <a16:creationId xmlns:a16="http://schemas.microsoft.com/office/drawing/2014/main" id="{00000000-0008-0000-0400-000002000000}"/>
            </a:ext>
          </a:extLst>
        </xdr:cNvPr>
        <xdr:cNvCxnSpPr/>
      </xdr:nvCxnSpPr>
      <xdr:spPr>
        <a:xfrm>
          <a:off x="2276475" y="4210050"/>
          <a:ext cx="28575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209550</xdr:colOff>
      <xdr:row>18</xdr:row>
      <xdr:rowOff>181768</xdr:rowOff>
    </xdr:from>
    <xdr:to>
      <xdr:col>9</xdr:col>
      <xdr:colOff>210345</xdr:colOff>
      <xdr:row>20</xdr:row>
      <xdr:rowOff>5143</xdr:rowOff>
    </xdr:to>
    <xdr:cxnSp macro="">
      <xdr:nvCxnSpPr>
        <xdr:cNvPr id="3" name="直線矢印コネクタ 2">
          <a:extLst>
            <a:ext uri="{FF2B5EF4-FFF2-40B4-BE49-F238E27FC236}">
              <a16:creationId xmlns:a16="http://schemas.microsoft.com/office/drawing/2014/main" id="{00000000-0008-0000-0400-000003000000}"/>
            </a:ext>
          </a:extLst>
        </xdr:cNvPr>
        <xdr:cNvCxnSpPr/>
      </xdr:nvCxnSpPr>
      <xdr:spPr>
        <a:xfrm flipH="1">
          <a:off x="5124450" y="4201318"/>
          <a:ext cx="795" cy="252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9525</xdr:colOff>
      <xdr:row>24</xdr:row>
      <xdr:rowOff>9525</xdr:rowOff>
    </xdr:from>
    <xdr:to>
      <xdr:col>5</xdr:col>
      <xdr:colOff>9526</xdr:colOff>
      <xdr:row>26</xdr:row>
      <xdr:rowOff>12900</xdr:rowOff>
    </xdr:to>
    <xdr:cxnSp macro="">
      <xdr:nvCxnSpPr>
        <xdr:cNvPr id="4" name="直線矢印コネクタ 3">
          <a:extLst>
            <a:ext uri="{FF2B5EF4-FFF2-40B4-BE49-F238E27FC236}">
              <a16:creationId xmlns:a16="http://schemas.microsoft.com/office/drawing/2014/main" id="{00000000-0008-0000-0400-000004000000}"/>
            </a:ext>
          </a:extLst>
        </xdr:cNvPr>
        <xdr:cNvCxnSpPr/>
      </xdr:nvCxnSpPr>
      <xdr:spPr>
        <a:xfrm flipH="1">
          <a:off x="2962275" y="5314950"/>
          <a:ext cx="1" cy="432000"/>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885824</xdr:colOff>
      <xdr:row>29</xdr:row>
      <xdr:rowOff>1</xdr:rowOff>
    </xdr:from>
    <xdr:to>
      <xdr:col>5</xdr:col>
      <xdr:colOff>1587</xdr:colOff>
      <xdr:row>31</xdr:row>
      <xdr:rowOff>3376</xdr:rowOff>
    </xdr:to>
    <xdr:cxnSp macro="">
      <xdr:nvCxnSpPr>
        <xdr:cNvPr id="5" name="直線矢印コネクタ 4">
          <a:extLst>
            <a:ext uri="{FF2B5EF4-FFF2-40B4-BE49-F238E27FC236}">
              <a16:creationId xmlns:a16="http://schemas.microsoft.com/office/drawing/2014/main" id="{00000000-0008-0000-0400-000005000000}"/>
            </a:ext>
          </a:extLst>
        </xdr:cNvPr>
        <xdr:cNvCxnSpPr/>
      </xdr:nvCxnSpPr>
      <xdr:spPr>
        <a:xfrm rot="5400000">
          <a:off x="2737543" y="6587432"/>
          <a:ext cx="43200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428625</xdr:colOff>
      <xdr:row>35</xdr:row>
      <xdr:rowOff>794</xdr:rowOff>
    </xdr:from>
    <xdr:to>
      <xdr:col>13</xdr:col>
      <xdr:colOff>429420</xdr:colOff>
      <xdr:row>36</xdr:row>
      <xdr:rowOff>9525</xdr:rowOff>
    </xdr:to>
    <xdr:cxnSp macro="">
      <xdr:nvCxnSpPr>
        <xdr:cNvPr id="6" name="直線矢印コネクタ 5">
          <a:extLst>
            <a:ext uri="{FF2B5EF4-FFF2-40B4-BE49-F238E27FC236}">
              <a16:creationId xmlns:a16="http://schemas.microsoft.com/office/drawing/2014/main" id="{00000000-0008-0000-0400-000006000000}"/>
            </a:ext>
          </a:extLst>
        </xdr:cNvPr>
        <xdr:cNvCxnSpPr/>
      </xdr:nvCxnSpPr>
      <xdr:spPr>
        <a:xfrm flipH="1">
          <a:off x="6657975" y="6373019"/>
          <a:ext cx="795" cy="18970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17</xdr:row>
      <xdr:rowOff>9525</xdr:rowOff>
    </xdr:from>
    <xdr:to>
      <xdr:col>5</xdr:col>
      <xdr:colOff>0</xdr:colOff>
      <xdr:row>18</xdr:row>
      <xdr:rowOff>195975</xdr:rowOff>
    </xdr:to>
    <xdr:cxnSp macro="">
      <xdr:nvCxnSpPr>
        <xdr:cNvPr id="7" name="直線矢印コネクタ 6">
          <a:extLst>
            <a:ext uri="{FF2B5EF4-FFF2-40B4-BE49-F238E27FC236}">
              <a16:creationId xmlns:a16="http://schemas.microsoft.com/office/drawing/2014/main" id="{00000000-0008-0000-0400-000007000000}"/>
            </a:ext>
          </a:extLst>
        </xdr:cNvPr>
        <xdr:cNvCxnSpPr/>
      </xdr:nvCxnSpPr>
      <xdr:spPr>
        <a:xfrm>
          <a:off x="2952750" y="3819525"/>
          <a:ext cx="0" cy="396000"/>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9525</xdr:colOff>
      <xdr:row>35</xdr:row>
      <xdr:rowOff>0</xdr:rowOff>
    </xdr:from>
    <xdr:to>
      <xdr:col>13</xdr:col>
      <xdr:colOff>428625</xdr:colOff>
      <xdr:row>35</xdr:row>
      <xdr:rowOff>0</xdr:rowOff>
    </xdr:to>
    <xdr:cxnSp macro="">
      <xdr:nvCxnSpPr>
        <xdr:cNvPr id="8" name="直線コネクタ 7">
          <a:extLst>
            <a:ext uri="{FF2B5EF4-FFF2-40B4-BE49-F238E27FC236}">
              <a16:creationId xmlns:a16="http://schemas.microsoft.com/office/drawing/2014/main" id="{00000000-0008-0000-0400-000008000000}"/>
            </a:ext>
          </a:extLst>
        </xdr:cNvPr>
        <xdr:cNvCxnSpPr/>
      </xdr:nvCxnSpPr>
      <xdr:spPr>
        <a:xfrm>
          <a:off x="4924425" y="6372225"/>
          <a:ext cx="1733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209550</xdr:colOff>
      <xdr:row>18</xdr:row>
      <xdr:rowOff>191293</xdr:rowOff>
    </xdr:from>
    <xdr:to>
      <xdr:col>4</xdr:col>
      <xdr:colOff>210345</xdr:colOff>
      <xdr:row>20</xdr:row>
      <xdr:rowOff>14668</xdr:rowOff>
    </xdr:to>
    <xdr:cxnSp macro="">
      <xdr:nvCxnSpPr>
        <xdr:cNvPr id="9" name="直線矢印コネクタ 8">
          <a:extLst>
            <a:ext uri="{FF2B5EF4-FFF2-40B4-BE49-F238E27FC236}">
              <a16:creationId xmlns:a16="http://schemas.microsoft.com/office/drawing/2014/main" id="{00000000-0008-0000-0400-000009000000}"/>
            </a:ext>
          </a:extLst>
        </xdr:cNvPr>
        <xdr:cNvCxnSpPr/>
      </xdr:nvCxnSpPr>
      <xdr:spPr>
        <a:xfrm flipH="1">
          <a:off x="2276475" y="4210843"/>
          <a:ext cx="795" cy="252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34</xdr:row>
      <xdr:rowOff>0</xdr:rowOff>
    </xdr:from>
    <xdr:to>
      <xdr:col>5</xdr:col>
      <xdr:colOff>1</xdr:colOff>
      <xdr:row>36</xdr:row>
      <xdr:rowOff>3375</xdr:rowOff>
    </xdr:to>
    <xdr:cxnSp macro="">
      <xdr:nvCxnSpPr>
        <xdr:cNvPr id="10" name="直線矢印コネクタ 9">
          <a:extLst>
            <a:ext uri="{FF2B5EF4-FFF2-40B4-BE49-F238E27FC236}">
              <a16:creationId xmlns:a16="http://schemas.microsoft.com/office/drawing/2014/main" id="{00000000-0008-0000-0400-00000A000000}"/>
            </a:ext>
          </a:extLst>
        </xdr:cNvPr>
        <xdr:cNvCxnSpPr/>
      </xdr:nvCxnSpPr>
      <xdr:spPr>
        <a:xfrm>
          <a:off x="2952750" y="7439025"/>
          <a:ext cx="1" cy="432000"/>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885824</xdr:colOff>
      <xdr:row>39</xdr:row>
      <xdr:rowOff>1</xdr:rowOff>
    </xdr:from>
    <xdr:to>
      <xdr:col>5</xdr:col>
      <xdr:colOff>1587</xdr:colOff>
      <xdr:row>41</xdr:row>
      <xdr:rowOff>3376</xdr:rowOff>
    </xdr:to>
    <xdr:cxnSp macro="">
      <xdr:nvCxnSpPr>
        <xdr:cNvPr id="11" name="直線矢印コネクタ 10">
          <a:extLst>
            <a:ext uri="{FF2B5EF4-FFF2-40B4-BE49-F238E27FC236}">
              <a16:creationId xmlns:a16="http://schemas.microsoft.com/office/drawing/2014/main" id="{00000000-0008-0000-0400-00000B000000}"/>
            </a:ext>
          </a:extLst>
        </xdr:cNvPr>
        <xdr:cNvCxnSpPr/>
      </xdr:nvCxnSpPr>
      <xdr:spPr>
        <a:xfrm rot="5400000">
          <a:off x="2737543" y="8768657"/>
          <a:ext cx="43200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885824</xdr:colOff>
      <xdr:row>44</xdr:row>
      <xdr:rowOff>1</xdr:rowOff>
    </xdr:from>
    <xdr:to>
      <xdr:col>5</xdr:col>
      <xdr:colOff>1587</xdr:colOff>
      <xdr:row>46</xdr:row>
      <xdr:rowOff>3376</xdr:rowOff>
    </xdr:to>
    <xdr:cxnSp macro="">
      <xdr:nvCxnSpPr>
        <xdr:cNvPr id="12" name="直線矢印コネクタ 11">
          <a:extLst>
            <a:ext uri="{FF2B5EF4-FFF2-40B4-BE49-F238E27FC236}">
              <a16:creationId xmlns:a16="http://schemas.microsoft.com/office/drawing/2014/main" id="{00000000-0008-0000-0400-00000C000000}"/>
            </a:ext>
          </a:extLst>
        </xdr:cNvPr>
        <xdr:cNvCxnSpPr/>
      </xdr:nvCxnSpPr>
      <xdr:spPr>
        <a:xfrm rot="5400000">
          <a:off x="2737543" y="9835457"/>
          <a:ext cx="43200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885824</xdr:colOff>
      <xdr:row>49</xdr:row>
      <xdr:rowOff>1</xdr:rowOff>
    </xdr:from>
    <xdr:to>
      <xdr:col>5</xdr:col>
      <xdr:colOff>1587</xdr:colOff>
      <xdr:row>51</xdr:row>
      <xdr:rowOff>3376</xdr:rowOff>
    </xdr:to>
    <xdr:cxnSp macro="">
      <xdr:nvCxnSpPr>
        <xdr:cNvPr id="13" name="直線矢印コネクタ 12">
          <a:extLst>
            <a:ext uri="{FF2B5EF4-FFF2-40B4-BE49-F238E27FC236}">
              <a16:creationId xmlns:a16="http://schemas.microsoft.com/office/drawing/2014/main" id="{00000000-0008-0000-0400-00000D000000}"/>
            </a:ext>
          </a:extLst>
        </xdr:cNvPr>
        <xdr:cNvCxnSpPr/>
      </xdr:nvCxnSpPr>
      <xdr:spPr>
        <a:xfrm rot="5400000">
          <a:off x="2737543" y="10902257"/>
          <a:ext cx="43200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34</xdr:row>
      <xdr:rowOff>0</xdr:rowOff>
    </xdr:from>
    <xdr:to>
      <xdr:col>9</xdr:col>
      <xdr:colOff>4</xdr:colOff>
      <xdr:row>35</xdr:row>
      <xdr:rowOff>9525</xdr:rowOff>
    </xdr:to>
    <xdr:cxnSp macro="">
      <xdr:nvCxnSpPr>
        <xdr:cNvPr id="14" name="直線矢印コネクタ 13">
          <a:extLst>
            <a:ext uri="{FF2B5EF4-FFF2-40B4-BE49-F238E27FC236}">
              <a16:creationId xmlns:a16="http://schemas.microsoft.com/office/drawing/2014/main" id="{00000000-0008-0000-0400-00000E000000}"/>
            </a:ext>
          </a:extLst>
        </xdr:cNvPr>
        <xdr:cNvCxnSpPr/>
      </xdr:nvCxnSpPr>
      <xdr:spPr>
        <a:xfrm flipH="1">
          <a:off x="4914900" y="6200775"/>
          <a:ext cx="4" cy="180975"/>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885824</xdr:colOff>
      <xdr:row>54</xdr:row>
      <xdr:rowOff>1</xdr:rowOff>
    </xdr:from>
    <xdr:to>
      <xdr:col>5</xdr:col>
      <xdr:colOff>1587</xdr:colOff>
      <xdr:row>56</xdr:row>
      <xdr:rowOff>3376</xdr:rowOff>
    </xdr:to>
    <xdr:cxnSp macro="">
      <xdr:nvCxnSpPr>
        <xdr:cNvPr id="15" name="直線矢印コネクタ 14">
          <a:extLst>
            <a:ext uri="{FF2B5EF4-FFF2-40B4-BE49-F238E27FC236}">
              <a16:creationId xmlns:a16="http://schemas.microsoft.com/office/drawing/2014/main" id="{00000000-0008-0000-0400-00000F000000}"/>
            </a:ext>
          </a:extLst>
        </xdr:cNvPr>
        <xdr:cNvCxnSpPr/>
      </xdr:nvCxnSpPr>
      <xdr:spPr>
        <a:xfrm rot="5400000">
          <a:off x="2737543" y="11969057"/>
          <a:ext cx="43200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428625</xdr:colOff>
      <xdr:row>60</xdr:row>
      <xdr:rowOff>794</xdr:rowOff>
    </xdr:from>
    <xdr:to>
      <xdr:col>13</xdr:col>
      <xdr:colOff>429420</xdr:colOff>
      <xdr:row>61</xdr:row>
      <xdr:rowOff>9525</xdr:rowOff>
    </xdr:to>
    <xdr:cxnSp macro="">
      <xdr:nvCxnSpPr>
        <xdr:cNvPr id="16" name="直線矢印コネクタ 15">
          <a:extLst>
            <a:ext uri="{FF2B5EF4-FFF2-40B4-BE49-F238E27FC236}">
              <a16:creationId xmlns:a16="http://schemas.microsoft.com/office/drawing/2014/main" id="{00000000-0008-0000-0400-000010000000}"/>
            </a:ext>
          </a:extLst>
        </xdr:cNvPr>
        <xdr:cNvCxnSpPr/>
      </xdr:nvCxnSpPr>
      <xdr:spPr>
        <a:xfrm flipH="1">
          <a:off x="6657975" y="11011694"/>
          <a:ext cx="795" cy="18970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9525</xdr:colOff>
      <xdr:row>60</xdr:row>
      <xdr:rowOff>9525</xdr:rowOff>
    </xdr:from>
    <xdr:to>
      <xdr:col>13</xdr:col>
      <xdr:colOff>428625</xdr:colOff>
      <xdr:row>60</xdr:row>
      <xdr:rowOff>9525</xdr:rowOff>
    </xdr:to>
    <xdr:cxnSp macro="">
      <xdr:nvCxnSpPr>
        <xdr:cNvPr id="17" name="直線コネクタ 16">
          <a:extLst>
            <a:ext uri="{FF2B5EF4-FFF2-40B4-BE49-F238E27FC236}">
              <a16:creationId xmlns:a16="http://schemas.microsoft.com/office/drawing/2014/main" id="{00000000-0008-0000-0400-000011000000}"/>
            </a:ext>
          </a:extLst>
        </xdr:cNvPr>
        <xdr:cNvCxnSpPr/>
      </xdr:nvCxnSpPr>
      <xdr:spPr>
        <a:xfrm>
          <a:off x="4924425" y="11020425"/>
          <a:ext cx="1733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59</xdr:row>
      <xdr:rowOff>0</xdr:rowOff>
    </xdr:from>
    <xdr:to>
      <xdr:col>9</xdr:col>
      <xdr:colOff>0</xdr:colOff>
      <xdr:row>60</xdr:row>
      <xdr:rowOff>19050</xdr:rowOff>
    </xdr:to>
    <xdr:cxnSp macro="">
      <xdr:nvCxnSpPr>
        <xdr:cNvPr id="18" name="直線矢印コネクタ 17">
          <a:extLst>
            <a:ext uri="{FF2B5EF4-FFF2-40B4-BE49-F238E27FC236}">
              <a16:creationId xmlns:a16="http://schemas.microsoft.com/office/drawing/2014/main" id="{00000000-0008-0000-0400-000012000000}"/>
            </a:ext>
          </a:extLst>
        </xdr:cNvPr>
        <xdr:cNvCxnSpPr/>
      </xdr:nvCxnSpPr>
      <xdr:spPr>
        <a:xfrm>
          <a:off x="4914900" y="10839450"/>
          <a:ext cx="0" cy="190500"/>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409575</xdr:colOff>
      <xdr:row>10</xdr:row>
      <xdr:rowOff>133350</xdr:rowOff>
    </xdr:from>
    <xdr:to>
      <xdr:col>18</xdr:col>
      <xdr:colOff>428625</xdr:colOff>
      <xdr:row>66</xdr:row>
      <xdr:rowOff>9525</xdr:rowOff>
    </xdr:to>
    <xdr:cxnSp macro="">
      <xdr:nvCxnSpPr>
        <xdr:cNvPr id="19" name="直線矢印コネクタ 18">
          <a:extLst>
            <a:ext uri="{FF2B5EF4-FFF2-40B4-BE49-F238E27FC236}">
              <a16:creationId xmlns:a16="http://schemas.microsoft.com/office/drawing/2014/main" id="{00000000-0008-0000-0400-000013000000}"/>
            </a:ext>
          </a:extLst>
        </xdr:cNvPr>
        <xdr:cNvCxnSpPr/>
      </xdr:nvCxnSpPr>
      <xdr:spPr>
        <a:xfrm>
          <a:off x="8820150" y="2009775"/>
          <a:ext cx="19050" cy="101060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228600</xdr:colOff>
      <xdr:row>16</xdr:row>
      <xdr:rowOff>28575</xdr:rowOff>
    </xdr:from>
    <xdr:to>
      <xdr:col>13</xdr:col>
      <xdr:colOff>438150</xdr:colOff>
      <xdr:row>16</xdr:row>
      <xdr:rowOff>28575</xdr:rowOff>
    </xdr:to>
    <xdr:cxnSp macro="">
      <xdr:nvCxnSpPr>
        <xdr:cNvPr id="20" name="直線コネクタ 19">
          <a:extLst>
            <a:ext uri="{FF2B5EF4-FFF2-40B4-BE49-F238E27FC236}">
              <a16:creationId xmlns:a16="http://schemas.microsoft.com/office/drawing/2014/main" id="{00000000-0008-0000-0400-000014000000}"/>
            </a:ext>
          </a:extLst>
        </xdr:cNvPr>
        <xdr:cNvCxnSpPr/>
      </xdr:nvCxnSpPr>
      <xdr:spPr>
        <a:xfrm>
          <a:off x="5724525" y="2952750"/>
          <a:ext cx="9429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37</xdr:row>
      <xdr:rowOff>201083</xdr:rowOff>
    </xdr:from>
    <xdr:to>
      <xdr:col>17</xdr:col>
      <xdr:colOff>84667</xdr:colOff>
      <xdr:row>37</xdr:row>
      <xdr:rowOff>201084</xdr:rowOff>
    </xdr:to>
    <xdr:cxnSp macro="">
      <xdr:nvCxnSpPr>
        <xdr:cNvPr id="21" name="直線コネクタ 20">
          <a:extLst>
            <a:ext uri="{FF2B5EF4-FFF2-40B4-BE49-F238E27FC236}">
              <a16:creationId xmlns:a16="http://schemas.microsoft.com/office/drawing/2014/main" id="{00000000-0008-0000-0400-000015000000}"/>
            </a:ext>
          </a:extLst>
        </xdr:cNvPr>
        <xdr:cNvCxnSpPr/>
      </xdr:nvCxnSpPr>
      <xdr:spPr>
        <a:xfrm>
          <a:off x="7934325" y="6963833"/>
          <a:ext cx="322792"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447675</xdr:colOff>
      <xdr:row>64</xdr:row>
      <xdr:rowOff>9525</xdr:rowOff>
    </xdr:from>
    <xdr:to>
      <xdr:col>13</xdr:col>
      <xdr:colOff>447679</xdr:colOff>
      <xdr:row>65</xdr:row>
      <xdr:rowOff>9525</xdr:rowOff>
    </xdr:to>
    <xdr:cxnSp macro="">
      <xdr:nvCxnSpPr>
        <xdr:cNvPr id="22" name="直線矢印コネクタ 21">
          <a:extLst>
            <a:ext uri="{FF2B5EF4-FFF2-40B4-BE49-F238E27FC236}">
              <a16:creationId xmlns:a16="http://schemas.microsoft.com/office/drawing/2014/main" id="{00000000-0008-0000-0400-000016000000}"/>
            </a:ext>
          </a:extLst>
        </xdr:cNvPr>
        <xdr:cNvCxnSpPr/>
      </xdr:nvCxnSpPr>
      <xdr:spPr>
        <a:xfrm flipH="1">
          <a:off x="6677025" y="11763375"/>
          <a:ext cx="4" cy="171450"/>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447675</xdr:colOff>
      <xdr:row>65</xdr:row>
      <xdr:rowOff>9525</xdr:rowOff>
    </xdr:from>
    <xdr:to>
      <xdr:col>18</xdr:col>
      <xdr:colOff>438150</xdr:colOff>
      <xdr:row>65</xdr:row>
      <xdr:rowOff>9525</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6677025" y="11934825"/>
          <a:ext cx="2171700" cy="0"/>
        </a:xfrm>
        <a:prstGeom prst="line">
          <a:avLst/>
        </a:prstGeom>
        <a:ln>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449263</xdr:colOff>
      <xdr:row>69</xdr:row>
      <xdr:rowOff>0</xdr:rowOff>
    </xdr:from>
    <xdr:to>
      <xdr:col>18</xdr:col>
      <xdr:colOff>457200</xdr:colOff>
      <xdr:row>70</xdr:row>
      <xdr:rowOff>209550</xdr:rowOff>
    </xdr:to>
    <xdr:cxnSp macro="">
      <xdr:nvCxnSpPr>
        <xdr:cNvPr id="24" name="直線矢印コネクタ 23">
          <a:extLst>
            <a:ext uri="{FF2B5EF4-FFF2-40B4-BE49-F238E27FC236}">
              <a16:creationId xmlns:a16="http://schemas.microsoft.com/office/drawing/2014/main" id="{00000000-0008-0000-0400-000018000000}"/>
            </a:ext>
          </a:extLst>
        </xdr:cNvPr>
        <xdr:cNvCxnSpPr/>
      </xdr:nvCxnSpPr>
      <xdr:spPr>
        <a:xfrm>
          <a:off x="8859838" y="12668250"/>
          <a:ext cx="7937" cy="381000"/>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447675</xdr:colOff>
      <xdr:row>67</xdr:row>
      <xdr:rowOff>104775</xdr:rowOff>
    </xdr:from>
    <xdr:to>
      <xdr:col>16</xdr:col>
      <xdr:colOff>228600</xdr:colOff>
      <xdr:row>67</xdr:row>
      <xdr:rowOff>104775</xdr:rowOff>
    </xdr:to>
    <xdr:cxnSp macro="">
      <xdr:nvCxnSpPr>
        <xdr:cNvPr id="25" name="直線コネクタ 24">
          <a:extLst>
            <a:ext uri="{FF2B5EF4-FFF2-40B4-BE49-F238E27FC236}">
              <a16:creationId xmlns:a16="http://schemas.microsoft.com/office/drawing/2014/main" id="{00000000-0008-0000-0400-000019000000}"/>
            </a:ext>
          </a:extLst>
        </xdr:cNvPr>
        <xdr:cNvCxnSpPr/>
      </xdr:nvCxnSpPr>
      <xdr:spPr>
        <a:xfrm>
          <a:off x="6677025" y="12420600"/>
          <a:ext cx="14859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438150</xdr:colOff>
      <xdr:row>67</xdr:row>
      <xdr:rowOff>95250</xdr:rowOff>
    </xdr:from>
    <xdr:to>
      <xdr:col>13</xdr:col>
      <xdr:colOff>447675</xdr:colOff>
      <xdr:row>71</xdr:row>
      <xdr:rowOff>0</xdr:rowOff>
    </xdr:to>
    <xdr:cxnSp macro="">
      <xdr:nvCxnSpPr>
        <xdr:cNvPr id="26" name="直線矢印コネクタ 25">
          <a:extLst>
            <a:ext uri="{FF2B5EF4-FFF2-40B4-BE49-F238E27FC236}">
              <a16:creationId xmlns:a16="http://schemas.microsoft.com/office/drawing/2014/main" id="{00000000-0008-0000-0400-00001A000000}"/>
            </a:ext>
          </a:extLst>
        </xdr:cNvPr>
        <xdr:cNvCxnSpPr/>
      </xdr:nvCxnSpPr>
      <xdr:spPr>
        <a:xfrm>
          <a:off x="6667500" y="12411075"/>
          <a:ext cx="9525" cy="647700"/>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10</xdr:row>
      <xdr:rowOff>0</xdr:rowOff>
    </xdr:from>
    <xdr:to>
      <xdr:col>5</xdr:col>
      <xdr:colOff>797</xdr:colOff>
      <xdr:row>11</xdr:row>
      <xdr:rowOff>209550</xdr:rowOff>
    </xdr:to>
    <xdr:cxnSp macro="">
      <xdr:nvCxnSpPr>
        <xdr:cNvPr id="27" name="直線矢印コネクタ 26">
          <a:extLst>
            <a:ext uri="{FF2B5EF4-FFF2-40B4-BE49-F238E27FC236}">
              <a16:creationId xmlns:a16="http://schemas.microsoft.com/office/drawing/2014/main" id="{00000000-0008-0000-0400-00001B000000}"/>
            </a:ext>
          </a:extLst>
        </xdr:cNvPr>
        <xdr:cNvCxnSpPr/>
      </xdr:nvCxnSpPr>
      <xdr:spPr>
        <a:xfrm flipH="1">
          <a:off x="2952750" y="1876425"/>
          <a:ext cx="797" cy="3524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428625</xdr:colOff>
      <xdr:row>16</xdr:row>
      <xdr:rowOff>38100</xdr:rowOff>
    </xdr:from>
    <xdr:to>
      <xdr:col>13</xdr:col>
      <xdr:colOff>428626</xdr:colOff>
      <xdr:row>26</xdr:row>
      <xdr:rowOff>9525</xdr:rowOff>
    </xdr:to>
    <xdr:cxnSp macro="">
      <xdr:nvCxnSpPr>
        <xdr:cNvPr id="28" name="直線矢印コネクタ 27">
          <a:extLst>
            <a:ext uri="{FF2B5EF4-FFF2-40B4-BE49-F238E27FC236}">
              <a16:creationId xmlns:a16="http://schemas.microsoft.com/office/drawing/2014/main" id="{00000000-0008-0000-0400-00001C000000}"/>
            </a:ext>
          </a:extLst>
        </xdr:cNvPr>
        <xdr:cNvCxnSpPr/>
      </xdr:nvCxnSpPr>
      <xdr:spPr>
        <a:xfrm>
          <a:off x="6657975" y="2962275"/>
          <a:ext cx="1" cy="17716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27</xdr:row>
      <xdr:rowOff>114300</xdr:rowOff>
    </xdr:from>
    <xdr:to>
      <xdr:col>17</xdr:col>
      <xdr:colOff>148167</xdr:colOff>
      <xdr:row>27</xdr:row>
      <xdr:rowOff>116416</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7934325" y="5048250"/>
          <a:ext cx="386292" cy="211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137583</xdr:colOff>
      <xdr:row>27</xdr:row>
      <xdr:rowOff>127000</xdr:rowOff>
    </xdr:from>
    <xdr:to>
      <xdr:col>17</xdr:col>
      <xdr:colOff>137583</xdr:colOff>
      <xdr:row>39</xdr:row>
      <xdr:rowOff>116417</xdr:rowOff>
    </xdr:to>
    <xdr:cxnSp macro="">
      <xdr:nvCxnSpPr>
        <xdr:cNvPr id="30" name="直線矢印コネクタ 29">
          <a:extLst>
            <a:ext uri="{FF2B5EF4-FFF2-40B4-BE49-F238E27FC236}">
              <a16:creationId xmlns:a16="http://schemas.microsoft.com/office/drawing/2014/main" id="{00000000-0008-0000-0400-00001E000000}"/>
            </a:ext>
          </a:extLst>
        </xdr:cNvPr>
        <xdr:cNvCxnSpPr/>
      </xdr:nvCxnSpPr>
      <xdr:spPr>
        <a:xfrm>
          <a:off x="8310033" y="5060950"/>
          <a:ext cx="0" cy="2237317"/>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9525</xdr:colOff>
      <xdr:row>39</xdr:row>
      <xdr:rowOff>104775</xdr:rowOff>
    </xdr:from>
    <xdr:to>
      <xdr:col>17</xdr:col>
      <xdr:colOff>137583</xdr:colOff>
      <xdr:row>39</xdr:row>
      <xdr:rowOff>105834</xdr:rowOff>
    </xdr:to>
    <xdr:cxnSp macro="">
      <xdr:nvCxnSpPr>
        <xdr:cNvPr id="31" name="直線コネクタ 30">
          <a:extLst>
            <a:ext uri="{FF2B5EF4-FFF2-40B4-BE49-F238E27FC236}">
              <a16:creationId xmlns:a16="http://schemas.microsoft.com/office/drawing/2014/main" id="{00000000-0008-0000-0400-00001F000000}"/>
            </a:ext>
          </a:extLst>
        </xdr:cNvPr>
        <xdr:cNvCxnSpPr/>
      </xdr:nvCxnSpPr>
      <xdr:spPr>
        <a:xfrm>
          <a:off x="2962275" y="7286625"/>
          <a:ext cx="5347758" cy="1059"/>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9525</xdr:colOff>
      <xdr:row>10</xdr:row>
      <xdr:rowOff>142875</xdr:rowOff>
    </xdr:from>
    <xdr:to>
      <xdr:col>18</xdr:col>
      <xdr:colOff>409575</xdr:colOff>
      <xdr:row>10</xdr:row>
      <xdr:rowOff>142875</xdr:rowOff>
    </xdr:to>
    <xdr:cxnSp macro="">
      <xdr:nvCxnSpPr>
        <xdr:cNvPr id="32" name="直線コネクタ 31">
          <a:extLst>
            <a:ext uri="{FF2B5EF4-FFF2-40B4-BE49-F238E27FC236}">
              <a16:creationId xmlns:a16="http://schemas.microsoft.com/office/drawing/2014/main" id="{00000000-0008-0000-0400-000020000000}"/>
            </a:ext>
          </a:extLst>
        </xdr:cNvPr>
        <xdr:cNvCxnSpPr/>
      </xdr:nvCxnSpPr>
      <xdr:spPr>
        <a:xfrm>
          <a:off x="2962275" y="2019300"/>
          <a:ext cx="58578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190500</xdr:colOff>
      <xdr:row>37</xdr:row>
      <xdr:rowOff>211666</xdr:rowOff>
    </xdr:from>
    <xdr:to>
      <xdr:col>18</xdr:col>
      <xdr:colOff>423333</xdr:colOff>
      <xdr:row>37</xdr:row>
      <xdr:rowOff>211666</xdr:rowOff>
    </xdr:to>
    <xdr:cxnSp macro="">
      <xdr:nvCxnSpPr>
        <xdr:cNvPr id="33" name="直線コネクタ 32">
          <a:extLst>
            <a:ext uri="{FF2B5EF4-FFF2-40B4-BE49-F238E27FC236}">
              <a16:creationId xmlns:a16="http://schemas.microsoft.com/office/drawing/2014/main" id="{00000000-0008-0000-0400-000021000000}"/>
            </a:ext>
          </a:extLst>
        </xdr:cNvPr>
        <xdr:cNvCxnSpPr/>
      </xdr:nvCxnSpPr>
      <xdr:spPr>
        <a:xfrm>
          <a:off x="8362950" y="6974416"/>
          <a:ext cx="470958" cy="0"/>
        </a:xfrm>
        <a:prstGeom prst="line">
          <a:avLst/>
        </a:prstGeom>
        <a:ln>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171450</xdr:colOff>
      <xdr:row>19</xdr:row>
      <xdr:rowOff>19050</xdr:rowOff>
    </xdr:from>
    <xdr:to>
      <xdr:col>30</xdr:col>
      <xdr:colOff>180975</xdr:colOff>
      <xdr:row>19</xdr:row>
      <xdr:rowOff>19050</xdr:rowOff>
    </xdr:to>
    <xdr:cxnSp macro="">
      <xdr:nvCxnSpPr>
        <xdr:cNvPr id="34" name="直線コネクタ 33">
          <a:extLst>
            <a:ext uri="{FF2B5EF4-FFF2-40B4-BE49-F238E27FC236}">
              <a16:creationId xmlns:a16="http://schemas.microsoft.com/office/drawing/2014/main" id="{00000000-0008-0000-0400-000022000000}"/>
            </a:ext>
          </a:extLst>
        </xdr:cNvPr>
        <xdr:cNvCxnSpPr/>
      </xdr:nvCxnSpPr>
      <xdr:spPr>
        <a:xfrm>
          <a:off x="12344400" y="4248150"/>
          <a:ext cx="28575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180975</xdr:colOff>
      <xdr:row>19</xdr:row>
      <xdr:rowOff>29368</xdr:rowOff>
    </xdr:from>
    <xdr:to>
      <xdr:col>30</xdr:col>
      <xdr:colOff>181770</xdr:colOff>
      <xdr:row>19</xdr:row>
      <xdr:rowOff>209368</xdr:rowOff>
    </xdr:to>
    <xdr:cxnSp macro="">
      <xdr:nvCxnSpPr>
        <xdr:cNvPr id="35" name="直線矢印コネクタ 34">
          <a:extLst>
            <a:ext uri="{FF2B5EF4-FFF2-40B4-BE49-F238E27FC236}">
              <a16:creationId xmlns:a16="http://schemas.microsoft.com/office/drawing/2014/main" id="{00000000-0008-0000-0400-000023000000}"/>
            </a:ext>
          </a:extLst>
        </xdr:cNvPr>
        <xdr:cNvCxnSpPr/>
      </xdr:nvCxnSpPr>
      <xdr:spPr>
        <a:xfrm flipH="1">
          <a:off x="15201900" y="4258468"/>
          <a:ext cx="795" cy="180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9525</xdr:colOff>
      <xdr:row>24</xdr:row>
      <xdr:rowOff>9525</xdr:rowOff>
    </xdr:from>
    <xdr:to>
      <xdr:col>26</xdr:col>
      <xdr:colOff>9526</xdr:colOff>
      <xdr:row>26</xdr:row>
      <xdr:rowOff>12900</xdr:rowOff>
    </xdr:to>
    <xdr:cxnSp macro="">
      <xdr:nvCxnSpPr>
        <xdr:cNvPr id="36" name="直線矢印コネクタ 35">
          <a:extLst>
            <a:ext uri="{FF2B5EF4-FFF2-40B4-BE49-F238E27FC236}">
              <a16:creationId xmlns:a16="http://schemas.microsoft.com/office/drawing/2014/main" id="{00000000-0008-0000-0400-000024000000}"/>
            </a:ext>
          </a:extLst>
        </xdr:cNvPr>
        <xdr:cNvCxnSpPr/>
      </xdr:nvCxnSpPr>
      <xdr:spPr>
        <a:xfrm flipH="1">
          <a:off x="13068300" y="5305425"/>
          <a:ext cx="1" cy="432000"/>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885824</xdr:colOff>
      <xdr:row>29</xdr:row>
      <xdr:rowOff>1</xdr:rowOff>
    </xdr:from>
    <xdr:to>
      <xdr:col>26</xdr:col>
      <xdr:colOff>1587</xdr:colOff>
      <xdr:row>31</xdr:row>
      <xdr:rowOff>3376</xdr:rowOff>
    </xdr:to>
    <xdr:cxnSp macro="">
      <xdr:nvCxnSpPr>
        <xdr:cNvPr id="37" name="直線矢印コネクタ 36">
          <a:extLst>
            <a:ext uri="{FF2B5EF4-FFF2-40B4-BE49-F238E27FC236}">
              <a16:creationId xmlns:a16="http://schemas.microsoft.com/office/drawing/2014/main" id="{00000000-0008-0000-0400-000025000000}"/>
            </a:ext>
          </a:extLst>
        </xdr:cNvPr>
        <xdr:cNvCxnSpPr/>
      </xdr:nvCxnSpPr>
      <xdr:spPr>
        <a:xfrm rot="5400000">
          <a:off x="12843568" y="6577907"/>
          <a:ext cx="43200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428625</xdr:colOff>
      <xdr:row>35</xdr:row>
      <xdr:rowOff>794</xdr:rowOff>
    </xdr:from>
    <xdr:to>
      <xdr:col>34</xdr:col>
      <xdr:colOff>429420</xdr:colOff>
      <xdr:row>36</xdr:row>
      <xdr:rowOff>9525</xdr:rowOff>
    </xdr:to>
    <xdr:cxnSp macro="">
      <xdr:nvCxnSpPr>
        <xdr:cNvPr id="38" name="直線矢印コネクタ 37">
          <a:extLst>
            <a:ext uri="{FF2B5EF4-FFF2-40B4-BE49-F238E27FC236}">
              <a16:creationId xmlns:a16="http://schemas.microsoft.com/office/drawing/2014/main" id="{00000000-0008-0000-0400-000026000000}"/>
            </a:ext>
          </a:extLst>
        </xdr:cNvPr>
        <xdr:cNvCxnSpPr/>
      </xdr:nvCxnSpPr>
      <xdr:spPr>
        <a:xfrm flipH="1">
          <a:off x="16764000" y="6373019"/>
          <a:ext cx="795" cy="18970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0</xdr:colOff>
      <xdr:row>17</xdr:row>
      <xdr:rowOff>9525</xdr:rowOff>
    </xdr:from>
    <xdr:to>
      <xdr:col>26</xdr:col>
      <xdr:colOff>0</xdr:colOff>
      <xdr:row>19</xdr:row>
      <xdr:rowOff>22425</xdr:rowOff>
    </xdr:to>
    <xdr:cxnSp macro="">
      <xdr:nvCxnSpPr>
        <xdr:cNvPr id="39" name="直線矢印コネクタ 38">
          <a:extLst>
            <a:ext uri="{FF2B5EF4-FFF2-40B4-BE49-F238E27FC236}">
              <a16:creationId xmlns:a16="http://schemas.microsoft.com/office/drawing/2014/main" id="{00000000-0008-0000-0400-000027000000}"/>
            </a:ext>
          </a:extLst>
        </xdr:cNvPr>
        <xdr:cNvCxnSpPr/>
      </xdr:nvCxnSpPr>
      <xdr:spPr>
        <a:xfrm>
          <a:off x="13058775" y="3819525"/>
          <a:ext cx="0" cy="432000"/>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9525</xdr:colOff>
      <xdr:row>35</xdr:row>
      <xdr:rowOff>0</xdr:rowOff>
    </xdr:from>
    <xdr:to>
      <xdr:col>34</xdr:col>
      <xdr:colOff>428625</xdr:colOff>
      <xdr:row>35</xdr:row>
      <xdr:rowOff>0</xdr:rowOff>
    </xdr:to>
    <xdr:cxnSp macro="">
      <xdr:nvCxnSpPr>
        <xdr:cNvPr id="40" name="直線コネクタ 39">
          <a:extLst>
            <a:ext uri="{FF2B5EF4-FFF2-40B4-BE49-F238E27FC236}">
              <a16:creationId xmlns:a16="http://schemas.microsoft.com/office/drawing/2014/main" id="{00000000-0008-0000-0400-000028000000}"/>
            </a:ext>
          </a:extLst>
        </xdr:cNvPr>
        <xdr:cNvCxnSpPr/>
      </xdr:nvCxnSpPr>
      <xdr:spPr>
        <a:xfrm>
          <a:off x="15030450" y="6372225"/>
          <a:ext cx="1733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180975</xdr:colOff>
      <xdr:row>19</xdr:row>
      <xdr:rowOff>29368</xdr:rowOff>
    </xdr:from>
    <xdr:to>
      <xdr:col>25</xdr:col>
      <xdr:colOff>181770</xdr:colOff>
      <xdr:row>19</xdr:row>
      <xdr:rowOff>209368</xdr:rowOff>
    </xdr:to>
    <xdr:cxnSp macro="">
      <xdr:nvCxnSpPr>
        <xdr:cNvPr id="41" name="直線矢印コネクタ 40">
          <a:extLst>
            <a:ext uri="{FF2B5EF4-FFF2-40B4-BE49-F238E27FC236}">
              <a16:creationId xmlns:a16="http://schemas.microsoft.com/office/drawing/2014/main" id="{00000000-0008-0000-0400-000029000000}"/>
            </a:ext>
          </a:extLst>
        </xdr:cNvPr>
        <xdr:cNvCxnSpPr/>
      </xdr:nvCxnSpPr>
      <xdr:spPr>
        <a:xfrm flipH="1">
          <a:off x="12353925" y="4258468"/>
          <a:ext cx="795" cy="180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0</xdr:colOff>
      <xdr:row>34</xdr:row>
      <xdr:rowOff>0</xdr:rowOff>
    </xdr:from>
    <xdr:to>
      <xdr:col>26</xdr:col>
      <xdr:colOff>1</xdr:colOff>
      <xdr:row>36</xdr:row>
      <xdr:rowOff>3375</xdr:rowOff>
    </xdr:to>
    <xdr:cxnSp macro="">
      <xdr:nvCxnSpPr>
        <xdr:cNvPr id="42" name="直線矢印コネクタ 41">
          <a:extLst>
            <a:ext uri="{FF2B5EF4-FFF2-40B4-BE49-F238E27FC236}">
              <a16:creationId xmlns:a16="http://schemas.microsoft.com/office/drawing/2014/main" id="{00000000-0008-0000-0400-00002A000000}"/>
            </a:ext>
          </a:extLst>
        </xdr:cNvPr>
        <xdr:cNvCxnSpPr/>
      </xdr:nvCxnSpPr>
      <xdr:spPr>
        <a:xfrm>
          <a:off x="13058775" y="7429500"/>
          <a:ext cx="1" cy="432000"/>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885824</xdr:colOff>
      <xdr:row>39</xdr:row>
      <xdr:rowOff>1</xdr:rowOff>
    </xdr:from>
    <xdr:to>
      <xdr:col>26</xdr:col>
      <xdr:colOff>1587</xdr:colOff>
      <xdr:row>41</xdr:row>
      <xdr:rowOff>3376</xdr:rowOff>
    </xdr:to>
    <xdr:cxnSp macro="">
      <xdr:nvCxnSpPr>
        <xdr:cNvPr id="43" name="直線矢印コネクタ 42">
          <a:extLst>
            <a:ext uri="{FF2B5EF4-FFF2-40B4-BE49-F238E27FC236}">
              <a16:creationId xmlns:a16="http://schemas.microsoft.com/office/drawing/2014/main" id="{00000000-0008-0000-0400-00002B000000}"/>
            </a:ext>
          </a:extLst>
        </xdr:cNvPr>
        <xdr:cNvCxnSpPr/>
      </xdr:nvCxnSpPr>
      <xdr:spPr>
        <a:xfrm rot="5400000">
          <a:off x="12843568" y="8759132"/>
          <a:ext cx="43200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885824</xdr:colOff>
      <xdr:row>44</xdr:row>
      <xdr:rowOff>1</xdr:rowOff>
    </xdr:from>
    <xdr:to>
      <xdr:col>26</xdr:col>
      <xdr:colOff>1587</xdr:colOff>
      <xdr:row>46</xdr:row>
      <xdr:rowOff>3376</xdr:rowOff>
    </xdr:to>
    <xdr:cxnSp macro="">
      <xdr:nvCxnSpPr>
        <xdr:cNvPr id="44" name="直線矢印コネクタ 43">
          <a:extLst>
            <a:ext uri="{FF2B5EF4-FFF2-40B4-BE49-F238E27FC236}">
              <a16:creationId xmlns:a16="http://schemas.microsoft.com/office/drawing/2014/main" id="{00000000-0008-0000-0400-00002C000000}"/>
            </a:ext>
          </a:extLst>
        </xdr:cNvPr>
        <xdr:cNvCxnSpPr/>
      </xdr:nvCxnSpPr>
      <xdr:spPr>
        <a:xfrm rot="5400000">
          <a:off x="12843568" y="9825932"/>
          <a:ext cx="43200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885824</xdr:colOff>
      <xdr:row>49</xdr:row>
      <xdr:rowOff>1</xdr:rowOff>
    </xdr:from>
    <xdr:to>
      <xdr:col>26</xdr:col>
      <xdr:colOff>1587</xdr:colOff>
      <xdr:row>51</xdr:row>
      <xdr:rowOff>3376</xdr:rowOff>
    </xdr:to>
    <xdr:cxnSp macro="">
      <xdr:nvCxnSpPr>
        <xdr:cNvPr id="45" name="直線矢印コネクタ 44">
          <a:extLst>
            <a:ext uri="{FF2B5EF4-FFF2-40B4-BE49-F238E27FC236}">
              <a16:creationId xmlns:a16="http://schemas.microsoft.com/office/drawing/2014/main" id="{00000000-0008-0000-0400-00002D000000}"/>
            </a:ext>
          </a:extLst>
        </xdr:cNvPr>
        <xdr:cNvCxnSpPr/>
      </xdr:nvCxnSpPr>
      <xdr:spPr>
        <a:xfrm rot="5400000">
          <a:off x="12843568" y="10892732"/>
          <a:ext cx="43200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0</xdr:colOff>
      <xdr:row>34</xdr:row>
      <xdr:rowOff>0</xdr:rowOff>
    </xdr:from>
    <xdr:to>
      <xdr:col>30</xdr:col>
      <xdr:colOff>4</xdr:colOff>
      <xdr:row>35</xdr:row>
      <xdr:rowOff>9525</xdr:rowOff>
    </xdr:to>
    <xdr:cxnSp macro="">
      <xdr:nvCxnSpPr>
        <xdr:cNvPr id="46" name="直線矢印コネクタ 45">
          <a:extLst>
            <a:ext uri="{FF2B5EF4-FFF2-40B4-BE49-F238E27FC236}">
              <a16:creationId xmlns:a16="http://schemas.microsoft.com/office/drawing/2014/main" id="{00000000-0008-0000-0400-00002E000000}"/>
            </a:ext>
          </a:extLst>
        </xdr:cNvPr>
        <xdr:cNvCxnSpPr/>
      </xdr:nvCxnSpPr>
      <xdr:spPr>
        <a:xfrm flipH="1">
          <a:off x="15020925" y="6200775"/>
          <a:ext cx="4" cy="180975"/>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885824</xdr:colOff>
      <xdr:row>54</xdr:row>
      <xdr:rowOff>1</xdr:rowOff>
    </xdr:from>
    <xdr:to>
      <xdr:col>26</xdr:col>
      <xdr:colOff>1587</xdr:colOff>
      <xdr:row>56</xdr:row>
      <xdr:rowOff>3376</xdr:rowOff>
    </xdr:to>
    <xdr:cxnSp macro="">
      <xdr:nvCxnSpPr>
        <xdr:cNvPr id="47" name="直線矢印コネクタ 46">
          <a:extLst>
            <a:ext uri="{FF2B5EF4-FFF2-40B4-BE49-F238E27FC236}">
              <a16:creationId xmlns:a16="http://schemas.microsoft.com/office/drawing/2014/main" id="{00000000-0008-0000-0400-00002F000000}"/>
            </a:ext>
          </a:extLst>
        </xdr:cNvPr>
        <xdr:cNvCxnSpPr/>
      </xdr:nvCxnSpPr>
      <xdr:spPr>
        <a:xfrm rot="5400000">
          <a:off x="12843568" y="11959532"/>
          <a:ext cx="43200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428625</xdr:colOff>
      <xdr:row>60</xdr:row>
      <xdr:rowOff>794</xdr:rowOff>
    </xdr:from>
    <xdr:to>
      <xdr:col>34</xdr:col>
      <xdr:colOff>429420</xdr:colOff>
      <xdr:row>61</xdr:row>
      <xdr:rowOff>9525</xdr:rowOff>
    </xdr:to>
    <xdr:cxnSp macro="">
      <xdr:nvCxnSpPr>
        <xdr:cNvPr id="48" name="直線矢印コネクタ 47">
          <a:extLst>
            <a:ext uri="{FF2B5EF4-FFF2-40B4-BE49-F238E27FC236}">
              <a16:creationId xmlns:a16="http://schemas.microsoft.com/office/drawing/2014/main" id="{00000000-0008-0000-0400-000030000000}"/>
            </a:ext>
          </a:extLst>
        </xdr:cNvPr>
        <xdr:cNvCxnSpPr/>
      </xdr:nvCxnSpPr>
      <xdr:spPr>
        <a:xfrm flipH="1">
          <a:off x="16764000" y="11011694"/>
          <a:ext cx="795" cy="18970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9525</xdr:colOff>
      <xdr:row>60</xdr:row>
      <xdr:rowOff>9525</xdr:rowOff>
    </xdr:from>
    <xdr:to>
      <xdr:col>34</xdr:col>
      <xdr:colOff>428625</xdr:colOff>
      <xdr:row>60</xdr:row>
      <xdr:rowOff>9525</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15030450" y="11020425"/>
          <a:ext cx="1733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0</xdr:colOff>
      <xdr:row>59</xdr:row>
      <xdr:rowOff>0</xdr:rowOff>
    </xdr:from>
    <xdr:to>
      <xdr:col>30</xdr:col>
      <xdr:colOff>0</xdr:colOff>
      <xdr:row>60</xdr:row>
      <xdr:rowOff>19050</xdr:rowOff>
    </xdr:to>
    <xdr:cxnSp macro="">
      <xdr:nvCxnSpPr>
        <xdr:cNvPr id="50" name="直線矢印コネクタ 49">
          <a:extLst>
            <a:ext uri="{FF2B5EF4-FFF2-40B4-BE49-F238E27FC236}">
              <a16:creationId xmlns:a16="http://schemas.microsoft.com/office/drawing/2014/main" id="{00000000-0008-0000-0400-000032000000}"/>
            </a:ext>
          </a:extLst>
        </xdr:cNvPr>
        <xdr:cNvCxnSpPr/>
      </xdr:nvCxnSpPr>
      <xdr:spPr>
        <a:xfrm>
          <a:off x="15020925" y="10839450"/>
          <a:ext cx="0" cy="190500"/>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409575</xdr:colOff>
      <xdr:row>10</xdr:row>
      <xdr:rowOff>133350</xdr:rowOff>
    </xdr:from>
    <xdr:to>
      <xdr:col>39</xdr:col>
      <xdr:colOff>428625</xdr:colOff>
      <xdr:row>66</xdr:row>
      <xdr:rowOff>9525</xdr:rowOff>
    </xdr:to>
    <xdr:cxnSp macro="">
      <xdr:nvCxnSpPr>
        <xdr:cNvPr id="51" name="直線矢印コネクタ 50">
          <a:extLst>
            <a:ext uri="{FF2B5EF4-FFF2-40B4-BE49-F238E27FC236}">
              <a16:creationId xmlns:a16="http://schemas.microsoft.com/office/drawing/2014/main" id="{00000000-0008-0000-0400-000033000000}"/>
            </a:ext>
          </a:extLst>
        </xdr:cNvPr>
        <xdr:cNvCxnSpPr/>
      </xdr:nvCxnSpPr>
      <xdr:spPr>
        <a:xfrm>
          <a:off x="18926175" y="2009775"/>
          <a:ext cx="19050" cy="101060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228600</xdr:colOff>
      <xdr:row>16</xdr:row>
      <xdr:rowOff>28575</xdr:rowOff>
    </xdr:from>
    <xdr:to>
      <xdr:col>34</xdr:col>
      <xdr:colOff>438150</xdr:colOff>
      <xdr:row>16</xdr:row>
      <xdr:rowOff>28575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15830550" y="2952750"/>
          <a:ext cx="9429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0</xdr:colOff>
      <xdr:row>37</xdr:row>
      <xdr:rowOff>201083</xdr:rowOff>
    </xdr:from>
    <xdr:to>
      <xdr:col>38</xdr:col>
      <xdr:colOff>84667</xdr:colOff>
      <xdr:row>37</xdr:row>
      <xdr:rowOff>201084</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18040350" y="6963833"/>
          <a:ext cx="322792"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447675</xdr:colOff>
      <xdr:row>64</xdr:row>
      <xdr:rowOff>9525</xdr:rowOff>
    </xdr:from>
    <xdr:to>
      <xdr:col>34</xdr:col>
      <xdr:colOff>447679</xdr:colOff>
      <xdr:row>65</xdr:row>
      <xdr:rowOff>9525</xdr:rowOff>
    </xdr:to>
    <xdr:cxnSp macro="">
      <xdr:nvCxnSpPr>
        <xdr:cNvPr id="54" name="直線矢印コネクタ 53">
          <a:extLst>
            <a:ext uri="{FF2B5EF4-FFF2-40B4-BE49-F238E27FC236}">
              <a16:creationId xmlns:a16="http://schemas.microsoft.com/office/drawing/2014/main" id="{00000000-0008-0000-0400-000036000000}"/>
            </a:ext>
          </a:extLst>
        </xdr:cNvPr>
        <xdr:cNvCxnSpPr/>
      </xdr:nvCxnSpPr>
      <xdr:spPr>
        <a:xfrm flipH="1">
          <a:off x="16783050" y="11763375"/>
          <a:ext cx="4" cy="171450"/>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447675</xdr:colOff>
      <xdr:row>65</xdr:row>
      <xdr:rowOff>9525</xdr:rowOff>
    </xdr:from>
    <xdr:to>
      <xdr:col>39</xdr:col>
      <xdr:colOff>438150</xdr:colOff>
      <xdr:row>65</xdr:row>
      <xdr:rowOff>9525</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16783050" y="11934825"/>
          <a:ext cx="2171700" cy="0"/>
        </a:xfrm>
        <a:prstGeom prst="line">
          <a:avLst/>
        </a:prstGeom>
        <a:ln>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449263</xdr:colOff>
      <xdr:row>69</xdr:row>
      <xdr:rowOff>0</xdr:rowOff>
    </xdr:from>
    <xdr:to>
      <xdr:col>39</xdr:col>
      <xdr:colOff>457200</xdr:colOff>
      <xdr:row>70</xdr:row>
      <xdr:rowOff>209550</xdr:rowOff>
    </xdr:to>
    <xdr:cxnSp macro="">
      <xdr:nvCxnSpPr>
        <xdr:cNvPr id="56" name="直線矢印コネクタ 55">
          <a:extLst>
            <a:ext uri="{FF2B5EF4-FFF2-40B4-BE49-F238E27FC236}">
              <a16:creationId xmlns:a16="http://schemas.microsoft.com/office/drawing/2014/main" id="{00000000-0008-0000-0400-000038000000}"/>
            </a:ext>
          </a:extLst>
        </xdr:cNvPr>
        <xdr:cNvCxnSpPr/>
      </xdr:nvCxnSpPr>
      <xdr:spPr>
        <a:xfrm>
          <a:off x="18965863" y="12668250"/>
          <a:ext cx="7937" cy="381000"/>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447675</xdr:colOff>
      <xdr:row>67</xdr:row>
      <xdr:rowOff>104775</xdr:rowOff>
    </xdr:from>
    <xdr:to>
      <xdr:col>37</xdr:col>
      <xdr:colOff>228600</xdr:colOff>
      <xdr:row>67</xdr:row>
      <xdr:rowOff>104775</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16783050" y="12420600"/>
          <a:ext cx="14859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438150</xdr:colOff>
      <xdr:row>67</xdr:row>
      <xdr:rowOff>95250</xdr:rowOff>
    </xdr:from>
    <xdr:to>
      <xdr:col>34</xdr:col>
      <xdr:colOff>447675</xdr:colOff>
      <xdr:row>71</xdr:row>
      <xdr:rowOff>0</xdr:rowOff>
    </xdr:to>
    <xdr:cxnSp macro="">
      <xdr:nvCxnSpPr>
        <xdr:cNvPr id="58" name="直線矢印コネクタ 57">
          <a:extLst>
            <a:ext uri="{FF2B5EF4-FFF2-40B4-BE49-F238E27FC236}">
              <a16:creationId xmlns:a16="http://schemas.microsoft.com/office/drawing/2014/main" id="{00000000-0008-0000-0400-00003A000000}"/>
            </a:ext>
          </a:extLst>
        </xdr:cNvPr>
        <xdr:cNvCxnSpPr/>
      </xdr:nvCxnSpPr>
      <xdr:spPr>
        <a:xfrm>
          <a:off x="16773525" y="12411075"/>
          <a:ext cx="9525" cy="647700"/>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0</xdr:colOff>
      <xdr:row>10</xdr:row>
      <xdr:rowOff>0</xdr:rowOff>
    </xdr:from>
    <xdr:to>
      <xdr:col>26</xdr:col>
      <xdr:colOff>797</xdr:colOff>
      <xdr:row>11</xdr:row>
      <xdr:rowOff>209550</xdr:rowOff>
    </xdr:to>
    <xdr:cxnSp macro="">
      <xdr:nvCxnSpPr>
        <xdr:cNvPr id="59" name="直線矢印コネクタ 58">
          <a:extLst>
            <a:ext uri="{FF2B5EF4-FFF2-40B4-BE49-F238E27FC236}">
              <a16:creationId xmlns:a16="http://schemas.microsoft.com/office/drawing/2014/main" id="{00000000-0008-0000-0400-00003B000000}"/>
            </a:ext>
          </a:extLst>
        </xdr:cNvPr>
        <xdr:cNvCxnSpPr/>
      </xdr:nvCxnSpPr>
      <xdr:spPr>
        <a:xfrm flipH="1">
          <a:off x="13058775" y="1876425"/>
          <a:ext cx="797" cy="3524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428625</xdr:colOff>
      <xdr:row>16</xdr:row>
      <xdr:rowOff>38100</xdr:rowOff>
    </xdr:from>
    <xdr:to>
      <xdr:col>34</xdr:col>
      <xdr:colOff>428626</xdr:colOff>
      <xdr:row>26</xdr:row>
      <xdr:rowOff>9525</xdr:rowOff>
    </xdr:to>
    <xdr:cxnSp macro="">
      <xdr:nvCxnSpPr>
        <xdr:cNvPr id="60" name="直線矢印コネクタ 59">
          <a:extLst>
            <a:ext uri="{FF2B5EF4-FFF2-40B4-BE49-F238E27FC236}">
              <a16:creationId xmlns:a16="http://schemas.microsoft.com/office/drawing/2014/main" id="{00000000-0008-0000-0400-00003C000000}"/>
            </a:ext>
          </a:extLst>
        </xdr:cNvPr>
        <xdr:cNvCxnSpPr/>
      </xdr:nvCxnSpPr>
      <xdr:spPr>
        <a:xfrm>
          <a:off x="16764000" y="2962275"/>
          <a:ext cx="1" cy="17716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0</xdr:colOff>
      <xdr:row>27</xdr:row>
      <xdr:rowOff>114300</xdr:rowOff>
    </xdr:from>
    <xdr:to>
      <xdr:col>38</xdr:col>
      <xdr:colOff>148167</xdr:colOff>
      <xdr:row>27</xdr:row>
      <xdr:rowOff>116416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18040350" y="5048250"/>
          <a:ext cx="386292" cy="211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137583</xdr:colOff>
      <xdr:row>27</xdr:row>
      <xdr:rowOff>127000</xdr:rowOff>
    </xdr:from>
    <xdr:to>
      <xdr:col>38</xdr:col>
      <xdr:colOff>137583</xdr:colOff>
      <xdr:row>39</xdr:row>
      <xdr:rowOff>116417</xdr:rowOff>
    </xdr:to>
    <xdr:cxnSp macro="">
      <xdr:nvCxnSpPr>
        <xdr:cNvPr id="62" name="直線矢印コネクタ 61">
          <a:extLst>
            <a:ext uri="{FF2B5EF4-FFF2-40B4-BE49-F238E27FC236}">
              <a16:creationId xmlns:a16="http://schemas.microsoft.com/office/drawing/2014/main" id="{00000000-0008-0000-0400-00003E000000}"/>
            </a:ext>
          </a:extLst>
        </xdr:cNvPr>
        <xdr:cNvCxnSpPr/>
      </xdr:nvCxnSpPr>
      <xdr:spPr>
        <a:xfrm>
          <a:off x="18416058" y="5060950"/>
          <a:ext cx="0" cy="2237317"/>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9525</xdr:colOff>
      <xdr:row>39</xdr:row>
      <xdr:rowOff>104775</xdr:rowOff>
    </xdr:from>
    <xdr:to>
      <xdr:col>38</xdr:col>
      <xdr:colOff>137583</xdr:colOff>
      <xdr:row>39</xdr:row>
      <xdr:rowOff>105834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13068300" y="7286625"/>
          <a:ext cx="5347758" cy="1059"/>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9525</xdr:colOff>
      <xdr:row>10</xdr:row>
      <xdr:rowOff>142875</xdr:rowOff>
    </xdr:from>
    <xdr:to>
      <xdr:col>39</xdr:col>
      <xdr:colOff>409575</xdr:colOff>
      <xdr:row>10</xdr:row>
      <xdr:rowOff>142875</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13068300" y="2019300"/>
          <a:ext cx="58578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190500</xdr:colOff>
      <xdr:row>37</xdr:row>
      <xdr:rowOff>211666</xdr:rowOff>
    </xdr:from>
    <xdr:to>
      <xdr:col>39</xdr:col>
      <xdr:colOff>423333</xdr:colOff>
      <xdr:row>37</xdr:row>
      <xdr:rowOff>211666</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18468975" y="6974416"/>
          <a:ext cx="470958" cy="0"/>
        </a:xfrm>
        <a:prstGeom prst="line">
          <a:avLst/>
        </a:prstGeom>
        <a:ln>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180975</xdr:colOff>
      <xdr:row>17</xdr:row>
      <xdr:rowOff>19050</xdr:rowOff>
    </xdr:from>
    <xdr:to>
      <xdr:col>51</xdr:col>
      <xdr:colOff>190500</xdr:colOff>
      <xdr:row>17</xdr:row>
      <xdr:rowOff>19050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22459950" y="3829050"/>
          <a:ext cx="28575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51</xdr:col>
      <xdr:colOff>180975</xdr:colOff>
      <xdr:row>17</xdr:row>
      <xdr:rowOff>19843</xdr:rowOff>
    </xdr:from>
    <xdr:to>
      <xdr:col>51</xdr:col>
      <xdr:colOff>181770</xdr:colOff>
      <xdr:row>18</xdr:row>
      <xdr:rowOff>16768</xdr:rowOff>
    </xdr:to>
    <xdr:cxnSp macro="">
      <xdr:nvCxnSpPr>
        <xdr:cNvPr id="67" name="直線矢印コネクタ 66">
          <a:extLst>
            <a:ext uri="{FF2B5EF4-FFF2-40B4-BE49-F238E27FC236}">
              <a16:creationId xmlns:a16="http://schemas.microsoft.com/office/drawing/2014/main" id="{00000000-0008-0000-0400-000043000000}"/>
            </a:ext>
          </a:extLst>
        </xdr:cNvPr>
        <xdr:cNvCxnSpPr/>
      </xdr:nvCxnSpPr>
      <xdr:spPr>
        <a:xfrm flipH="1">
          <a:off x="25307925" y="3829843"/>
          <a:ext cx="795" cy="216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885824</xdr:colOff>
      <xdr:row>27</xdr:row>
      <xdr:rowOff>1</xdr:rowOff>
    </xdr:from>
    <xdr:to>
      <xdr:col>47</xdr:col>
      <xdr:colOff>1587</xdr:colOff>
      <xdr:row>29</xdr:row>
      <xdr:rowOff>3376</xdr:rowOff>
    </xdr:to>
    <xdr:cxnSp macro="">
      <xdr:nvCxnSpPr>
        <xdr:cNvPr id="69" name="直線矢印コネクタ 68">
          <a:extLst>
            <a:ext uri="{FF2B5EF4-FFF2-40B4-BE49-F238E27FC236}">
              <a16:creationId xmlns:a16="http://schemas.microsoft.com/office/drawing/2014/main" id="{00000000-0008-0000-0400-000045000000}"/>
            </a:ext>
          </a:extLst>
        </xdr:cNvPr>
        <xdr:cNvCxnSpPr/>
      </xdr:nvCxnSpPr>
      <xdr:spPr>
        <a:xfrm rot="5400000">
          <a:off x="22949593" y="6158807"/>
          <a:ext cx="43200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55</xdr:col>
      <xdr:colOff>687917</xdr:colOff>
      <xdr:row>33</xdr:row>
      <xdr:rowOff>201083</xdr:rowOff>
    </xdr:from>
    <xdr:to>
      <xdr:col>55</xdr:col>
      <xdr:colOff>693211</xdr:colOff>
      <xdr:row>35</xdr:row>
      <xdr:rowOff>221192</xdr:rowOff>
    </xdr:to>
    <xdr:cxnSp macro="">
      <xdr:nvCxnSpPr>
        <xdr:cNvPr id="70" name="直線矢印コネクタ 69">
          <a:extLst>
            <a:ext uri="{FF2B5EF4-FFF2-40B4-BE49-F238E27FC236}">
              <a16:creationId xmlns:a16="http://schemas.microsoft.com/office/drawing/2014/main" id="{00000000-0008-0000-0400-000046000000}"/>
            </a:ext>
          </a:extLst>
        </xdr:cNvPr>
        <xdr:cNvCxnSpPr/>
      </xdr:nvCxnSpPr>
      <xdr:spPr>
        <a:xfrm>
          <a:off x="27129317" y="6201833"/>
          <a:ext cx="5294" cy="35348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0</xdr:colOff>
      <xdr:row>15</xdr:row>
      <xdr:rowOff>9525</xdr:rowOff>
    </xdr:from>
    <xdr:to>
      <xdr:col>47</xdr:col>
      <xdr:colOff>0</xdr:colOff>
      <xdr:row>17</xdr:row>
      <xdr:rowOff>12900</xdr:rowOff>
    </xdr:to>
    <xdr:cxnSp macro="">
      <xdr:nvCxnSpPr>
        <xdr:cNvPr id="71" name="直線矢印コネクタ 70">
          <a:extLst>
            <a:ext uri="{FF2B5EF4-FFF2-40B4-BE49-F238E27FC236}">
              <a16:creationId xmlns:a16="http://schemas.microsoft.com/office/drawing/2014/main" id="{00000000-0008-0000-0400-000047000000}"/>
            </a:ext>
          </a:extLst>
        </xdr:cNvPr>
        <xdr:cNvCxnSpPr/>
      </xdr:nvCxnSpPr>
      <xdr:spPr>
        <a:xfrm>
          <a:off x="23164800" y="3390900"/>
          <a:ext cx="0" cy="432000"/>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190500</xdr:colOff>
      <xdr:row>17</xdr:row>
      <xdr:rowOff>10318</xdr:rowOff>
    </xdr:from>
    <xdr:to>
      <xdr:col>46</xdr:col>
      <xdr:colOff>191295</xdr:colOff>
      <xdr:row>18</xdr:row>
      <xdr:rowOff>7243</xdr:rowOff>
    </xdr:to>
    <xdr:cxnSp macro="">
      <xdr:nvCxnSpPr>
        <xdr:cNvPr id="72" name="直線矢印コネクタ 71">
          <a:extLst>
            <a:ext uri="{FF2B5EF4-FFF2-40B4-BE49-F238E27FC236}">
              <a16:creationId xmlns:a16="http://schemas.microsoft.com/office/drawing/2014/main" id="{00000000-0008-0000-0400-000048000000}"/>
            </a:ext>
          </a:extLst>
        </xdr:cNvPr>
        <xdr:cNvCxnSpPr/>
      </xdr:nvCxnSpPr>
      <xdr:spPr>
        <a:xfrm flipH="1">
          <a:off x="22469475" y="3820318"/>
          <a:ext cx="795" cy="216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0</xdr:colOff>
      <xdr:row>31</xdr:row>
      <xdr:rowOff>190500</xdr:rowOff>
    </xdr:from>
    <xdr:to>
      <xdr:col>47</xdr:col>
      <xdr:colOff>1</xdr:colOff>
      <xdr:row>35</xdr:row>
      <xdr:rowOff>206775</xdr:rowOff>
    </xdr:to>
    <xdr:cxnSp macro="">
      <xdr:nvCxnSpPr>
        <xdr:cNvPr id="73" name="直線矢印コネクタ 72">
          <a:extLst>
            <a:ext uri="{FF2B5EF4-FFF2-40B4-BE49-F238E27FC236}">
              <a16:creationId xmlns:a16="http://schemas.microsoft.com/office/drawing/2014/main" id="{00000000-0008-0000-0400-000049000000}"/>
            </a:ext>
          </a:extLst>
        </xdr:cNvPr>
        <xdr:cNvCxnSpPr/>
      </xdr:nvCxnSpPr>
      <xdr:spPr>
        <a:xfrm>
          <a:off x="23164800" y="6991350"/>
          <a:ext cx="1" cy="864000"/>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885824</xdr:colOff>
      <xdr:row>39</xdr:row>
      <xdr:rowOff>1</xdr:rowOff>
    </xdr:from>
    <xdr:to>
      <xdr:col>47</xdr:col>
      <xdr:colOff>1587</xdr:colOff>
      <xdr:row>41</xdr:row>
      <xdr:rowOff>3376</xdr:rowOff>
    </xdr:to>
    <xdr:cxnSp macro="">
      <xdr:nvCxnSpPr>
        <xdr:cNvPr id="74" name="直線矢印コネクタ 73">
          <a:extLst>
            <a:ext uri="{FF2B5EF4-FFF2-40B4-BE49-F238E27FC236}">
              <a16:creationId xmlns:a16="http://schemas.microsoft.com/office/drawing/2014/main" id="{00000000-0008-0000-0400-00004A000000}"/>
            </a:ext>
          </a:extLst>
        </xdr:cNvPr>
        <xdr:cNvCxnSpPr/>
      </xdr:nvCxnSpPr>
      <xdr:spPr>
        <a:xfrm rot="5400000">
          <a:off x="22949593" y="8768657"/>
          <a:ext cx="43200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885824</xdr:colOff>
      <xdr:row>44</xdr:row>
      <xdr:rowOff>1</xdr:rowOff>
    </xdr:from>
    <xdr:to>
      <xdr:col>47</xdr:col>
      <xdr:colOff>1587</xdr:colOff>
      <xdr:row>46</xdr:row>
      <xdr:rowOff>3376</xdr:rowOff>
    </xdr:to>
    <xdr:cxnSp macro="">
      <xdr:nvCxnSpPr>
        <xdr:cNvPr id="75" name="直線矢印コネクタ 74">
          <a:extLst>
            <a:ext uri="{FF2B5EF4-FFF2-40B4-BE49-F238E27FC236}">
              <a16:creationId xmlns:a16="http://schemas.microsoft.com/office/drawing/2014/main" id="{00000000-0008-0000-0400-00004B000000}"/>
            </a:ext>
          </a:extLst>
        </xdr:cNvPr>
        <xdr:cNvCxnSpPr/>
      </xdr:nvCxnSpPr>
      <xdr:spPr>
        <a:xfrm rot="5400000">
          <a:off x="22949593" y="9835457"/>
          <a:ext cx="43200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885824</xdr:colOff>
      <xdr:row>49</xdr:row>
      <xdr:rowOff>1</xdr:rowOff>
    </xdr:from>
    <xdr:to>
      <xdr:col>47</xdr:col>
      <xdr:colOff>1587</xdr:colOff>
      <xdr:row>51</xdr:row>
      <xdr:rowOff>3376</xdr:rowOff>
    </xdr:to>
    <xdr:cxnSp macro="">
      <xdr:nvCxnSpPr>
        <xdr:cNvPr id="76" name="直線矢印コネクタ 75">
          <a:extLst>
            <a:ext uri="{FF2B5EF4-FFF2-40B4-BE49-F238E27FC236}">
              <a16:creationId xmlns:a16="http://schemas.microsoft.com/office/drawing/2014/main" id="{00000000-0008-0000-0400-00004C000000}"/>
            </a:ext>
          </a:extLst>
        </xdr:cNvPr>
        <xdr:cNvCxnSpPr/>
      </xdr:nvCxnSpPr>
      <xdr:spPr>
        <a:xfrm rot="5400000">
          <a:off x="22949593" y="10902257"/>
          <a:ext cx="43200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885824</xdr:colOff>
      <xdr:row>54</xdr:row>
      <xdr:rowOff>1</xdr:rowOff>
    </xdr:from>
    <xdr:to>
      <xdr:col>47</xdr:col>
      <xdr:colOff>1587</xdr:colOff>
      <xdr:row>56</xdr:row>
      <xdr:rowOff>3376</xdr:rowOff>
    </xdr:to>
    <xdr:cxnSp macro="">
      <xdr:nvCxnSpPr>
        <xdr:cNvPr id="77" name="直線矢印コネクタ 76">
          <a:extLst>
            <a:ext uri="{FF2B5EF4-FFF2-40B4-BE49-F238E27FC236}">
              <a16:creationId xmlns:a16="http://schemas.microsoft.com/office/drawing/2014/main" id="{00000000-0008-0000-0400-00004D000000}"/>
            </a:ext>
          </a:extLst>
        </xdr:cNvPr>
        <xdr:cNvCxnSpPr/>
      </xdr:nvCxnSpPr>
      <xdr:spPr>
        <a:xfrm rot="5400000">
          <a:off x="22949593" y="11969057"/>
          <a:ext cx="43200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55</xdr:col>
      <xdr:colOff>428625</xdr:colOff>
      <xdr:row>60</xdr:row>
      <xdr:rowOff>794</xdr:rowOff>
    </xdr:from>
    <xdr:to>
      <xdr:col>55</xdr:col>
      <xdr:colOff>429420</xdr:colOff>
      <xdr:row>61</xdr:row>
      <xdr:rowOff>9525</xdr:rowOff>
    </xdr:to>
    <xdr:cxnSp macro="">
      <xdr:nvCxnSpPr>
        <xdr:cNvPr id="78" name="直線矢印コネクタ 77">
          <a:extLst>
            <a:ext uri="{FF2B5EF4-FFF2-40B4-BE49-F238E27FC236}">
              <a16:creationId xmlns:a16="http://schemas.microsoft.com/office/drawing/2014/main" id="{00000000-0008-0000-0400-00004E000000}"/>
            </a:ext>
          </a:extLst>
        </xdr:cNvPr>
        <xdr:cNvCxnSpPr/>
      </xdr:nvCxnSpPr>
      <xdr:spPr>
        <a:xfrm flipH="1">
          <a:off x="26870025" y="11011694"/>
          <a:ext cx="795" cy="18970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51</xdr:col>
      <xdr:colOff>9525</xdr:colOff>
      <xdr:row>60</xdr:row>
      <xdr:rowOff>9525</xdr:rowOff>
    </xdr:from>
    <xdr:to>
      <xdr:col>55</xdr:col>
      <xdr:colOff>428625</xdr:colOff>
      <xdr:row>60</xdr:row>
      <xdr:rowOff>9525</xdr:rowOff>
    </xdr:to>
    <xdr:cxnSp macro="">
      <xdr:nvCxnSpPr>
        <xdr:cNvPr id="79" name="直線コネクタ 78">
          <a:extLst>
            <a:ext uri="{FF2B5EF4-FFF2-40B4-BE49-F238E27FC236}">
              <a16:creationId xmlns:a16="http://schemas.microsoft.com/office/drawing/2014/main" id="{00000000-0008-0000-0400-00004F000000}"/>
            </a:ext>
          </a:extLst>
        </xdr:cNvPr>
        <xdr:cNvCxnSpPr/>
      </xdr:nvCxnSpPr>
      <xdr:spPr>
        <a:xfrm>
          <a:off x="25136475" y="11020425"/>
          <a:ext cx="1733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51</xdr:col>
      <xdr:colOff>0</xdr:colOff>
      <xdr:row>59</xdr:row>
      <xdr:rowOff>0</xdr:rowOff>
    </xdr:from>
    <xdr:to>
      <xdr:col>51</xdr:col>
      <xdr:colOff>0</xdr:colOff>
      <xdr:row>60</xdr:row>
      <xdr:rowOff>19050</xdr:rowOff>
    </xdr:to>
    <xdr:cxnSp macro="">
      <xdr:nvCxnSpPr>
        <xdr:cNvPr id="80" name="直線矢印コネクタ 79">
          <a:extLst>
            <a:ext uri="{FF2B5EF4-FFF2-40B4-BE49-F238E27FC236}">
              <a16:creationId xmlns:a16="http://schemas.microsoft.com/office/drawing/2014/main" id="{00000000-0008-0000-0400-000050000000}"/>
            </a:ext>
          </a:extLst>
        </xdr:cNvPr>
        <xdr:cNvCxnSpPr/>
      </xdr:nvCxnSpPr>
      <xdr:spPr>
        <a:xfrm>
          <a:off x="25126950" y="10839450"/>
          <a:ext cx="0" cy="190500"/>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60</xdr:col>
      <xdr:colOff>503768</xdr:colOff>
      <xdr:row>23</xdr:row>
      <xdr:rowOff>9525</xdr:rowOff>
    </xdr:from>
    <xdr:to>
      <xdr:col>60</xdr:col>
      <xdr:colOff>509059</xdr:colOff>
      <xdr:row>65</xdr:row>
      <xdr:rowOff>214875</xdr:rowOff>
    </xdr:to>
    <xdr:cxnSp macro="">
      <xdr:nvCxnSpPr>
        <xdr:cNvPr id="81" name="直線矢印コネクタ 80">
          <a:extLst>
            <a:ext uri="{FF2B5EF4-FFF2-40B4-BE49-F238E27FC236}">
              <a16:creationId xmlns:a16="http://schemas.microsoft.com/office/drawing/2014/main" id="{00000000-0008-0000-0400-000051000000}"/>
            </a:ext>
          </a:extLst>
        </xdr:cNvPr>
        <xdr:cNvCxnSpPr/>
      </xdr:nvCxnSpPr>
      <xdr:spPr>
        <a:xfrm>
          <a:off x="29126393" y="5095875"/>
          <a:ext cx="5291" cy="9216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58</xdr:col>
      <xdr:colOff>0</xdr:colOff>
      <xdr:row>37</xdr:row>
      <xdr:rowOff>201083</xdr:rowOff>
    </xdr:from>
    <xdr:to>
      <xdr:col>60</xdr:col>
      <xdr:colOff>495750</xdr:colOff>
      <xdr:row>37</xdr:row>
      <xdr:rowOff>201083</xdr:rowOff>
    </xdr:to>
    <xdr:cxnSp macro="">
      <xdr:nvCxnSpPr>
        <xdr:cNvPr id="82" name="直線コネクタ 81">
          <a:extLst>
            <a:ext uri="{FF2B5EF4-FFF2-40B4-BE49-F238E27FC236}">
              <a16:creationId xmlns:a16="http://schemas.microsoft.com/office/drawing/2014/main" id="{00000000-0008-0000-0400-000052000000}"/>
            </a:ext>
          </a:extLst>
        </xdr:cNvPr>
        <xdr:cNvCxnSpPr/>
      </xdr:nvCxnSpPr>
      <xdr:spPr>
        <a:xfrm>
          <a:off x="28146375" y="8278283"/>
          <a:ext cx="972000" cy="0"/>
        </a:xfrm>
        <a:prstGeom prst="line">
          <a:avLst/>
        </a:prstGeom>
        <a:ln>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55</xdr:col>
      <xdr:colOff>447675</xdr:colOff>
      <xdr:row>64</xdr:row>
      <xdr:rowOff>9525</xdr:rowOff>
    </xdr:from>
    <xdr:to>
      <xdr:col>55</xdr:col>
      <xdr:colOff>447679</xdr:colOff>
      <xdr:row>65</xdr:row>
      <xdr:rowOff>9525</xdr:rowOff>
    </xdr:to>
    <xdr:cxnSp macro="">
      <xdr:nvCxnSpPr>
        <xdr:cNvPr id="83" name="直線矢印コネクタ 82">
          <a:extLst>
            <a:ext uri="{FF2B5EF4-FFF2-40B4-BE49-F238E27FC236}">
              <a16:creationId xmlns:a16="http://schemas.microsoft.com/office/drawing/2014/main" id="{00000000-0008-0000-0400-000053000000}"/>
            </a:ext>
          </a:extLst>
        </xdr:cNvPr>
        <xdr:cNvCxnSpPr/>
      </xdr:nvCxnSpPr>
      <xdr:spPr>
        <a:xfrm flipH="1">
          <a:off x="26889075" y="11763375"/>
          <a:ext cx="4" cy="171450"/>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55</xdr:col>
      <xdr:colOff>447675</xdr:colOff>
      <xdr:row>65</xdr:row>
      <xdr:rowOff>9525</xdr:rowOff>
    </xdr:from>
    <xdr:to>
      <xdr:col>60</xdr:col>
      <xdr:colOff>498450</xdr:colOff>
      <xdr:row>65</xdr:row>
      <xdr:rowOff>9525</xdr:rowOff>
    </xdr:to>
    <xdr:cxnSp macro="">
      <xdr:nvCxnSpPr>
        <xdr:cNvPr id="84" name="直線コネクタ 83">
          <a:extLst>
            <a:ext uri="{FF2B5EF4-FFF2-40B4-BE49-F238E27FC236}">
              <a16:creationId xmlns:a16="http://schemas.microsoft.com/office/drawing/2014/main" id="{00000000-0008-0000-0400-000054000000}"/>
            </a:ext>
          </a:extLst>
        </xdr:cNvPr>
        <xdr:cNvCxnSpPr/>
      </xdr:nvCxnSpPr>
      <xdr:spPr>
        <a:xfrm>
          <a:off x="26889075" y="14106525"/>
          <a:ext cx="2232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60</xdr:col>
      <xdr:colOff>449263</xdr:colOff>
      <xdr:row>69</xdr:row>
      <xdr:rowOff>0</xdr:rowOff>
    </xdr:from>
    <xdr:to>
      <xdr:col>60</xdr:col>
      <xdr:colOff>457200</xdr:colOff>
      <xdr:row>70</xdr:row>
      <xdr:rowOff>209550</xdr:rowOff>
    </xdr:to>
    <xdr:cxnSp macro="">
      <xdr:nvCxnSpPr>
        <xdr:cNvPr id="85" name="直線矢印コネクタ 84">
          <a:extLst>
            <a:ext uri="{FF2B5EF4-FFF2-40B4-BE49-F238E27FC236}">
              <a16:creationId xmlns:a16="http://schemas.microsoft.com/office/drawing/2014/main" id="{00000000-0008-0000-0400-000055000000}"/>
            </a:ext>
          </a:extLst>
        </xdr:cNvPr>
        <xdr:cNvCxnSpPr/>
      </xdr:nvCxnSpPr>
      <xdr:spPr>
        <a:xfrm>
          <a:off x="29071888" y="12668250"/>
          <a:ext cx="7937" cy="381000"/>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55</xdr:col>
      <xdr:colOff>447675</xdr:colOff>
      <xdr:row>67</xdr:row>
      <xdr:rowOff>104775</xdr:rowOff>
    </xdr:from>
    <xdr:to>
      <xdr:col>58</xdr:col>
      <xdr:colOff>228600</xdr:colOff>
      <xdr:row>67</xdr:row>
      <xdr:rowOff>104775</xdr:rowOff>
    </xdr:to>
    <xdr:cxnSp macro="">
      <xdr:nvCxnSpPr>
        <xdr:cNvPr id="86" name="直線コネクタ 85">
          <a:extLst>
            <a:ext uri="{FF2B5EF4-FFF2-40B4-BE49-F238E27FC236}">
              <a16:creationId xmlns:a16="http://schemas.microsoft.com/office/drawing/2014/main" id="{00000000-0008-0000-0400-000056000000}"/>
            </a:ext>
          </a:extLst>
        </xdr:cNvPr>
        <xdr:cNvCxnSpPr/>
      </xdr:nvCxnSpPr>
      <xdr:spPr>
        <a:xfrm>
          <a:off x="26889075" y="12420600"/>
          <a:ext cx="14859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55</xdr:col>
      <xdr:colOff>438150</xdr:colOff>
      <xdr:row>67</xdr:row>
      <xdr:rowOff>95250</xdr:rowOff>
    </xdr:from>
    <xdr:to>
      <xdr:col>55</xdr:col>
      <xdr:colOff>447675</xdr:colOff>
      <xdr:row>71</xdr:row>
      <xdr:rowOff>0</xdr:rowOff>
    </xdr:to>
    <xdr:cxnSp macro="">
      <xdr:nvCxnSpPr>
        <xdr:cNvPr id="87" name="直線矢印コネクタ 86">
          <a:extLst>
            <a:ext uri="{FF2B5EF4-FFF2-40B4-BE49-F238E27FC236}">
              <a16:creationId xmlns:a16="http://schemas.microsoft.com/office/drawing/2014/main" id="{00000000-0008-0000-0400-000057000000}"/>
            </a:ext>
          </a:extLst>
        </xdr:cNvPr>
        <xdr:cNvCxnSpPr/>
      </xdr:nvCxnSpPr>
      <xdr:spPr>
        <a:xfrm>
          <a:off x="26879550" y="12411075"/>
          <a:ext cx="9525" cy="647700"/>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0</xdr:colOff>
      <xdr:row>10</xdr:row>
      <xdr:rowOff>0</xdr:rowOff>
    </xdr:from>
    <xdr:to>
      <xdr:col>47</xdr:col>
      <xdr:colOff>797</xdr:colOff>
      <xdr:row>11</xdr:row>
      <xdr:rowOff>209550</xdr:rowOff>
    </xdr:to>
    <xdr:cxnSp macro="">
      <xdr:nvCxnSpPr>
        <xdr:cNvPr id="88" name="直線矢印コネクタ 87">
          <a:extLst>
            <a:ext uri="{FF2B5EF4-FFF2-40B4-BE49-F238E27FC236}">
              <a16:creationId xmlns:a16="http://schemas.microsoft.com/office/drawing/2014/main" id="{00000000-0008-0000-0400-000058000000}"/>
            </a:ext>
          </a:extLst>
        </xdr:cNvPr>
        <xdr:cNvCxnSpPr/>
      </xdr:nvCxnSpPr>
      <xdr:spPr>
        <a:xfrm flipH="1">
          <a:off x="23164800" y="1876425"/>
          <a:ext cx="797" cy="3524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20107</xdr:colOff>
      <xdr:row>23</xdr:row>
      <xdr:rowOff>5291</xdr:rowOff>
    </xdr:from>
    <xdr:to>
      <xdr:col>60</xdr:col>
      <xdr:colOff>502282</xdr:colOff>
      <xdr:row>23</xdr:row>
      <xdr:rowOff>5291</xdr:rowOff>
    </xdr:to>
    <xdr:cxnSp macro="">
      <xdr:nvCxnSpPr>
        <xdr:cNvPr id="89" name="直線コネクタ 88">
          <a:extLst>
            <a:ext uri="{FF2B5EF4-FFF2-40B4-BE49-F238E27FC236}">
              <a16:creationId xmlns:a16="http://schemas.microsoft.com/office/drawing/2014/main" id="{00000000-0008-0000-0400-000059000000}"/>
            </a:ext>
          </a:extLst>
        </xdr:cNvPr>
        <xdr:cNvCxnSpPr/>
      </xdr:nvCxnSpPr>
      <xdr:spPr>
        <a:xfrm>
          <a:off x="23184907" y="5091641"/>
          <a:ext cx="5940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9525</xdr:colOff>
      <xdr:row>22</xdr:row>
      <xdr:rowOff>9525</xdr:rowOff>
    </xdr:from>
    <xdr:to>
      <xdr:col>47</xdr:col>
      <xdr:colOff>9526</xdr:colOff>
      <xdr:row>23</xdr:row>
      <xdr:rowOff>195975</xdr:rowOff>
    </xdr:to>
    <xdr:cxnSp macro="">
      <xdr:nvCxnSpPr>
        <xdr:cNvPr id="90" name="直線矢印コネクタ 89">
          <a:extLst>
            <a:ext uri="{FF2B5EF4-FFF2-40B4-BE49-F238E27FC236}">
              <a16:creationId xmlns:a16="http://schemas.microsoft.com/office/drawing/2014/main" id="{00000000-0008-0000-0400-00005A000000}"/>
            </a:ext>
          </a:extLst>
        </xdr:cNvPr>
        <xdr:cNvCxnSpPr/>
      </xdr:nvCxnSpPr>
      <xdr:spPr>
        <a:xfrm flipH="1">
          <a:off x="23174325" y="4886325"/>
          <a:ext cx="1" cy="396000"/>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10583</xdr:colOff>
      <xdr:row>27</xdr:row>
      <xdr:rowOff>209550</xdr:rowOff>
    </xdr:from>
    <xdr:to>
      <xdr:col>55</xdr:col>
      <xdr:colOff>687917</xdr:colOff>
      <xdr:row>28</xdr:row>
      <xdr:rowOff>0</xdr:rowOff>
    </xdr:to>
    <xdr:cxnSp macro="">
      <xdr:nvCxnSpPr>
        <xdr:cNvPr id="91" name="直線コネクタ 90">
          <a:extLst>
            <a:ext uri="{FF2B5EF4-FFF2-40B4-BE49-F238E27FC236}">
              <a16:creationId xmlns:a16="http://schemas.microsoft.com/office/drawing/2014/main" id="{00000000-0008-0000-0400-00005B000000}"/>
            </a:ext>
          </a:extLst>
        </xdr:cNvPr>
        <xdr:cNvCxnSpPr/>
      </xdr:nvCxnSpPr>
      <xdr:spPr>
        <a:xfrm>
          <a:off x="23175383" y="5105400"/>
          <a:ext cx="395393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52</xdr:col>
      <xdr:colOff>233891</xdr:colOff>
      <xdr:row>30</xdr:row>
      <xdr:rowOff>21167</xdr:rowOff>
    </xdr:from>
    <xdr:to>
      <xdr:col>55</xdr:col>
      <xdr:colOff>677333</xdr:colOff>
      <xdr:row>30</xdr:row>
      <xdr:rowOff>21167</xdr:rowOff>
    </xdr:to>
    <xdr:cxnSp macro="">
      <xdr:nvCxnSpPr>
        <xdr:cNvPr id="93" name="直線コネクタ 92">
          <a:extLst>
            <a:ext uri="{FF2B5EF4-FFF2-40B4-BE49-F238E27FC236}">
              <a16:creationId xmlns:a16="http://schemas.microsoft.com/office/drawing/2014/main" id="{00000000-0008-0000-0400-00005D000000}"/>
            </a:ext>
          </a:extLst>
        </xdr:cNvPr>
        <xdr:cNvCxnSpPr/>
      </xdr:nvCxnSpPr>
      <xdr:spPr>
        <a:xfrm>
          <a:off x="25941866" y="5478992"/>
          <a:ext cx="1176867" cy="0"/>
        </a:xfrm>
        <a:prstGeom prst="line">
          <a:avLst/>
        </a:prstGeom>
        <a:ln>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68</xdr:col>
      <xdr:colOff>9525</xdr:colOff>
      <xdr:row>22</xdr:row>
      <xdr:rowOff>9525</xdr:rowOff>
    </xdr:from>
    <xdr:to>
      <xdr:col>68</xdr:col>
      <xdr:colOff>9526</xdr:colOff>
      <xdr:row>24</xdr:row>
      <xdr:rowOff>12900</xdr:rowOff>
    </xdr:to>
    <xdr:cxnSp macro="">
      <xdr:nvCxnSpPr>
        <xdr:cNvPr id="94" name="直線矢印コネクタ 93">
          <a:extLst>
            <a:ext uri="{FF2B5EF4-FFF2-40B4-BE49-F238E27FC236}">
              <a16:creationId xmlns:a16="http://schemas.microsoft.com/office/drawing/2014/main" id="{00000000-0008-0000-0400-00005E000000}"/>
            </a:ext>
          </a:extLst>
        </xdr:cNvPr>
        <xdr:cNvCxnSpPr/>
      </xdr:nvCxnSpPr>
      <xdr:spPr>
        <a:xfrm flipH="1">
          <a:off x="33280350" y="4886325"/>
          <a:ext cx="1" cy="432000"/>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67</xdr:col>
      <xdr:colOff>885824</xdr:colOff>
      <xdr:row>27</xdr:row>
      <xdr:rowOff>1</xdr:rowOff>
    </xdr:from>
    <xdr:to>
      <xdr:col>68</xdr:col>
      <xdr:colOff>1587</xdr:colOff>
      <xdr:row>29</xdr:row>
      <xdr:rowOff>3376</xdr:rowOff>
    </xdr:to>
    <xdr:cxnSp macro="">
      <xdr:nvCxnSpPr>
        <xdr:cNvPr id="95" name="直線矢印コネクタ 94">
          <a:extLst>
            <a:ext uri="{FF2B5EF4-FFF2-40B4-BE49-F238E27FC236}">
              <a16:creationId xmlns:a16="http://schemas.microsoft.com/office/drawing/2014/main" id="{00000000-0008-0000-0400-00005F000000}"/>
            </a:ext>
          </a:extLst>
        </xdr:cNvPr>
        <xdr:cNvCxnSpPr/>
      </xdr:nvCxnSpPr>
      <xdr:spPr>
        <a:xfrm rot="5400000">
          <a:off x="33055618" y="6158807"/>
          <a:ext cx="43200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76</xdr:col>
      <xdr:colOff>687916</xdr:colOff>
      <xdr:row>33</xdr:row>
      <xdr:rowOff>201082</xdr:rowOff>
    </xdr:from>
    <xdr:to>
      <xdr:col>76</xdr:col>
      <xdr:colOff>693210</xdr:colOff>
      <xdr:row>35</xdr:row>
      <xdr:rowOff>221191</xdr:rowOff>
    </xdr:to>
    <xdr:cxnSp macro="">
      <xdr:nvCxnSpPr>
        <xdr:cNvPr id="96" name="直線矢印コネクタ 95">
          <a:extLst>
            <a:ext uri="{FF2B5EF4-FFF2-40B4-BE49-F238E27FC236}">
              <a16:creationId xmlns:a16="http://schemas.microsoft.com/office/drawing/2014/main" id="{00000000-0008-0000-0400-000060000000}"/>
            </a:ext>
          </a:extLst>
        </xdr:cNvPr>
        <xdr:cNvCxnSpPr/>
      </xdr:nvCxnSpPr>
      <xdr:spPr>
        <a:xfrm>
          <a:off x="37235341" y="6201832"/>
          <a:ext cx="5294" cy="35348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67</xdr:col>
      <xdr:colOff>878417</xdr:colOff>
      <xdr:row>10</xdr:row>
      <xdr:rowOff>0</xdr:rowOff>
    </xdr:from>
    <xdr:to>
      <xdr:col>67</xdr:col>
      <xdr:colOff>879476</xdr:colOff>
      <xdr:row>17</xdr:row>
      <xdr:rowOff>196575</xdr:rowOff>
    </xdr:to>
    <xdr:cxnSp macro="">
      <xdr:nvCxnSpPr>
        <xdr:cNvPr id="97" name="直線矢印コネクタ 96">
          <a:extLst>
            <a:ext uri="{FF2B5EF4-FFF2-40B4-BE49-F238E27FC236}">
              <a16:creationId xmlns:a16="http://schemas.microsoft.com/office/drawing/2014/main" id="{00000000-0008-0000-0400-000061000000}"/>
            </a:ext>
          </a:extLst>
        </xdr:cNvPr>
        <xdr:cNvCxnSpPr/>
      </xdr:nvCxnSpPr>
      <xdr:spPr>
        <a:xfrm>
          <a:off x="33263417" y="2314575"/>
          <a:ext cx="1059" cy="1692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68</xdr:col>
      <xdr:colOff>0</xdr:colOff>
      <xdr:row>31</xdr:row>
      <xdr:rowOff>190500</xdr:rowOff>
    </xdr:from>
    <xdr:to>
      <xdr:col>68</xdr:col>
      <xdr:colOff>1</xdr:colOff>
      <xdr:row>35</xdr:row>
      <xdr:rowOff>206775</xdr:rowOff>
    </xdr:to>
    <xdr:cxnSp macro="">
      <xdr:nvCxnSpPr>
        <xdr:cNvPr id="98" name="直線矢印コネクタ 97">
          <a:extLst>
            <a:ext uri="{FF2B5EF4-FFF2-40B4-BE49-F238E27FC236}">
              <a16:creationId xmlns:a16="http://schemas.microsoft.com/office/drawing/2014/main" id="{00000000-0008-0000-0400-000062000000}"/>
            </a:ext>
          </a:extLst>
        </xdr:cNvPr>
        <xdr:cNvCxnSpPr/>
      </xdr:nvCxnSpPr>
      <xdr:spPr>
        <a:xfrm>
          <a:off x="33270825" y="6991350"/>
          <a:ext cx="1" cy="864000"/>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67</xdr:col>
      <xdr:colOff>885824</xdr:colOff>
      <xdr:row>39</xdr:row>
      <xdr:rowOff>1</xdr:rowOff>
    </xdr:from>
    <xdr:to>
      <xdr:col>68</xdr:col>
      <xdr:colOff>1587</xdr:colOff>
      <xdr:row>41</xdr:row>
      <xdr:rowOff>3376</xdr:rowOff>
    </xdr:to>
    <xdr:cxnSp macro="">
      <xdr:nvCxnSpPr>
        <xdr:cNvPr id="99" name="直線矢印コネクタ 98">
          <a:extLst>
            <a:ext uri="{FF2B5EF4-FFF2-40B4-BE49-F238E27FC236}">
              <a16:creationId xmlns:a16="http://schemas.microsoft.com/office/drawing/2014/main" id="{00000000-0008-0000-0400-000063000000}"/>
            </a:ext>
          </a:extLst>
        </xdr:cNvPr>
        <xdr:cNvCxnSpPr/>
      </xdr:nvCxnSpPr>
      <xdr:spPr>
        <a:xfrm rot="5400000">
          <a:off x="33055618" y="8768657"/>
          <a:ext cx="43200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67</xdr:col>
      <xdr:colOff>885824</xdr:colOff>
      <xdr:row>44</xdr:row>
      <xdr:rowOff>1</xdr:rowOff>
    </xdr:from>
    <xdr:to>
      <xdr:col>68</xdr:col>
      <xdr:colOff>1587</xdr:colOff>
      <xdr:row>46</xdr:row>
      <xdr:rowOff>3376</xdr:rowOff>
    </xdr:to>
    <xdr:cxnSp macro="">
      <xdr:nvCxnSpPr>
        <xdr:cNvPr id="100" name="直線矢印コネクタ 99">
          <a:extLst>
            <a:ext uri="{FF2B5EF4-FFF2-40B4-BE49-F238E27FC236}">
              <a16:creationId xmlns:a16="http://schemas.microsoft.com/office/drawing/2014/main" id="{00000000-0008-0000-0400-000064000000}"/>
            </a:ext>
          </a:extLst>
        </xdr:cNvPr>
        <xdr:cNvCxnSpPr/>
      </xdr:nvCxnSpPr>
      <xdr:spPr>
        <a:xfrm rot="5400000">
          <a:off x="33055618" y="9835457"/>
          <a:ext cx="43200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67</xdr:col>
      <xdr:colOff>885824</xdr:colOff>
      <xdr:row>49</xdr:row>
      <xdr:rowOff>1</xdr:rowOff>
    </xdr:from>
    <xdr:to>
      <xdr:col>68</xdr:col>
      <xdr:colOff>1587</xdr:colOff>
      <xdr:row>51</xdr:row>
      <xdr:rowOff>3376</xdr:rowOff>
    </xdr:to>
    <xdr:cxnSp macro="">
      <xdr:nvCxnSpPr>
        <xdr:cNvPr id="101" name="直線矢印コネクタ 100">
          <a:extLst>
            <a:ext uri="{FF2B5EF4-FFF2-40B4-BE49-F238E27FC236}">
              <a16:creationId xmlns:a16="http://schemas.microsoft.com/office/drawing/2014/main" id="{00000000-0008-0000-0400-000065000000}"/>
            </a:ext>
          </a:extLst>
        </xdr:cNvPr>
        <xdr:cNvCxnSpPr/>
      </xdr:nvCxnSpPr>
      <xdr:spPr>
        <a:xfrm rot="5400000">
          <a:off x="33055618" y="10902257"/>
          <a:ext cx="43200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67</xdr:col>
      <xdr:colOff>885824</xdr:colOff>
      <xdr:row>54</xdr:row>
      <xdr:rowOff>1</xdr:rowOff>
    </xdr:from>
    <xdr:to>
      <xdr:col>68</xdr:col>
      <xdr:colOff>1587</xdr:colOff>
      <xdr:row>56</xdr:row>
      <xdr:rowOff>3376</xdr:rowOff>
    </xdr:to>
    <xdr:cxnSp macro="">
      <xdr:nvCxnSpPr>
        <xdr:cNvPr id="102" name="直線矢印コネクタ 101">
          <a:extLst>
            <a:ext uri="{FF2B5EF4-FFF2-40B4-BE49-F238E27FC236}">
              <a16:creationId xmlns:a16="http://schemas.microsoft.com/office/drawing/2014/main" id="{00000000-0008-0000-0400-000066000000}"/>
            </a:ext>
          </a:extLst>
        </xdr:cNvPr>
        <xdr:cNvCxnSpPr/>
      </xdr:nvCxnSpPr>
      <xdr:spPr>
        <a:xfrm rot="5400000">
          <a:off x="33055618" y="11969057"/>
          <a:ext cx="43200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76</xdr:col>
      <xdr:colOff>428625</xdr:colOff>
      <xdr:row>60</xdr:row>
      <xdr:rowOff>794</xdr:rowOff>
    </xdr:from>
    <xdr:to>
      <xdr:col>76</xdr:col>
      <xdr:colOff>429420</xdr:colOff>
      <xdr:row>61</xdr:row>
      <xdr:rowOff>9525</xdr:rowOff>
    </xdr:to>
    <xdr:cxnSp macro="">
      <xdr:nvCxnSpPr>
        <xdr:cNvPr id="103" name="直線矢印コネクタ 102">
          <a:extLst>
            <a:ext uri="{FF2B5EF4-FFF2-40B4-BE49-F238E27FC236}">
              <a16:creationId xmlns:a16="http://schemas.microsoft.com/office/drawing/2014/main" id="{00000000-0008-0000-0400-000067000000}"/>
            </a:ext>
          </a:extLst>
        </xdr:cNvPr>
        <xdr:cNvCxnSpPr/>
      </xdr:nvCxnSpPr>
      <xdr:spPr>
        <a:xfrm flipH="1">
          <a:off x="36976050" y="11011694"/>
          <a:ext cx="795" cy="18970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72</xdr:col>
      <xdr:colOff>9525</xdr:colOff>
      <xdr:row>60</xdr:row>
      <xdr:rowOff>9525</xdr:rowOff>
    </xdr:from>
    <xdr:to>
      <xdr:col>76</xdr:col>
      <xdr:colOff>428625</xdr:colOff>
      <xdr:row>60</xdr:row>
      <xdr:rowOff>9525</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35242500" y="11020425"/>
          <a:ext cx="1733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72</xdr:col>
      <xdr:colOff>0</xdr:colOff>
      <xdr:row>59</xdr:row>
      <xdr:rowOff>0</xdr:rowOff>
    </xdr:from>
    <xdr:to>
      <xdr:col>72</xdr:col>
      <xdr:colOff>0</xdr:colOff>
      <xdr:row>60</xdr:row>
      <xdr:rowOff>19050</xdr:rowOff>
    </xdr:to>
    <xdr:cxnSp macro="">
      <xdr:nvCxnSpPr>
        <xdr:cNvPr id="105" name="直線矢印コネクタ 104">
          <a:extLst>
            <a:ext uri="{FF2B5EF4-FFF2-40B4-BE49-F238E27FC236}">
              <a16:creationId xmlns:a16="http://schemas.microsoft.com/office/drawing/2014/main" id="{00000000-0008-0000-0400-000069000000}"/>
            </a:ext>
          </a:extLst>
        </xdr:cNvPr>
        <xdr:cNvCxnSpPr/>
      </xdr:nvCxnSpPr>
      <xdr:spPr>
        <a:xfrm>
          <a:off x="35232975" y="10839450"/>
          <a:ext cx="0" cy="190500"/>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81</xdr:col>
      <xdr:colOff>412750</xdr:colOff>
      <xdr:row>23</xdr:row>
      <xdr:rowOff>0</xdr:rowOff>
    </xdr:from>
    <xdr:to>
      <xdr:col>81</xdr:col>
      <xdr:colOff>428625</xdr:colOff>
      <xdr:row>66</xdr:row>
      <xdr:rowOff>9525</xdr:rowOff>
    </xdr:to>
    <xdr:cxnSp macro="">
      <xdr:nvCxnSpPr>
        <xdr:cNvPr id="106" name="直線矢印コネクタ 105">
          <a:extLst>
            <a:ext uri="{FF2B5EF4-FFF2-40B4-BE49-F238E27FC236}">
              <a16:creationId xmlns:a16="http://schemas.microsoft.com/office/drawing/2014/main" id="{00000000-0008-0000-0400-00006A000000}"/>
            </a:ext>
          </a:extLst>
        </xdr:cNvPr>
        <xdr:cNvCxnSpPr/>
      </xdr:nvCxnSpPr>
      <xdr:spPr>
        <a:xfrm>
          <a:off x="39141400" y="4191000"/>
          <a:ext cx="15875" cy="79248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79</xdr:col>
      <xdr:colOff>0</xdr:colOff>
      <xdr:row>37</xdr:row>
      <xdr:rowOff>201083</xdr:rowOff>
    </xdr:from>
    <xdr:to>
      <xdr:col>81</xdr:col>
      <xdr:colOff>423334</xdr:colOff>
      <xdr:row>37</xdr:row>
      <xdr:rowOff>201083</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38252400" y="6963833"/>
          <a:ext cx="899584" cy="0"/>
        </a:xfrm>
        <a:prstGeom prst="line">
          <a:avLst/>
        </a:prstGeom>
        <a:ln>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76</xdr:col>
      <xdr:colOff>447675</xdr:colOff>
      <xdr:row>64</xdr:row>
      <xdr:rowOff>9525</xdr:rowOff>
    </xdr:from>
    <xdr:to>
      <xdr:col>76</xdr:col>
      <xdr:colOff>447679</xdr:colOff>
      <xdr:row>65</xdr:row>
      <xdr:rowOff>9525</xdr:rowOff>
    </xdr:to>
    <xdr:cxnSp macro="">
      <xdr:nvCxnSpPr>
        <xdr:cNvPr id="108" name="直線矢印コネクタ 107">
          <a:extLst>
            <a:ext uri="{FF2B5EF4-FFF2-40B4-BE49-F238E27FC236}">
              <a16:creationId xmlns:a16="http://schemas.microsoft.com/office/drawing/2014/main" id="{00000000-0008-0000-0400-00006C000000}"/>
            </a:ext>
          </a:extLst>
        </xdr:cNvPr>
        <xdr:cNvCxnSpPr/>
      </xdr:nvCxnSpPr>
      <xdr:spPr>
        <a:xfrm flipH="1">
          <a:off x="36995100" y="11763375"/>
          <a:ext cx="4" cy="171450"/>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76</xdr:col>
      <xdr:colOff>447675</xdr:colOff>
      <xdr:row>65</xdr:row>
      <xdr:rowOff>9525</xdr:rowOff>
    </xdr:from>
    <xdr:to>
      <xdr:col>81</xdr:col>
      <xdr:colOff>438150</xdr:colOff>
      <xdr:row>65</xdr:row>
      <xdr:rowOff>9525</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36995100" y="11934825"/>
          <a:ext cx="21717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81</xdr:col>
      <xdr:colOff>449263</xdr:colOff>
      <xdr:row>69</xdr:row>
      <xdr:rowOff>0</xdr:rowOff>
    </xdr:from>
    <xdr:to>
      <xdr:col>81</xdr:col>
      <xdr:colOff>457200</xdr:colOff>
      <xdr:row>70</xdr:row>
      <xdr:rowOff>209550</xdr:rowOff>
    </xdr:to>
    <xdr:cxnSp macro="">
      <xdr:nvCxnSpPr>
        <xdr:cNvPr id="110" name="直線矢印コネクタ 109">
          <a:extLst>
            <a:ext uri="{FF2B5EF4-FFF2-40B4-BE49-F238E27FC236}">
              <a16:creationId xmlns:a16="http://schemas.microsoft.com/office/drawing/2014/main" id="{00000000-0008-0000-0400-00006E000000}"/>
            </a:ext>
          </a:extLst>
        </xdr:cNvPr>
        <xdr:cNvCxnSpPr/>
      </xdr:nvCxnSpPr>
      <xdr:spPr>
        <a:xfrm>
          <a:off x="39177913" y="12668250"/>
          <a:ext cx="7937" cy="381000"/>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76</xdr:col>
      <xdr:colOff>447675</xdr:colOff>
      <xdr:row>67</xdr:row>
      <xdr:rowOff>104775</xdr:rowOff>
    </xdr:from>
    <xdr:to>
      <xdr:col>79</xdr:col>
      <xdr:colOff>228600</xdr:colOff>
      <xdr:row>67</xdr:row>
      <xdr:rowOff>104775</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36995100" y="12420600"/>
          <a:ext cx="14859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76</xdr:col>
      <xdr:colOff>438150</xdr:colOff>
      <xdr:row>67</xdr:row>
      <xdr:rowOff>95250</xdr:rowOff>
    </xdr:from>
    <xdr:to>
      <xdr:col>76</xdr:col>
      <xdr:colOff>447675</xdr:colOff>
      <xdr:row>71</xdr:row>
      <xdr:rowOff>0</xdr:rowOff>
    </xdr:to>
    <xdr:cxnSp macro="">
      <xdr:nvCxnSpPr>
        <xdr:cNvPr id="112" name="直線矢印コネクタ 111">
          <a:extLst>
            <a:ext uri="{FF2B5EF4-FFF2-40B4-BE49-F238E27FC236}">
              <a16:creationId xmlns:a16="http://schemas.microsoft.com/office/drawing/2014/main" id="{00000000-0008-0000-0400-000070000000}"/>
            </a:ext>
          </a:extLst>
        </xdr:cNvPr>
        <xdr:cNvCxnSpPr/>
      </xdr:nvCxnSpPr>
      <xdr:spPr>
        <a:xfrm>
          <a:off x="36985575" y="12411075"/>
          <a:ext cx="9525" cy="647700"/>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68</xdr:col>
      <xdr:colOff>10583</xdr:colOff>
      <xdr:row>27</xdr:row>
      <xdr:rowOff>209550</xdr:rowOff>
    </xdr:from>
    <xdr:to>
      <xdr:col>76</xdr:col>
      <xdr:colOff>687917</xdr:colOff>
      <xdr:row>28</xdr:row>
      <xdr:rowOff>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33281408" y="5105400"/>
          <a:ext cx="395393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76</xdr:col>
      <xdr:colOff>677333</xdr:colOff>
      <xdr:row>28</xdr:row>
      <xdr:rowOff>0</xdr:rowOff>
    </xdr:from>
    <xdr:to>
      <xdr:col>76</xdr:col>
      <xdr:colOff>687917</xdr:colOff>
      <xdr:row>31</xdr:row>
      <xdr:rowOff>300</xdr:rowOff>
    </xdr:to>
    <xdr:cxnSp macro="">
      <xdr:nvCxnSpPr>
        <xdr:cNvPr id="115" name="直線矢印コネクタ 114">
          <a:extLst>
            <a:ext uri="{FF2B5EF4-FFF2-40B4-BE49-F238E27FC236}">
              <a16:creationId xmlns:a16="http://schemas.microsoft.com/office/drawing/2014/main" id="{00000000-0008-0000-0400-000073000000}"/>
            </a:ext>
          </a:extLst>
        </xdr:cNvPr>
        <xdr:cNvCxnSpPr/>
      </xdr:nvCxnSpPr>
      <xdr:spPr>
        <a:xfrm>
          <a:off x="37224758" y="6153150"/>
          <a:ext cx="10584" cy="648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73</xdr:col>
      <xdr:colOff>233891</xdr:colOff>
      <xdr:row>30</xdr:row>
      <xdr:rowOff>21167</xdr:rowOff>
    </xdr:from>
    <xdr:to>
      <xdr:col>76</xdr:col>
      <xdr:colOff>677333</xdr:colOff>
      <xdr:row>30</xdr:row>
      <xdr:rowOff>21167</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36047891" y="5478992"/>
          <a:ext cx="1176867" cy="0"/>
        </a:xfrm>
        <a:prstGeom prst="line">
          <a:avLst/>
        </a:prstGeom>
        <a:ln>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68</xdr:col>
      <xdr:colOff>21167</xdr:colOff>
      <xdr:row>23</xdr:row>
      <xdr:rowOff>0</xdr:rowOff>
    </xdr:from>
    <xdr:to>
      <xdr:col>81</xdr:col>
      <xdr:colOff>412750</xdr:colOff>
      <xdr:row>23</xdr:row>
      <xdr:rowOff>10583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33291992" y="4191000"/>
          <a:ext cx="5849408" cy="1058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55</xdr:col>
      <xdr:colOff>685800</xdr:colOff>
      <xdr:row>28</xdr:row>
      <xdr:rowOff>0</xdr:rowOff>
    </xdr:from>
    <xdr:to>
      <xdr:col>55</xdr:col>
      <xdr:colOff>695325</xdr:colOff>
      <xdr:row>31</xdr:row>
      <xdr:rowOff>9525</xdr:rowOff>
    </xdr:to>
    <xdr:cxnSp macro="">
      <xdr:nvCxnSpPr>
        <xdr:cNvPr id="131" name="直線矢印コネクタ 130">
          <a:extLst>
            <a:ext uri="{FF2B5EF4-FFF2-40B4-BE49-F238E27FC236}">
              <a16:creationId xmlns:a16="http://schemas.microsoft.com/office/drawing/2014/main" id="{00000000-0008-0000-0400-000083000000}"/>
            </a:ext>
          </a:extLst>
        </xdr:cNvPr>
        <xdr:cNvCxnSpPr/>
      </xdr:nvCxnSpPr>
      <xdr:spPr>
        <a:xfrm>
          <a:off x="27127200" y="6153150"/>
          <a:ext cx="9525" cy="657225"/>
        </a:xfrm>
        <a:prstGeom prst="straightConnector1">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0</xdr:row>
      <xdr:rowOff>0</xdr:rowOff>
    </xdr:from>
    <xdr:to>
      <xdr:col>2</xdr:col>
      <xdr:colOff>19050</xdr:colOff>
      <xdr:row>0</xdr:row>
      <xdr:rowOff>361950</xdr:rowOff>
    </xdr:to>
    <xdr:sp macro="" textlink="">
      <xdr:nvSpPr>
        <xdr:cNvPr id="159" name="ホームベース 158">
          <a:hlinkClick xmlns:r="http://schemas.openxmlformats.org/officeDocument/2006/relationships" r:id="rId1"/>
          <a:extLst>
            <a:ext uri="{FF2B5EF4-FFF2-40B4-BE49-F238E27FC236}">
              <a16:creationId xmlns:a16="http://schemas.microsoft.com/office/drawing/2014/main" id="{00000000-0008-0000-0400-00009F000000}"/>
            </a:ext>
          </a:extLst>
        </xdr:cNvPr>
        <xdr:cNvSpPr/>
      </xdr:nvSpPr>
      <xdr:spPr>
        <a:xfrm>
          <a:off x="123825" y="0"/>
          <a:ext cx="1295400" cy="361950"/>
        </a:xfrm>
        <a:prstGeom prst="homePlate">
          <a:avLst/>
        </a:prstGeom>
        <a:solidFill>
          <a:schemeClr val="accent5">
            <a:lumMod val="20000"/>
            <a:lumOff val="80000"/>
          </a:schemeClr>
        </a:solidFill>
        <a:ln w="28575">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フローチャート</a:t>
          </a:r>
        </a:p>
      </xdr:txBody>
    </xdr:sp>
    <xdr:clientData/>
  </xdr:twoCellAnchor>
  <xdr:twoCellAnchor>
    <xdr:from>
      <xdr:col>2</xdr:col>
      <xdr:colOff>205741</xdr:colOff>
      <xdr:row>0</xdr:row>
      <xdr:rowOff>0</xdr:rowOff>
    </xdr:from>
    <xdr:to>
      <xdr:col>4</xdr:col>
      <xdr:colOff>426721</xdr:colOff>
      <xdr:row>0</xdr:row>
      <xdr:rowOff>360000</xdr:rowOff>
    </xdr:to>
    <xdr:sp macro="" textlink="">
      <xdr:nvSpPr>
        <xdr:cNvPr id="160" name="正方形/長方形 159">
          <a:hlinkClick xmlns:r="http://schemas.openxmlformats.org/officeDocument/2006/relationships" r:id="rId2"/>
          <a:extLst>
            <a:ext uri="{FF2B5EF4-FFF2-40B4-BE49-F238E27FC236}">
              <a16:creationId xmlns:a16="http://schemas.microsoft.com/office/drawing/2014/main" id="{00000000-0008-0000-0400-0000A0000000}"/>
            </a:ext>
          </a:extLst>
        </xdr:cNvPr>
        <xdr:cNvSpPr/>
      </xdr:nvSpPr>
      <xdr:spPr>
        <a:xfrm>
          <a:off x="1470661" y="0"/>
          <a:ext cx="822960" cy="360000"/>
        </a:xfrm>
        <a:prstGeom prst="rect">
          <a:avLst/>
        </a:prstGeom>
        <a:solidFill>
          <a:schemeClr val="accent5">
            <a:lumMod val="20000"/>
            <a:lumOff val="80000"/>
          </a:schemeClr>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操作説明</a:t>
          </a:r>
        </a:p>
      </xdr:txBody>
    </xdr:sp>
    <xdr:clientData/>
  </xdr:twoCellAnchor>
  <xdr:twoCellAnchor>
    <xdr:from>
      <xdr:col>4</xdr:col>
      <xdr:colOff>419100</xdr:colOff>
      <xdr:row>0</xdr:row>
      <xdr:rowOff>0</xdr:rowOff>
    </xdr:from>
    <xdr:to>
      <xdr:col>5</xdr:col>
      <xdr:colOff>358140</xdr:colOff>
      <xdr:row>0</xdr:row>
      <xdr:rowOff>360000</xdr:rowOff>
    </xdr:to>
    <xdr:sp macro="" textlink="">
      <xdr:nvSpPr>
        <xdr:cNvPr id="161" name="正方形/長方形 160">
          <a:hlinkClick xmlns:r="http://schemas.openxmlformats.org/officeDocument/2006/relationships" r:id="rId3"/>
          <a:extLst>
            <a:ext uri="{FF2B5EF4-FFF2-40B4-BE49-F238E27FC236}">
              <a16:creationId xmlns:a16="http://schemas.microsoft.com/office/drawing/2014/main" id="{00000000-0008-0000-0400-0000A1000000}"/>
            </a:ext>
          </a:extLst>
        </xdr:cNvPr>
        <xdr:cNvSpPr/>
      </xdr:nvSpPr>
      <xdr:spPr>
        <a:xfrm>
          <a:off x="2286000" y="0"/>
          <a:ext cx="739140" cy="360000"/>
        </a:xfrm>
        <a:prstGeom prst="rect">
          <a:avLst/>
        </a:prstGeom>
        <a:solidFill>
          <a:schemeClr val="accent5">
            <a:lumMod val="20000"/>
            <a:lumOff val="80000"/>
          </a:schemeClr>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入　力</a:t>
          </a:r>
        </a:p>
      </xdr:txBody>
    </xdr:sp>
    <xdr:clientData/>
  </xdr:twoCellAnchor>
  <xdr:twoCellAnchor>
    <xdr:from>
      <xdr:col>5</xdr:col>
      <xdr:colOff>358140</xdr:colOff>
      <xdr:row>0</xdr:row>
      <xdr:rowOff>0</xdr:rowOff>
    </xdr:from>
    <xdr:to>
      <xdr:col>8</xdr:col>
      <xdr:colOff>327660</xdr:colOff>
      <xdr:row>0</xdr:row>
      <xdr:rowOff>360000</xdr:rowOff>
    </xdr:to>
    <xdr:sp macro="" textlink="">
      <xdr:nvSpPr>
        <xdr:cNvPr id="162" name="正方形/長方形 161">
          <a:hlinkClick xmlns:r="http://schemas.openxmlformats.org/officeDocument/2006/relationships" r:id="rId4"/>
          <a:extLst>
            <a:ext uri="{FF2B5EF4-FFF2-40B4-BE49-F238E27FC236}">
              <a16:creationId xmlns:a16="http://schemas.microsoft.com/office/drawing/2014/main" id="{00000000-0008-0000-0400-0000A2000000}"/>
            </a:ext>
          </a:extLst>
        </xdr:cNvPr>
        <xdr:cNvSpPr/>
      </xdr:nvSpPr>
      <xdr:spPr>
        <a:xfrm>
          <a:off x="3025140" y="0"/>
          <a:ext cx="754380" cy="360000"/>
        </a:xfrm>
        <a:prstGeom prst="rect">
          <a:avLst/>
        </a:prstGeom>
        <a:solidFill>
          <a:schemeClr val="accent5">
            <a:lumMod val="20000"/>
            <a:lumOff val="80000"/>
          </a:schemeClr>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定　義</a:t>
          </a:r>
        </a:p>
      </xdr:txBody>
    </xdr:sp>
    <xdr:clientData/>
  </xdr:twoCellAnchor>
  <xdr:twoCellAnchor>
    <xdr:from>
      <xdr:col>8</xdr:col>
      <xdr:colOff>327661</xdr:colOff>
      <xdr:row>0</xdr:row>
      <xdr:rowOff>0</xdr:rowOff>
    </xdr:from>
    <xdr:to>
      <xdr:col>9</xdr:col>
      <xdr:colOff>312420</xdr:colOff>
      <xdr:row>0</xdr:row>
      <xdr:rowOff>360000</xdr:rowOff>
    </xdr:to>
    <xdr:sp macro="" textlink="">
      <xdr:nvSpPr>
        <xdr:cNvPr id="163" name="正方形/長方形 162">
          <a:hlinkClick xmlns:r="http://schemas.openxmlformats.org/officeDocument/2006/relationships" r:id="rId5"/>
          <a:extLst>
            <a:ext uri="{FF2B5EF4-FFF2-40B4-BE49-F238E27FC236}">
              <a16:creationId xmlns:a16="http://schemas.microsoft.com/office/drawing/2014/main" id="{00000000-0008-0000-0400-0000A3000000}"/>
            </a:ext>
          </a:extLst>
        </xdr:cNvPr>
        <xdr:cNvSpPr/>
      </xdr:nvSpPr>
      <xdr:spPr>
        <a:xfrm>
          <a:off x="3779521" y="0"/>
          <a:ext cx="784859" cy="360000"/>
        </a:xfrm>
        <a:prstGeom prst="rect">
          <a:avLst/>
        </a:prstGeom>
        <a:solidFill>
          <a:schemeClr val="accent5">
            <a:lumMod val="20000"/>
            <a:lumOff val="80000"/>
          </a:schemeClr>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報 告 書</a:t>
          </a:r>
        </a:p>
      </xdr:txBody>
    </xdr:sp>
    <xdr:clientData/>
  </xdr:twoCellAnchor>
  <xdr:twoCellAnchor>
    <xdr:from>
      <xdr:col>9</xdr:col>
      <xdr:colOff>312421</xdr:colOff>
      <xdr:row>0</xdr:row>
      <xdr:rowOff>0</xdr:rowOff>
    </xdr:from>
    <xdr:to>
      <xdr:col>13</xdr:col>
      <xdr:colOff>38101</xdr:colOff>
      <xdr:row>0</xdr:row>
      <xdr:rowOff>360000</xdr:rowOff>
    </xdr:to>
    <xdr:sp macro="" textlink="">
      <xdr:nvSpPr>
        <xdr:cNvPr id="164" name="正方形/長方形 163">
          <a:hlinkClick xmlns:r="http://schemas.openxmlformats.org/officeDocument/2006/relationships" r:id="rId6"/>
          <a:extLst>
            <a:ext uri="{FF2B5EF4-FFF2-40B4-BE49-F238E27FC236}">
              <a16:creationId xmlns:a16="http://schemas.microsoft.com/office/drawing/2014/main" id="{00000000-0008-0000-0400-0000A4000000}"/>
            </a:ext>
          </a:extLst>
        </xdr:cNvPr>
        <xdr:cNvSpPr/>
      </xdr:nvSpPr>
      <xdr:spPr>
        <a:xfrm>
          <a:off x="4564381" y="0"/>
          <a:ext cx="723900" cy="360000"/>
        </a:xfrm>
        <a:prstGeom prst="rect">
          <a:avLst/>
        </a:prstGeom>
        <a:solidFill>
          <a:schemeClr val="bg1"/>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b="1"/>
            <a:t>flow</a:t>
          </a:r>
          <a:endParaRPr kumimoji="1" lang="ja-JP" altLang="en-US" sz="1100" b="1"/>
        </a:p>
      </xdr:txBody>
    </xdr:sp>
    <xdr:clientData/>
  </xdr:twoCellAnchor>
  <xdr:twoCellAnchor>
    <xdr:from>
      <xdr:col>13</xdr:col>
      <xdr:colOff>30481</xdr:colOff>
      <xdr:row>0</xdr:row>
      <xdr:rowOff>0</xdr:rowOff>
    </xdr:from>
    <xdr:to>
      <xdr:col>14</xdr:col>
      <xdr:colOff>45721</xdr:colOff>
      <xdr:row>0</xdr:row>
      <xdr:rowOff>360000</xdr:rowOff>
    </xdr:to>
    <xdr:sp macro="" textlink="">
      <xdr:nvSpPr>
        <xdr:cNvPr id="165" name="正方形/長方形 164">
          <a:hlinkClick xmlns:r="http://schemas.openxmlformats.org/officeDocument/2006/relationships" r:id="rId1"/>
          <a:extLst>
            <a:ext uri="{FF2B5EF4-FFF2-40B4-BE49-F238E27FC236}">
              <a16:creationId xmlns:a16="http://schemas.microsoft.com/office/drawing/2014/main" id="{00000000-0008-0000-0400-0000A5000000}"/>
            </a:ext>
          </a:extLst>
        </xdr:cNvPr>
        <xdr:cNvSpPr/>
      </xdr:nvSpPr>
      <xdr:spPr>
        <a:xfrm>
          <a:off x="5280661" y="0"/>
          <a:ext cx="815340" cy="360000"/>
        </a:xfrm>
        <a:prstGeom prst="rect">
          <a:avLst/>
        </a:prstGeom>
        <a:solidFill>
          <a:schemeClr val="accent5">
            <a:lumMod val="20000"/>
            <a:lumOff val="80000"/>
          </a:schemeClr>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0">
              <a:solidFill>
                <a:sysClr val="windowText" lastClr="000000"/>
              </a:solidFill>
            </a:rPr>
            <a:t>造成波及</a:t>
          </a:r>
        </a:p>
      </xdr:txBody>
    </xdr:sp>
    <xdr:clientData/>
  </xdr:twoCellAnchor>
  <xdr:twoCellAnchor>
    <xdr:from>
      <xdr:col>14</xdr:col>
      <xdr:colOff>45720</xdr:colOff>
      <xdr:row>0</xdr:row>
      <xdr:rowOff>0</xdr:rowOff>
    </xdr:from>
    <xdr:to>
      <xdr:col>17</xdr:col>
      <xdr:colOff>137160</xdr:colOff>
      <xdr:row>0</xdr:row>
      <xdr:rowOff>360000</xdr:rowOff>
    </xdr:to>
    <xdr:sp macro="" textlink="">
      <xdr:nvSpPr>
        <xdr:cNvPr id="166" name="正方形/長方形 165">
          <a:hlinkClick xmlns:r="http://schemas.openxmlformats.org/officeDocument/2006/relationships" r:id="rId7"/>
          <a:extLst>
            <a:ext uri="{FF2B5EF4-FFF2-40B4-BE49-F238E27FC236}">
              <a16:creationId xmlns:a16="http://schemas.microsoft.com/office/drawing/2014/main" id="{00000000-0008-0000-0400-0000A6000000}"/>
            </a:ext>
          </a:extLst>
        </xdr:cNvPr>
        <xdr:cNvSpPr/>
      </xdr:nvSpPr>
      <xdr:spPr>
        <a:xfrm>
          <a:off x="6096000" y="0"/>
          <a:ext cx="876300" cy="360000"/>
        </a:xfrm>
        <a:prstGeom prst="rect">
          <a:avLst/>
        </a:prstGeom>
        <a:solidFill>
          <a:schemeClr val="accent5">
            <a:lumMod val="20000"/>
            <a:lumOff val="80000"/>
          </a:schemeClr>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建築波及</a:t>
          </a:r>
        </a:p>
      </xdr:txBody>
    </xdr:sp>
    <xdr:clientData/>
  </xdr:twoCellAnchor>
  <xdr:twoCellAnchor>
    <xdr:from>
      <xdr:col>17</xdr:col>
      <xdr:colOff>137160</xdr:colOff>
      <xdr:row>0</xdr:row>
      <xdr:rowOff>0</xdr:rowOff>
    </xdr:from>
    <xdr:to>
      <xdr:col>18</xdr:col>
      <xdr:colOff>762000</xdr:colOff>
      <xdr:row>0</xdr:row>
      <xdr:rowOff>360000</xdr:rowOff>
    </xdr:to>
    <xdr:sp macro="" textlink="">
      <xdr:nvSpPr>
        <xdr:cNvPr id="167" name="正方形/長方形 166">
          <a:hlinkClick xmlns:r="http://schemas.openxmlformats.org/officeDocument/2006/relationships" r:id="rId8"/>
          <a:extLst>
            <a:ext uri="{FF2B5EF4-FFF2-40B4-BE49-F238E27FC236}">
              <a16:creationId xmlns:a16="http://schemas.microsoft.com/office/drawing/2014/main" id="{00000000-0008-0000-0400-0000A7000000}"/>
            </a:ext>
          </a:extLst>
        </xdr:cNvPr>
        <xdr:cNvSpPr/>
      </xdr:nvSpPr>
      <xdr:spPr>
        <a:xfrm>
          <a:off x="6972300" y="0"/>
          <a:ext cx="838200" cy="360000"/>
        </a:xfrm>
        <a:prstGeom prst="rect">
          <a:avLst/>
        </a:prstGeom>
        <a:solidFill>
          <a:schemeClr val="accent5">
            <a:lumMod val="20000"/>
            <a:lumOff val="80000"/>
          </a:schemeClr>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設備波及</a:t>
          </a:r>
        </a:p>
      </xdr:txBody>
    </xdr:sp>
    <xdr:clientData/>
  </xdr:twoCellAnchor>
  <xdr:twoCellAnchor>
    <xdr:from>
      <xdr:col>18</xdr:col>
      <xdr:colOff>754380</xdr:colOff>
      <xdr:row>0</xdr:row>
      <xdr:rowOff>0</xdr:rowOff>
    </xdr:from>
    <xdr:to>
      <xdr:col>21</xdr:col>
      <xdr:colOff>83820</xdr:colOff>
      <xdr:row>0</xdr:row>
      <xdr:rowOff>360000</xdr:rowOff>
    </xdr:to>
    <xdr:sp macro="" textlink="">
      <xdr:nvSpPr>
        <xdr:cNvPr id="168" name="正方形/長方形 167">
          <a:hlinkClick xmlns:r="http://schemas.openxmlformats.org/officeDocument/2006/relationships" r:id="rId9"/>
          <a:extLst>
            <a:ext uri="{FF2B5EF4-FFF2-40B4-BE49-F238E27FC236}">
              <a16:creationId xmlns:a16="http://schemas.microsoft.com/office/drawing/2014/main" id="{00000000-0008-0000-0400-0000A8000000}"/>
            </a:ext>
          </a:extLst>
        </xdr:cNvPr>
        <xdr:cNvSpPr/>
      </xdr:nvSpPr>
      <xdr:spPr>
        <a:xfrm>
          <a:off x="7802880" y="0"/>
          <a:ext cx="784860" cy="360000"/>
        </a:xfrm>
        <a:prstGeom prst="rect">
          <a:avLst/>
        </a:prstGeom>
        <a:solidFill>
          <a:schemeClr val="accent5">
            <a:lumMod val="20000"/>
            <a:lumOff val="80000"/>
          </a:schemeClr>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生産波及</a:t>
          </a:r>
        </a:p>
      </xdr:txBody>
    </xdr:sp>
    <xdr:clientData/>
  </xdr:twoCellAnchor>
  <xdr:twoCellAnchor>
    <xdr:from>
      <xdr:col>21</xdr:col>
      <xdr:colOff>83820</xdr:colOff>
      <xdr:row>0</xdr:row>
      <xdr:rowOff>0</xdr:rowOff>
    </xdr:from>
    <xdr:to>
      <xdr:col>22</xdr:col>
      <xdr:colOff>685800</xdr:colOff>
      <xdr:row>0</xdr:row>
      <xdr:rowOff>360000</xdr:rowOff>
    </xdr:to>
    <xdr:sp macro="" textlink="">
      <xdr:nvSpPr>
        <xdr:cNvPr id="169" name="正方形/長方形 168">
          <a:hlinkClick xmlns:r="http://schemas.openxmlformats.org/officeDocument/2006/relationships" r:id="rId10"/>
          <a:extLst>
            <a:ext uri="{FF2B5EF4-FFF2-40B4-BE49-F238E27FC236}">
              <a16:creationId xmlns:a16="http://schemas.microsoft.com/office/drawing/2014/main" id="{00000000-0008-0000-0400-0000A9000000}"/>
            </a:ext>
          </a:extLst>
        </xdr:cNvPr>
        <xdr:cNvSpPr/>
      </xdr:nvSpPr>
      <xdr:spPr>
        <a:xfrm>
          <a:off x="8587740" y="0"/>
          <a:ext cx="716280" cy="360000"/>
        </a:xfrm>
        <a:prstGeom prst="rect">
          <a:avLst/>
        </a:prstGeom>
        <a:solidFill>
          <a:schemeClr val="accent5">
            <a:lumMod val="20000"/>
            <a:lumOff val="80000"/>
          </a:schemeClr>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DATA</a:t>
          </a:r>
          <a:endParaRPr kumimoji="1" lang="ja-JP" altLang="en-US" sz="1100"/>
        </a:p>
      </xdr:txBody>
    </xdr:sp>
    <xdr:clientData/>
  </xdr:twoCellAnchor>
  <xdr:twoCellAnchor>
    <xdr:from>
      <xdr:col>22</xdr:col>
      <xdr:colOff>685800</xdr:colOff>
      <xdr:row>0</xdr:row>
      <xdr:rowOff>0</xdr:rowOff>
    </xdr:from>
    <xdr:to>
      <xdr:col>23</xdr:col>
      <xdr:colOff>228600</xdr:colOff>
      <xdr:row>0</xdr:row>
      <xdr:rowOff>360000</xdr:rowOff>
    </xdr:to>
    <xdr:sp macro="" textlink="">
      <xdr:nvSpPr>
        <xdr:cNvPr id="170" name="正方形/長方形 169">
          <a:hlinkClick xmlns:r="http://schemas.openxmlformats.org/officeDocument/2006/relationships" r:id="rId11"/>
          <a:extLst>
            <a:ext uri="{FF2B5EF4-FFF2-40B4-BE49-F238E27FC236}">
              <a16:creationId xmlns:a16="http://schemas.microsoft.com/office/drawing/2014/main" id="{00000000-0008-0000-0400-0000AA000000}"/>
            </a:ext>
          </a:extLst>
        </xdr:cNvPr>
        <xdr:cNvSpPr/>
      </xdr:nvSpPr>
      <xdr:spPr>
        <a:xfrm>
          <a:off x="9304020" y="0"/>
          <a:ext cx="685800" cy="360000"/>
        </a:xfrm>
        <a:prstGeom prst="rect">
          <a:avLst/>
        </a:prstGeom>
        <a:solidFill>
          <a:schemeClr val="accent5">
            <a:lumMod val="20000"/>
            <a:lumOff val="80000"/>
          </a:schemeClr>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係数</a:t>
          </a:r>
        </a:p>
      </xdr:txBody>
    </xdr:sp>
    <xdr:clientData/>
  </xdr:twoCellAnchor>
  <xdr:twoCellAnchor>
    <xdr:from>
      <xdr:col>23</xdr:col>
      <xdr:colOff>220980</xdr:colOff>
      <xdr:row>0</xdr:row>
      <xdr:rowOff>0</xdr:rowOff>
    </xdr:from>
    <xdr:to>
      <xdr:col>25</xdr:col>
      <xdr:colOff>358140</xdr:colOff>
      <xdr:row>0</xdr:row>
      <xdr:rowOff>360000</xdr:rowOff>
    </xdr:to>
    <xdr:sp macro="" textlink="">
      <xdr:nvSpPr>
        <xdr:cNvPr id="171" name="正方形/長方形 170">
          <a:hlinkClick xmlns:r="http://schemas.openxmlformats.org/officeDocument/2006/relationships" r:id="rId12"/>
          <a:extLst>
            <a:ext uri="{FF2B5EF4-FFF2-40B4-BE49-F238E27FC236}">
              <a16:creationId xmlns:a16="http://schemas.microsoft.com/office/drawing/2014/main" id="{00000000-0008-0000-0400-0000AB000000}"/>
            </a:ext>
          </a:extLst>
        </xdr:cNvPr>
        <xdr:cNvSpPr/>
      </xdr:nvSpPr>
      <xdr:spPr>
        <a:xfrm>
          <a:off x="9982200" y="0"/>
          <a:ext cx="739140" cy="360000"/>
        </a:xfrm>
        <a:prstGeom prst="rect">
          <a:avLst/>
        </a:prstGeom>
        <a:solidFill>
          <a:schemeClr val="accent5">
            <a:lumMod val="20000"/>
            <a:lumOff val="80000"/>
          </a:schemeClr>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粗利率</a:t>
          </a:r>
        </a:p>
      </xdr:txBody>
    </xdr:sp>
    <xdr:clientData/>
  </xdr:twoCellAnchor>
  <xdr:twoCellAnchor>
    <xdr:from>
      <xdr:col>25</xdr:col>
      <xdr:colOff>350520</xdr:colOff>
      <xdr:row>0</xdr:row>
      <xdr:rowOff>0</xdr:rowOff>
    </xdr:from>
    <xdr:to>
      <xdr:col>26</xdr:col>
      <xdr:colOff>419099</xdr:colOff>
      <xdr:row>0</xdr:row>
      <xdr:rowOff>360000</xdr:rowOff>
    </xdr:to>
    <xdr:sp macro="" textlink="">
      <xdr:nvSpPr>
        <xdr:cNvPr id="172" name="正方形/長方形 171">
          <a:hlinkClick xmlns:r="http://schemas.openxmlformats.org/officeDocument/2006/relationships" r:id="rId13"/>
          <a:extLst>
            <a:ext uri="{FF2B5EF4-FFF2-40B4-BE49-F238E27FC236}">
              <a16:creationId xmlns:a16="http://schemas.microsoft.com/office/drawing/2014/main" id="{00000000-0008-0000-0400-0000AC000000}"/>
            </a:ext>
          </a:extLst>
        </xdr:cNvPr>
        <xdr:cNvSpPr/>
      </xdr:nvSpPr>
      <xdr:spPr>
        <a:xfrm>
          <a:off x="10713720" y="0"/>
          <a:ext cx="868679" cy="360000"/>
        </a:xfrm>
        <a:prstGeom prst="rect">
          <a:avLst/>
        </a:prstGeom>
        <a:solidFill>
          <a:schemeClr val="accent5">
            <a:lumMod val="20000"/>
            <a:lumOff val="80000"/>
          </a:schemeClr>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固定資本</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953559</xdr:colOff>
      <xdr:row>114</xdr:row>
      <xdr:rowOff>97366</xdr:rowOff>
    </xdr:from>
    <xdr:to>
      <xdr:col>8</xdr:col>
      <xdr:colOff>953558</xdr:colOff>
      <xdr:row>114</xdr:row>
      <xdr:rowOff>97367</xdr:rowOff>
    </xdr:to>
    <xdr:cxnSp macro="">
      <xdr:nvCxnSpPr>
        <xdr:cNvPr id="26" name="直線矢印コネクタ 25">
          <a:extLst>
            <a:ext uri="{FF2B5EF4-FFF2-40B4-BE49-F238E27FC236}">
              <a16:creationId xmlns:a16="http://schemas.microsoft.com/office/drawing/2014/main" id="{00000000-0008-0000-0500-00001A000000}"/>
            </a:ext>
          </a:extLst>
        </xdr:cNvPr>
        <xdr:cNvCxnSpPr/>
      </xdr:nvCxnSpPr>
      <xdr:spPr>
        <a:xfrm flipV="1">
          <a:off x="7487709" y="20023666"/>
          <a:ext cx="962024" cy="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942975</xdr:colOff>
      <xdr:row>114</xdr:row>
      <xdr:rowOff>85724</xdr:rowOff>
    </xdr:from>
    <xdr:to>
      <xdr:col>5</xdr:col>
      <xdr:colOff>942976</xdr:colOff>
      <xdr:row>114</xdr:row>
      <xdr:rowOff>85724</xdr:rowOff>
    </xdr:to>
    <xdr:cxnSp macro="">
      <xdr:nvCxnSpPr>
        <xdr:cNvPr id="27" name="直線コネクタ 26">
          <a:extLst>
            <a:ext uri="{FF2B5EF4-FFF2-40B4-BE49-F238E27FC236}">
              <a16:creationId xmlns:a16="http://schemas.microsoft.com/office/drawing/2014/main" id="{00000000-0008-0000-0500-00001B000000}"/>
            </a:ext>
          </a:extLst>
        </xdr:cNvPr>
        <xdr:cNvCxnSpPr/>
      </xdr:nvCxnSpPr>
      <xdr:spPr>
        <a:xfrm>
          <a:off x="4591050" y="20012024"/>
          <a:ext cx="96202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942975</xdr:colOff>
      <xdr:row>114</xdr:row>
      <xdr:rowOff>85725</xdr:rowOff>
    </xdr:from>
    <xdr:to>
      <xdr:col>5</xdr:col>
      <xdr:colOff>942975</xdr:colOff>
      <xdr:row>115</xdr:row>
      <xdr:rowOff>85725</xdr:rowOff>
    </xdr:to>
    <xdr:cxnSp macro="">
      <xdr:nvCxnSpPr>
        <xdr:cNvPr id="28" name="直線コネクタ 27">
          <a:extLst>
            <a:ext uri="{FF2B5EF4-FFF2-40B4-BE49-F238E27FC236}">
              <a16:creationId xmlns:a16="http://schemas.microsoft.com/office/drawing/2014/main" id="{00000000-0008-0000-0500-00001C000000}"/>
            </a:ext>
          </a:extLst>
        </xdr:cNvPr>
        <xdr:cNvCxnSpPr/>
      </xdr:nvCxnSpPr>
      <xdr:spPr>
        <a:xfrm>
          <a:off x="5553075" y="20012025"/>
          <a:ext cx="0"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9525</xdr:colOff>
      <xdr:row>114</xdr:row>
      <xdr:rowOff>85725</xdr:rowOff>
    </xdr:from>
    <xdr:to>
      <xdr:col>13</xdr:col>
      <xdr:colOff>9525</xdr:colOff>
      <xdr:row>114</xdr:row>
      <xdr:rowOff>85725</xdr:rowOff>
    </xdr:to>
    <xdr:cxnSp macro="">
      <xdr:nvCxnSpPr>
        <xdr:cNvPr id="29" name="直線矢印コネクタ 28">
          <a:extLst>
            <a:ext uri="{FF2B5EF4-FFF2-40B4-BE49-F238E27FC236}">
              <a16:creationId xmlns:a16="http://schemas.microsoft.com/office/drawing/2014/main" id="{00000000-0008-0000-0500-00001D000000}"/>
            </a:ext>
          </a:extLst>
        </xdr:cNvPr>
        <xdr:cNvCxnSpPr/>
      </xdr:nvCxnSpPr>
      <xdr:spPr>
        <a:xfrm>
          <a:off x="9429750" y="20012025"/>
          <a:ext cx="2886075"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445558</xdr:colOff>
      <xdr:row>112</xdr:row>
      <xdr:rowOff>1059</xdr:rowOff>
    </xdr:from>
    <xdr:to>
      <xdr:col>3</xdr:col>
      <xdr:colOff>445558</xdr:colOff>
      <xdr:row>124</xdr:row>
      <xdr:rowOff>13659</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3131608" y="19584459"/>
          <a:ext cx="0" cy="2070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444500</xdr:colOff>
      <xdr:row>124</xdr:row>
      <xdr:rowOff>10583</xdr:rowOff>
    </xdr:from>
    <xdr:to>
      <xdr:col>4</xdr:col>
      <xdr:colOff>497417</xdr:colOff>
      <xdr:row>124</xdr:row>
      <xdr:rowOff>10583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a:xfrm>
          <a:off x="3130550" y="21651383"/>
          <a:ext cx="101494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497417</xdr:colOff>
      <xdr:row>123</xdr:row>
      <xdr:rowOff>10583</xdr:rowOff>
    </xdr:from>
    <xdr:to>
      <xdr:col>4</xdr:col>
      <xdr:colOff>497417</xdr:colOff>
      <xdr:row>124</xdr:row>
      <xdr:rowOff>21166</xdr:rowOff>
    </xdr:to>
    <xdr:cxnSp macro="">
      <xdr:nvCxnSpPr>
        <xdr:cNvPr id="32" name="直線矢印コネクタ 31">
          <a:extLst>
            <a:ext uri="{FF2B5EF4-FFF2-40B4-BE49-F238E27FC236}">
              <a16:creationId xmlns:a16="http://schemas.microsoft.com/office/drawing/2014/main" id="{00000000-0008-0000-0500-000020000000}"/>
            </a:ext>
          </a:extLst>
        </xdr:cNvPr>
        <xdr:cNvCxnSpPr/>
      </xdr:nvCxnSpPr>
      <xdr:spPr>
        <a:xfrm flipV="1">
          <a:off x="4145492" y="21479933"/>
          <a:ext cx="0" cy="18203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953559</xdr:colOff>
      <xdr:row>115</xdr:row>
      <xdr:rowOff>97367</xdr:rowOff>
    </xdr:from>
    <xdr:to>
      <xdr:col>8</xdr:col>
      <xdr:colOff>478367</xdr:colOff>
      <xdr:row>115</xdr:row>
      <xdr:rowOff>97368</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a:xfrm flipV="1">
          <a:off x="4601634" y="20195117"/>
          <a:ext cx="3372908"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478366</xdr:colOff>
      <xdr:row>114</xdr:row>
      <xdr:rowOff>97366</xdr:rowOff>
    </xdr:from>
    <xdr:to>
      <xdr:col>8</xdr:col>
      <xdr:colOff>478366</xdr:colOff>
      <xdr:row>115</xdr:row>
      <xdr:rowOff>97366</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7974541" y="20023666"/>
          <a:ext cx="0"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465666</xdr:colOff>
      <xdr:row>117</xdr:row>
      <xdr:rowOff>0</xdr:rowOff>
    </xdr:from>
    <xdr:to>
      <xdr:col>15</xdr:col>
      <xdr:colOff>465668</xdr:colOff>
      <xdr:row>117</xdr:row>
      <xdr:rowOff>169333</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a:xfrm>
          <a:off x="14696016" y="20440650"/>
          <a:ext cx="2" cy="16933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465667</xdr:colOff>
      <xdr:row>117</xdr:row>
      <xdr:rowOff>169333</xdr:rowOff>
    </xdr:from>
    <xdr:to>
      <xdr:col>17</xdr:col>
      <xdr:colOff>508001</xdr:colOff>
      <xdr:row>117</xdr:row>
      <xdr:rowOff>169333</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14696017" y="20609983"/>
          <a:ext cx="196638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497417</xdr:colOff>
      <xdr:row>113</xdr:row>
      <xdr:rowOff>0</xdr:rowOff>
    </xdr:from>
    <xdr:to>
      <xdr:col>17</xdr:col>
      <xdr:colOff>508000</xdr:colOff>
      <xdr:row>117</xdr:row>
      <xdr:rowOff>158750</xdr:rowOff>
    </xdr:to>
    <xdr:cxnSp macro="">
      <xdr:nvCxnSpPr>
        <xdr:cNvPr id="37" name="直線矢印コネクタ 36">
          <a:extLst>
            <a:ext uri="{FF2B5EF4-FFF2-40B4-BE49-F238E27FC236}">
              <a16:creationId xmlns:a16="http://schemas.microsoft.com/office/drawing/2014/main" id="{00000000-0008-0000-0500-000025000000}"/>
            </a:ext>
          </a:extLst>
        </xdr:cNvPr>
        <xdr:cNvCxnSpPr/>
      </xdr:nvCxnSpPr>
      <xdr:spPr>
        <a:xfrm flipH="1" flipV="1">
          <a:off x="16651817" y="19754850"/>
          <a:ext cx="10583" cy="8445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0</xdr:row>
      <xdr:rowOff>0</xdr:rowOff>
    </xdr:from>
    <xdr:to>
      <xdr:col>2</xdr:col>
      <xdr:colOff>609600</xdr:colOff>
      <xdr:row>0</xdr:row>
      <xdr:rowOff>361950</xdr:rowOff>
    </xdr:to>
    <xdr:sp macro="" textlink="">
      <xdr:nvSpPr>
        <xdr:cNvPr id="38" name="ホームベース 37">
          <a:hlinkClick xmlns:r="http://schemas.openxmlformats.org/officeDocument/2006/relationships" r:id="rId1"/>
          <a:extLst>
            <a:ext uri="{FF2B5EF4-FFF2-40B4-BE49-F238E27FC236}">
              <a16:creationId xmlns:a16="http://schemas.microsoft.com/office/drawing/2014/main" id="{00000000-0008-0000-0500-000026000000}"/>
            </a:ext>
          </a:extLst>
        </xdr:cNvPr>
        <xdr:cNvSpPr/>
      </xdr:nvSpPr>
      <xdr:spPr>
        <a:xfrm>
          <a:off x="123825" y="0"/>
          <a:ext cx="1295400" cy="361950"/>
        </a:xfrm>
        <a:prstGeom prst="homePlate">
          <a:avLst/>
        </a:prstGeom>
        <a:solidFill>
          <a:schemeClr val="accent5">
            <a:lumMod val="20000"/>
            <a:lumOff val="80000"/>
          </a:schemeClr>
        </a:solidFill>
        <a:ln w="28575">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造成波及効果</a:t>
          </a:r>
        </a:p>
      </xdr:txBody>
    </xdr:sp>
    <xdr:clientData/>
  </xdr:twoCellAnchor>
  <xdr:twoCellAnchor>
    <xdr:from>
      <xdr:col>2</xdr:col>
      <xdr:colOff>1112521</xdr:colOff>
      <xdr:row>0</xdr:row>
      <xdr:rowOff>0</xdr:rowOff>
    </xdr:from>
    <xdr:to>
      <xdr:col>3</xdr:col>
      <xdr:colOff>182401</xdr:colOff>
      <xdr:row>0</xdr:row>
      <xdr:rowOff>360000</xdr:rowOff>
    </xdr:to>
    <xdr:sp macro="" textlink="">
      <xdr:nvSpPr>
        <xdr:cNvPr id="39" name="正方形/長方形 38">
          <a:hlinkClick xmlns:r="http://schemas.openxmlformats.org/officeDocument/2006/relationships" r:id="rId2"/>
          <a:extLst>
            <a:ext uri="{FF2B5EF4-FFF2-40B4-BE49-F238E27FC236}">
              <a16:creationId xmlns:a16="http://schemas.microsoft.com/office/drawing/2014/main" id="{00000000-0008-0000-0500-000027000000}"/>
            </a:ext>
          </a:extLst>
        </xdr:cNvPr>
        <xdr:cNvSpPr/>
      </xdr:nvSpPr>
      <xdr:spPr>
        <a:xfrm>
          <a:off x="1844041" y="0"/>
          <a:ext cx="761520" cy="360000"/>
        </a:xfrm>
        <a:prstGeom prst="rect">
          <a:avLst/>
        </a:prstGeom>
        <a:solidFill>
          <a:schemeClr val="accent5">
            <a:lumMod val="20000"/>
            <a:lumOff val="80000"/>
          </a:schemeClr>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操作説明</a:t>
          </a:r>
        </a:p>
      </xdr:txBody>
    </xdr:sp>
    <xdr:clientData/>
  </xdr:twoCellAnchor>
  <xdr:twoCellAnchor>
    <xdr:from>
      <xdr:col>3</xdr:col>
      <xdr:colOff>180975</xdr:colOff>
      <xdr:row>0</xdr:row>
      <xdr:rowOff>0</xdr:rowOff>
    </xdr:from>
    <xdr:to>
      <xdr:col>4</xdr:col>
      <xdr:colOff>10950</xdr:colOff>
      <xdr:row>0</xdr:row>
      <xdr:rowOff>360000</xdr:rowOff>
    </xdr:to>
    <xdr:sp macro="" textlink="">
      <xdr:nvSpPr>
        <xdr:cNvPr id="40" name="正方形/長方形 39">
          <a:hlinkClick xmlns:r="http://schemas.openxmlformats.org/officeDocument/2006/relationships" r:id="rId3"/>
          <a:extLst>
            <a:ext uri="{FF2B5EF4-FFF2-40B4-BE49-F238E27FC236}">
              <a16:creationId xmlns:a16="http://schemas.microsoft.com/office/drawing/2014/main" id="{00000000-0008-0000-0500-000028000000}"/>
            </a:ext>
          </a:extLst>
        </xdr:cNvPr>
        <xdr:cNvSpPr/>
      </xdr:nvSpPr>
      <xdr:spPr>
        <a:xfrm>
          <a:off x="2867025" y="0"/>
          <a:ext cx="792000" cy="360000"/>
        </a:xfrm>
        <a:prstGeom prst="rect">
          <a:avLst/>
        </a:prstGeom>
        <a:solidFill>
          <a:schemeClr val="accent5">
            <a:lumMod val="20000"/>
            <a:lumOff val="80000"/>
          </a:schemeClr>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入　力</a:t>
          </a:r>
        </a:p>
      </xdr:txBody>
    </xdr:sp>
    <xdr:clientData/>
  </xdr:twoCellAnchor>
  <xdr:twoCellAnchor>
    <xdr:from>
      <xdr:col>4</xdr:col>
      <xdr:colOff>0</xdr:colOff>
      <xdr:row>0</xdr:row>
      <xdr:rowOff>0</xdr:rowOff>
    </xdr:from>
    <xdr:to>
      <xdr:col>4</xdr:col>
      <xdr:colOff>739140</xdr:colOff>
      <xdr:row>0</xdr:row>
      <xdr:rowOff>360000</xdr:rowOff>
    </xdr:to>
    <xdr:sp macro="" textlink="">
      <xdr:nvSpPr>
        <xdr:cNvPr id="41" name="正方形/長方形 40">
          <a:hlinkClick xmlns:r="http://schemas.openxmlformats.org/officeDocument/2006/relationships" r:id="rId4"/>
          <a:extLst>
            <a:ext uri="{FF2B5EF4-FFF2-40B4-BE49-F238E27FC236}">
              <a16:creationId xmlns:a16="http://schemas.microsoft.com/office/drawing/2014/main" id="{00000000-0008-0000-0500-000029000000}"/>
            </a:ext>
          </a:extLst>
        </xdr:cNvPr>
        <xdr:cNvSpPr/>
      </xdr:nvSpPr>
      <xdr:spPr>
        <a:xfrm>
          <a:off x="3291840" y="0"/>
          <a:ext cx="739140" cy="360000"/>
        </a:xfrm>
        <a:prstGeom prst="rect">
          <a:avLst/>
        </a:prstGeom>
        <a:solidFill>
          <a:schemeClr val="accent5">
            <a:lumMod val="20000"/>
            <a:lumOff val="80000"/>
          </a:schemeClr>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定　義</a:t>
          </a:r>
        </a:p>
      </xdr:txBody>
    </xdr:sp>
    <xdr:clientData/>
  </xdr:twoCellAnchor>
  <xdr:twoCellAnchor>
    <xdr:from>
      <xdr:col>4</xdr:col>
      <xdr:colOff>739141</xdr:colOff>
      <xdr:row>0</xdr:row>
      <xdr:rowOff>0</xdr:rowOff>
    </xdr:from>
    <xdr:to>
      <xdr:col>5</xdr:col>
      <xdr:colOff>620551</xdr:colOff>
      <xdr:row>0</xdr:row>
      <xdr:rowOff>360000</xdr:rowOff>
    </xdr:to>
    <xdr:sp macro="" textlink="">
      <xdr:nvSpPr>
        <xdr:cNvPr id="42" name="正方形/長方形 41">
          <a:hlinkClick xmlns:r="http://schemas.openxmlformats.org/officeDocument/2006/relationships" r:id="rId5"/>
          <a:extLst>
            <a:ext uri="{FF2B5EF4-FFF2-40B4-BE49-F238E27FC236}">
              <a16:creationId xmlns:a16="http://schemas.microsoft.com/office/drawing/2014/main" id="{00000000-0008-0000-0500-00002A000000}"/>
            </a:ext>
          </a:extLst>
        </xdr:cNvPr>
        <xdr:cNvSpPr/>
      </xdr:nvSpPr>
      <xdr:spPr>
        <a:xfrm>
          <a:off x="4030981" y="0"/>
          <a:ext cx="750090" cy="360000"/>
        </a:xfrm>
        <a:prstGeom prst="rect">
          <a:avLst/>
        </a:prstGeom>
        <a:solidFill>
          <a:schemeClr val="accent5">
            <a:lumMod val="20000"/>
            <a:lumOff val="80000"/>
          </a:schemeClr>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報 告 書</a:t>
          </a:r>
        </a:p>
      </xdr:txBody>
    </xdr:sp>
    <xdr:clientData/>
  </xdr:twoCellAnchor>
  <xdr:twoCellAnchor>
    <xdr:from>
      <xdr:col>5</xdr:col>
      <xdr:colOff>619125</xdr:colOff>
      <xdr:row>0</xdr:row>
      <xdr:rowOff>0</xdr:rowOff>
    </xdr:from>
    <xdr:to>
      <xdr:col>6</xdr:col>
      <xdr:colOff>449100</xdr:colOff>
      <xdr:row>0</xdr:row>
      <xdr:rowOff>360000</xdr:rowOff>
    </xdr:to>
    <xdr:sp macro="" textlink="">
      <xdr:nvSpPr>
        <xdr:cNvPr id="43" name="正方形/長方形 42">
          <a:hlinkClick xmlns:r="http://schemas.openxmlformats.org/officeDocument/2006/relationships" r:id="rId6"/>
          <a:extLst>
            <a:ext uri="{FF2B5EF4-FFF2-40B4-BE49-F238E27FC236}">
              <a16:creationId xmlns:a16="http://schemas.microsoft.com/office/drawing/2014/main" id="{00000000-0008-0000-0500-00002B000000}"/>
            </a:ext>
          </a:extLst>
        </xdr:cNvPr>
        <xdr:cNvSpPr/>
      </xdr:nvSpPr>
      <xdr:spPr>
        <a:xfrm>
          <a:off x="5229225" y="0"/>
          <a:ext cx="792000" cy="360000"/>
        </a:xfrm>
        <a:prstGeom prst="rect">
          <a:avLst/>
        </a:prstGeom>
        <a:solidFill>
          <a:schemeClr val="accent5">
            <a:lumMod val="20000"/>
            <a:lumOff val="80000"/>
          </a:schemeClr>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flow</a:t>
          </a:r>
          <a:endParaRPr kumimoji="1" lang="ja-JP" altLang="en-US" sz="1100"/>
        </a:p>
      </xdr:txBody>
    </xdr:sp>
    <xdr:clientData/>
  </xdr:twoCellAnchor>
  <xdr:twoCellAnchor>
    <xdr:from>
      <xdr:col>6</xdr:col>
      <xdr:colOff>447675</xdr:colOff>
      <xdr:row>0</xdr:row>
      <xdr:rowOff>0</xdr:rowOff>
    </xdr:from>
    <xdr:to>
      <xdr:col>7</xdr:col>
      <xdr:colOff>396240</xdr:colOff>
      <xdr:row>0</xdr:row>
      <xdr:rowOff>360000</xdr:rowOff>
    </xdr:to>
    <xdr:sp macro="" textlink="">
      <xdr:nvSpPr>
        <xdr:cNvPr id="44" name="正方形/長方形 43">
          <a:extLst>
            <a:ext uri="{FF2B5EF4-FFF2-40B4-BE49-F238E27FC236}">
              <a16:creationId xmlns:a16="http://schemas.microsoft.com/office/drawing/2014/main" id="{00000000-0008-0000-0500-00002C000000}"/>
            </a:ext>
          </a:extLst>
        </xdr:cNvPr>
        <xdr:cNvSpPr/>
      </xdr:nvSpPr>
      <xdr:spPr>
        <a:xfrm>
          <a:off x="5476875" y="0"/>
          <a:ext cx="817245" cy="360000"/>
        </a:xfrm>
        <a:prstGeom prst="rect">
          <a:avLst/>
        </a:prstGeom>
        <a:solidFill>
          <a:srgbClr val="002060"/>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1">
              <a:solidFill>
                <a:schemeClr val="bg1"/>
              </a:solidFill>
            </a:rPr>
            <a:t>造成波及</a:t>
          </a:r>
        </a:p>
      </xdr:txBody>
    </xdr:sp>
    <xdr:clientData/>
  </xdr:twoCellAnchor>
  <xdr:twoCellAnchor>
    <xdr:from>
      <xdr:col>7</xdr:col>
      <xdr:colOff>388620</xdr:colOff>
      <xdr:row>0</xdr:row>
      <xdr:rowOff>0</xdr:rowOff>
    </xdr:from>
    <xdr:to>
      <xdr:col>8</xdr:col>
      <xdr:colOff>304800</xdr:colOff>
      <xdr:row>0</xdr:row>
      <xdr:rowOff>360000</xdr:rowOff>
    </xdr:to>
    <xdr:sp macro="" textlink="">
      <xdr:nvSpPr>
        <xdr:cNvPr id="45" name="正方形/長方形 44">
          <a:hlinkClick xmlns:r="http://schemas.openxmlformats.org/officeDocument/2006/relationships" r:id="rId1"/>
          <a:extLst>
            <a:ext uri="{FF2B5EF4-FFF2-40B4-BE49-F238E27FC236}">
              <a16:creationId xmlns:a16="http://schemas.microsoft.com/office/drawing/2014/main" id="{00000000-0008-0000-0500-00002D000000}"/>
            </a:ext>
          </a:extLst>
        </xdr:cNvPr>
        <xdr:cNvSpPr/>
      </xdr:nvSpPr>
      <xdr:spPr>
        <a:xfrm>
          <a:off x="6286500" y="0"/>
          <a:ext cx="784860" cy="360000"/>
        </a:xfrm>
        <a:prstGeom prst="rect">
          <a:avLst/>
        </a:prstGeom>
        <a:solidFill>
          <a:schemeClr val="accent5">
            <a:lumMod val="20000"/>
            <a:lumOff val="80000"/>
          </a:schemeClr>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建築波及</a:t>
          </a:r>
        </a:p>
      </xdr:txBody>
    </xdr:sp>
    <xdr:clientData/>
  </xdr:twoCellAnchor>
  <xdr:twoCellAnchor>
    <xdr:from>
      <xdr:col>8</xdr:col>
      <xdr:colOff>297180</xdr:colOff>
      <xdr:row>0</xdr:row>
      <xdr:rowOff>0</xdr:rowOff>
    </xdr:from>
    <xdr:to>
      <xdr:col>9</xdr:col>
      <xdr:colOff>251459</xdr:colOff>
      <xdr:row>0</xdr:row>
      <xdr:rowOff>360000</xdr:rowOff>
    </xdr:to>
    <xdr:sp macro="" textlink="">
      <xdr:nvSpPr>
        <xdr:cNvPr id="46" name="正方形/長方形 45">
          <a:hlinkClick xmlns:r="http://schemas.openxmlformats.org/officeDocument/2006/relationships" r:id="rId7"/>
          <a:extLst>
            <a:ext uri="{FF2B5EF4-FFF2-40B4-BE49-F238E27FC236}">
              <a16:creationId xmlns:a16="http://schemas.microsoft.com/office/drawing/2014/main" id="{00000000-0008-0000-0500-00002E000000}"/>
            </a:ext>
          </a:extLst>
        </xdr:cNvPr>
        <xdr:cNvSpPr/>
      </xdr:nvSpPr>
      <xdr:spPr>
        <a:xfrm>
          <a:off x="7063740" y="0"/>
          <a:ext cx="822959" cy="360000"/>
        </a:xfrm>
        <a:prstGeom prst="rect">
          <a:avLst/>
        </a:prstGeom>
        <a:solidFill>
          <a:schemeClr val="accent5">
            <a:lumMod val="20000"/>
            <a:lumOff val="80000"/>
          </a:schemeClr>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設備波及</a:t>
          </a:r>
        </a:p>
      </xdr:txBody>
    </xdr:sp>
    <xdr:clientData/>
  </xdr:twoCellAnchor>
  <xdr:twoCellAnchor>
    <xdr:from>
      <xdr:col>9</xdr:col>
      <xdr:colOff>243840</xdr:colOff>
      <xdr:row>0</xdr:row>
      <xdr:rowOff>0</xdr:rowOff>
    </xdr:from>
    <xdr:to>
      <xdr:col>10</xdr:col>
      <xdr:colOff>167640</xdr:colOff>
      <xdr:row>0</xdr:row>
      <xdr:rowOff>360000</xdr:rowOff>
    </xdr:to>
    <xdr:sp macro="" textlink="">
      <xdr:nvSpPr>
        <xdr:cNvPr id="47" name="正方形/長方形 46">
          <a:hlinkClick xmlns:r="http://schemas.openxmlformats.org/officeDocument/2006/relationships" r:id="rId8"/>
          <a:extLst>
            <a:ext uri="{FF2B5EF4-FFF2-40B4-BE49-F238E27FC236}">
              <a16:creationId xmlns:a16="http://schemas.microsoft.com/office/drawing/2014/main" id="{00000000-0008-0000-0500-00002F000000}"/>
            </a:ext>
          </a:extLst>
        </xdr:cNvPr>
        <xdr:cNvSpPr/>
      </xdr:nvSpPr>
      <xdr:spPr>
        <a:xfrm>
          <a:off x="7879080" y="0"/>
          <a:ext cx="792480" cy="360000"/>
        </a:xfrm>
        <a:prstGeom prst="rect">
          <a:avLst/>
        </a:prstGeom>
        <a:solidFill>
          <a:schemeClr val="accent5">
            <a:lumMod val="20000"/>
            <a:lumOff val="80000"/>
          </a:schemeClr>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生産波及</a:t>
          </a:r>
        </a:p>
      </xdr:txBody>
    </xdr:sp>
    <xdr:clientData/>
  </xdr:twoCellAnchor>
  <xdr:twoCellAnchor>
    <xdr:from>
      <xdr:col>10</xdr:col>
      <xdr:colOff>160020</xdr:colOff>
      <xdr:row>0</xdr:row>
      <xdr:rowOff>0</xdr:rowOff>
    </xdr:from>
    <xdr:to>
      <xdr:col>10</xdr:col>
      <xdr:colOff>815340</xdr:colOff>
      <xdr:row>0</xdr:row>
      <xdr:rowOff>360000</xdr:rowOff>
    </xdr:to>
    <xdr:sp macro="" textlink="">
      <xdr:nvSpPr>
        <xdr:cNvPr id="48" name="正方形/長方形 47">
          <a:hlinkClick xmlns:r="http://schemas.openxmlformats.org/officeDocument/2006/relationships" r:id="rId9"/>
          <a:extLst>
            <a:ext uri="{FF2B5EF4-FFF2-40B4-BE49-F238E27FC236}">
              <a16:creationId xmlns:a16="http://schemas.microsoft.com/office/drawing/2014/main" id="{00000000-0008-0000-0500-000030000000}"/>
            </a:ext>
          </a:extLst>
        </xdr:cNvPr>
        <xdr:cNvSpPr/>
      </xdr:nvSpPr>
      <xdr:spPr>
        <a:xfrm>
          <a:off x="8663940" y="0"/>
          <a:ext cx="655320" cy="360000"/>
        </a:xfrm>
        <a:prstGeom prst="rect">
          <a:avLst/>
        </a:prstGeom>
        <a:solidFill>
          <a:schemeClr val="accent5">
            <a:lumMod val="20000"/>
            <a:lumOff val="80000"/>
          </a:schemeClr>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DATA</a:t>
          </a:r>
          <a:endParaRPr kumimoji="1" lang="ja-JP" altLang="en-US" sz="1100"/>
        </a:p>
      </xdr:txBody>
    </xdr:sp>
    <xdr:clientData/>
  </xdr:twoCellAnchor>
  <xdr:twoCellAnchor>
    <xdr:from>
      <xdr:col>10</xdr:col>
      <xdr:colOff>815340</xdr:colOff>
      <xdr:row>0</xdr:row>
      <xdr:rowOff>0</xdr:rowOff>
    </xdr:from>
    <xdr:to>
      <xdr:col>11</xdr:col>
      <xdr:colOff>693420</xdr:colOff>
      <xdr:row>0</xdr:row>
      <xdr:rowOff>360000</xdr:rowOff>
    </xdr:to>
    <xdr:sp macro="" textlink="">
      <xdr:nvSpPr>
        <xdr:cNvPr id="49" name="正方形/長方形 48">
          <a:hlinkClick xmlns:r="http://schemas.openxmlformats.org/officeDocument/2006/relationships" r:id="rId10"/>
          <a:extLst>
            <a:ext uri="{FF2B5EF4-FFF2-40B4-BE49-F238E27FC236}">
              <a16:creationId xmlns:a16="http://schemas.microsoft.com/office/drawing/2014/main" id="{00000000-0008-0000-0500-000031000000}"/>
            </a:ext>
          </a:extLst>
        </xdr:cNvPr>
        <xdr:cNvSpPr/>
      </xdr:nvSpPr>
      <xdr:spPr>
        <a:xfrm>
          <a:off x="9319260" y="0"/>
          <a:ext cx="746760" cy="360000"/>
        </a:xfrm>
        <a:prstGeom prst="rect">
          <a:avLst/>
        </a:prstGeom>
        <a:solidFill>
          <a:schemeClr val="accent5">
            <a:lumMod val="20000"/>
            <a:lumOff val="80000"/>
          </a:schemeClr>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係数</a:t>
          </a:r>
        </a:p>
      </xdr:txBody>
    </xdr:sp>
    <xdr:clientData/>
  </xdr:twoCellAnchor>
  <xdr:twoCellAnchor>
    <xdr:from>
      <xdr:col>11</xdr:col>
      <xdr:colOff>693420</xdr:colOff>
      <xdr:row>0</xdr:row>
      <xdr:rowOff>0</xdr:rowOff>
    </xdr:from>
    <xdr:to>
      <xdr:col>12</xdr:col>
      <xdr:colOff>624840</xdr:colOff>
      <xdr:row>0</xdr:row>
      <xdr:rowOff>360000</xdr:rowOff>
    </xdr:to>
    <xdr:sp macro="" textlink="">
      <xdr:nvSpPr>
        <xdr:cNvPr id="51" name="正方形/長方形 50">
          <a:hlinkClick xmlns:r="http://schemas.openxmlformats.org/officeDocument/2006/relationships" r:id="rId11"/>
          <a:extLst>
            <a:ext uri="{FF2B5EF4-FFF2-40B4-BE49-F238E27FC236}">
              <a16:creationId xmlns:a16="http://schemas.microsoft.com/office/drawing/2014/main" id="{00000000-0008-0000-0500-000033000000}"/>
            </a:ext>
          </a:extLst>
        </xdr:cNvPr>
        <xdr:cNvSpPr/>
      </xdr:nvSpPr>
      <xdr:spPr>
        <a:xfrm>
          <a:off x="10066020" y="0"/>
          <a:ext cx="800100" cy="360000"/>
        </a:xfrm>
        <a:prstGeom prst="rect">
          <a:avLst/>
        </a:prstGeom>
        <a:solidFill>
          <a:schemeClr val="accent5">
            <a:lumMod val="20000"/>
            <a:lumOff val="80000"/>
          </a:schemeClr>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粗利率</a:t>
          </a:r>
        </a:p>
      </xdr:txBody>
    </xdr:sp>
    <xdr:clientData/>
  </xdr:twoCellAnchor>
  <xdr:twoCellAnchor>
    <xdr:from>
      <xdr:col>12</xdr:col>
      <xdr:colOff>624840</xdr:colOff>
      <xdr:row>0</xdr:row>
      <xdr:rowOff>0</xdr:rowOff>
    </xdr:from>
    <xdr:to>
      <xdr:col>13</xdr:col>
      <xdr:colOff>518160</xdr:colOff>
      <xdr:row>0</xdr:row>
      <xdr:rowOff>360000</xdr:rowOff>
    </xdr:to>
    <xdr:sp macro="" textlink="">
      <xdr:nvSpPr>
        <xdr:cNvPr id="53" name="正方形/長方形 52">
          <a:hlinkClick xmlns:r="http://schemas.openxmlformats.org/officeDocument/2006/relationships" r:id="rId12"/>
          <a:extLst>
            <a:ext uri="{FF2B5EF4-FFF2-40B4-BE49-F238E27FC236}">
              <a16:creationId xmlns:a16="http://schemas.microsoft.com/office/drawing/2014/main" id="{00000000-0008-0000-0500-000035000000}"/>
            </a:ext>
          </a:extLst>
        </xdr:cNvPr>
        <xdr:cNvSpPr/>
      </xdr:nvSpPr>
      <xdr:spPr>
        <a:xfrm>
          <a:off x="10866120" y="0"/>
          <a:ext cx="762000" cy="360000"/>
        </a:xfrm>
        <a:prstGeom prst="rect">
          <a:avLst/>
        </a:prstGeom>
        <a:solidFill>
          <a:schemeClr val="accent5">
            <a:lumMod val="20000"/>
            <a:lumOff val="80000"/>
          </a:schemeClr>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固定資本</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953559</xdr:colOff>
      <xdr:row>114</xdr:row>
      <xdr:rowOff>97366</xdr:rowOff>
    </xdr:from>
    <xdr:to>
      <xdr:col>8</xdr:col>
      <xdr:colOff>953558</xdr:colOff>
      <xdr:row>114</xdr:row>
      <xdr:rowOff>97367</xdr:rowOff>
    </xdr:to>
    <xdr:cxnSp macro="">
      <xdr:nvCxnSpPr>
        <xdr:cNvPr id="28" name="直線矢印コネクタ 27">
          <a:extLst>
            <a:ext uri="{FF2B5EF4-FFF2-40B4-BE49-F238E27FC236}">
              <a16:creationId xmlns:a16="http://schemas.microsoft.com/office/drawing/2014/main" id="{00000000-0008-0000-0600-00001C000000}"/>
            </a:ext>
          </a:extLst>
        </xdr:cNvPr>
        <xdr:cNvCxnSpPr/>
      </xdr:nvCxnSpPr>
      <xdr:spPr>
        <a:xfrm flipV="1">
          <a:off x="7487709" y="20023666"/>
          <a:ext cx="962024" cy="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942975</xdr:colOff>
      <xdr:row>114</xdr:row>
      <xdr:rowOff>85724</xdr:rowOff>
    </xdr:from>
    <xdr:to>
      <xdr:col>5</xdr:col>
      <xdr:colOff>942976</xdr:colOff>
      <xdr:row>114</xdr:row>
      <xdr:rowOff>85724</xdr:rowOff>
    </xdr:to>
    <xdr:cxnSp macro="">
      <xdr:nvCxnSpPr>
        <xdr:cNvPr id="29" name="直線コネクタ 28">
          <a:extLst>
            <a:ext uri="{FF2B5EF4-FFF2-40B4-BE49-F238E27FC236}">
              <a16:creationId xmlns:a16="http://schemas.microsoft.com/office/drawing/2014/main" id="{00000000-0008-0000-0600-00001D000000}"/>
            </a:ext>
          </a:extLst>
        </xdr:cNvPr>
        <xdr:cNvCxnSpPr/>
      </xdr:nvCxnSpPr>
      <xdr:spPr>
        <a:xfrm>
          <a:off x="4591050" y="20012024"/>
          <a:ext cx="96202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942975</xdr:colOff>
      <xdr:row>114</xdr:row>
      <xdr:rowOff>85725</xdr:rowOff>
    </xdr:from>
    <xdr:to>
      <xdr:col>5</xdr:col>
      <xdr:colOff>942975</xdr:colOff>
      <xdr:row>115</xdr:row>
      <xdr:rowOff>85725</xdr:rowOff>
    </xdr:to>
    <xdr:cxnSp macro="">
      <xdr:nvCxnSpPr>
        <xdr:cNvPr id="30" name="直線コネクタ 29">
          <a:extLst>
            <a:ext uri="{FF2B5EF4-FFF2-40B4-BE49-F238E27FC236}">
              <a16:creationId xmlns:a16="http://schemas.microsoft.com/office/drawing/2014/main" id="{00000000-0008-0000-0600-00001E000000}"/>
            </a:ext>
          </a:extLst>
        </xdr:cNvPr>
        <xdr:cNvCxnSpPr/>
      </xdr:nvCxnSpPr>
      <xdr:spPr>
        <a:xfrm>
          <a:off x="5553075" y="20012025"/>
          <a:ext cx="0"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9525</xdr:colOff>
      <xdr:row>114</xdr:row>
      <xdr:rowOff>85725</xdr:rowOff>
    </xdr:from>
    <xdr:to>
      <xdr:col>13</xdr:col>
      <xdr:colOff>9525</xdr:colOff>
      <xdr:row>114</xdr:row>
      <xdr:rowOff>85725</xdr:rowOff>
    </xdr:to>
    <xdr:cxnSp macro="">
      <xdr:nvCxnSpPr>
        <xdr:cNvPr id="31" name="直線矢印コネクタ 30">
          <a:extLst>
            <a:ext uri="{FF2B5EF4-FFF2-40B4-BE49-F238E27FC236}">
              <a16:creationId xmlns:a16="http://schemas.microsoft.com/office/drawing/2014/main" id="{00000000-0008-0000-0600-00001F000000}"/>
            </a:ext>
          </a:extLst>
        </xdr:cNvPr>
        <xdr:cNvCxnSpPr/>
      </xdr:nvCxnSpPr>
      <xdr:spPr>
        <a:xfrm>
          <a:off x="9429750" y="20012025"/>
          <a:ext cx="2886075"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445558</xdr:colOff>
      <xdr:row>112</xdr:row>
      <xdr:rowOff>1059</xdr:rowOff>
    </xdr:from>
    <xdr:to>
      <xdr:col>3</xdr:col>
      <xdr:colOff>445558</xdr:colOff>
      <xdr:row>124</xdr:row>
      <xdr:rowOff>13659</xdr:rowOff>
    </xdr:to>
    <xdr:cxnSp macro="">
      <xdr:nvCxnSpPr>
        <xdr:cNvPr id="32" name="直線コネクタ 31">
          <a:extLst>
            <a:ext uri="{FF2B5EF4-FFF2-40B4-BE49-F238E27FC236}">
              <a16:creationId xmlns:a16="http://schemas.microsoft.com/office/drawing/2014/main" id="{00000000-0008-0000-0600-000020000000}"/>
            </a:ext>
          </a:extLst>
        </xdr:cNvPr>
        <xdr:cNvCxnSpPr/>
      </xdr:nvCxnSpPr>
      <xdr:spPr>
        <a:xfrm>
          <a:off x="3131608" y="19584459"/>
          <a:ext cx="0" cy="2070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444500</xdr:colOff>
      <xdr:row>124</xdr:row>
      <xdr:rowOff>10583</xdr:rowOff>
    </xdr:from>
    <xdr:to>
      <xdr:col>4</xdr:col>
      <xdr:colOff>497417</xdr:colOff>
      <xdr:row>124</xdr:row>
      <xdr:rowOff>10583</xdr:rowOff>
    </xdr:to>
    <xdr:cxnSp macro="">
      <xdr:nvCxnSpPr>
        <xdr:cNvPr id="33" name="直線コネクタ 32">
          <a:extLst>
            <a:ext uri="{FF2B5EF4-FFF2-40B4-BE49-F238E27FC236}">
              <a16:creationId xmlns:a16="http://schemas.microsoft.com/office/drawing/2014/main" id="{00000000-0008-0000-0600-000021000000}"/>
            </a:ext>
          </a:extLst>
        </xdr:cNvPr>
        <xdr:cNvCxnSpPr/>
      </xdr:nvCxnSpPr>
      <xdr:spPr>
        <a:xfrm>
          <a:off x="3130550" y="21651383"/>
          <a:ext cx="101494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497417</xdr:colOff>
      <xdr:row>123</xdr:row>
      <xdr:rowOff>10583</xdr:rowOff>
    </xdr:from>
    <xdr:to>
      <xdr:col>4</xdr:col>
      <xdr:colOff>497417</xdr:colOff>
      <xdr:row>124</xdr:row>
      <xdr:rowOff>21166</xdr:rowOff>
    </xdr:to>
    <xdr:cxnSp macro="">
      <xdr:nvCxnSpPr>
        <xdr:cNvPr id="34" name="直線矢印コネクタ 33">
          <a:extLst>
            <a:ext uri="{FF2B5EF4-FFF2-40B4-BE49-F238E27FC236}">
              <a16:creationId xmlns:a16="http://schemas.microsoft.com/office/drawing/2014/main" id="{00000000-0008-0000-0600-000022000000}"/>
            </a:ext>
          </a:extLst>
        </xdr:cNvPr>
        <xdr:cNvCxnSpPr/>
      </xdr:nvCxnSpPr>
      <xdr:spPr>
        <a:xfrm flipV="1">
          <a:off x="4145492" y="21479933"/>
          <a:ext cx="0" cy="18203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953559</xdr:colOff>
      <xdr:row>115</xdr:row>
      <xdr:rowOff>97367</xdr:rowOff>
    </xdr:from>
    <xdr:to>
      <xdr:col>8</xdr:col>
      <xdr:colOff>478367</xdr:colOff>
      <xdr:row>115</xdr:row>
      <xdr:rowOff>97368</xdr:rowOff>
    </xdr:to>
    <xdr:cxnSp macro="">
      <xdr:nvCxnSpPr>
        <xdr:cNvPr id="35" name="直線コネクタ 34">
          <a:extLst>
            <a:ext uri="{FF2B5EF4-FFF2-40B4-BE49-F238E27FC236}">
              <a16:creationId xmlns:a16="http://schemas.microsoft.com/office/drawing/2014/main" id="{00000000-0008-0000-0600-000023000000}"/>
            </a:ext>
          </a:extLst>
        </xdr:cNvPr>
        <xdr:cNvCxnSpPr/>
      </xdr:nvCxnSpPr>
      <xdr:spPr>
        <a:xfrm flipV="1">
          <a:off x="4601634" y="20195117"/>
          <a:ext cx="3372908"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478366</xdr:colOff>
      <xdr:row>114</xdr:row>
      <xdr:rowOff>97366</xdr:rowOff>
    </xdr:from>
    <xdr:to>
      <xdr:col>8</xdr:col>
      <xdr:colOff>478366</xdr:colOff>
      <xdr:row>115</xdr:row>
      <xdr:rowOff>97366</xdr:rowOff>
    </xdr:to>
    <xdr:cxnSp macro="">
      <xdr:nvCxnSpPr>
        <xdr:cNvPr id="36" name="直線コネクタ 35">
          <a:extLst>
            <a:ext uri="{FF2B5EF4-FFF2-40B4-BE49-F238E27FC236}">
              <a16:creationId xmlns:a16="http://schemas.microsoft.com/office/drawing/2014/main" id="{00000000-0008-0000-0600-000024000000}"/>
            </a:ext>
          </a:extLst>
        </xdr:cNvPr>
        <xdr:cNvCxnSpPr/>
      </xdr:nvCxnSpPr>
      <xdr:spPr>
        <a:xfrm>
          <a:off x="7974541" y="20023666"/>
          <a:ext cx="0"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465666</xdr:colOff>
      <xdr:row>117</xdr:row>
      <xdr:rowOff>0</xdr:rowOff>
    </xdr:from>
    <xdr:to>
      <xdr:col>15</xdr:col>
      <xdr:colOff>465668</xdr:colOff>
      <xdr:row>117</xdr:row>
      <xdr:rowOff>169333</xdr:rowOff>
    </xdr:to>
    <xdr:cxnSp macro="">
      <xdr:nvCxnSpPr>
        <xdr:cNvPr id="37" name="直線コネクタ 36">
          <a:extLst>
            <a:ext uri="{FF2B5EF4-FFF2-40B4-BE49-F238E27FC236}">
              <a16:creationId xmlns:a16="http://schemas.microsoft.com/office/drawing/2014/main" id="{00000000-0008-0000-0600-000025000000}"/>
            </a:ext>
          </a:extLst>
        </xdr:cNvPr>
        <xdr:cNvCxnSpPr/>
      </xdr:nvCxnSpPr>
      <xdr:spPr>
        <a:xfrm>
          <a:off x="14696016" y="20440650"/>
          <a:ext cx="2" cy="16933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465667</xdr:colOff>
      <xdr:row>117</xdr:row>
      <xdr:rowOff>169333</xdr:rowOff>
    </xdr:from>
    <xdr:to>
      <xdr:col>17</xdr:col>
      <xdr:colOff>508001</xdr:colOff>
      <xdr:row>117</xdr:row>
      <xdr:rowOff>169333</xdr:rowOff>
    </xdr:to>
    <xdr:cxnSp macro="">
      <xdr:nvCxnSpPr>
        <xdr:cNvPr id="38" name="直線コネクタ 37">
          <a:extLst>
            <a:ext uri="{FF2B5EF4-FFF2-40B4-BE49-F238E27FC236}">
              <a16:creationId xmlns:a16="http://schemas.microsoft.com/office/drawing/2014/main" id="{00000000-0008-0000-0600-000026000000}"/>
            </a:ext>
          </a:extLst>
        </xdr:cNvPr>
        <xdr:cNvCxnSpPr/>
      </xdr:nvCxnSpPr>
      <xdr:spPr>
        <a:xfrm>
          <a:off x="14696017" y="20609983"/>
          <a:ext cx="196638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497417</xdr:colOff>
      <xdr:row>113</xdr:row>
      <xdr:rowOff>0</xdr:rowOff>
    </xdr:from>
    <xdr:to>
      <xdr:col>17</xdr:col>
      <xdr:colOff>508000</xdr:colOff>
      <xdr:row>117</xdr:row>
      <xdr:rowOff>158750</xdr:rowOff>
    </xdr:to>
    <xdr:cxnSp macro="">
      <xdr:nvCxnSpPr>
        <xdr:cNvPr id="39" name="直線矢印コネクタ 38">
          <a:extLst>
            <a:ext uri="{FF2B5EF4-FFF2-40B4-BE49-F238E27FC236}">
              <a16:creationId xmlns:a16="http://schemas.microsoft.com/office/drawing/2014/main" id="{00000000-0008-0000-0600-000027000000}"/>
            </a:ext>
          </a:extLst>
        </xdr:cNvPr>
        <xdr:cNvCxnSpPr/>
      </xdr:nvCxnSpPr>
      <xdr:spPr>
        <a:xfrm flipH="1" flipV="1">
          <a:off x="16651817" y="19754850"/>
          <a:ext cx="10583" cy="8445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0</xdr:row>
      <xdr:rowOff>0</xdr:rowOff>
    </xdr:from>
    <xdr:to>
      <xdr:col>2</xdr:col>
      <xdr:colOff>609600</xdr:colOff>
      <xdr:row>0</xdr:row>
      <xdr:rowOff>361950</xdr:rowOff>
    </xdr:to>
    <xdr:sp macro="" textlink="">
      <xdr:nvSpPr>
        <xdr:cNvPr id="40" name="ホームベース 39">
          <a:hlinkClick xmlns:r="http://schemas.openxmlformats.org/officeDocument/2006/relationships" r:id="rId1"/>
          <a:extLst>
            <a:ext uri="{FF2B5EF4-FFF2-40B4-BE49-F238E27FC236}">
              <a16:creationId xmlns:a16="http://schemas.microsoft.com/office/drawing/2014/main" id="{00000000-0008-0000-0600-000028000000}"/>
            </a:ext>
          </a:extLst>
        </xdr:cNvPr>
        <xdr:cNvSpPr/>
      </xdr:nvSpPr>
      <xdr:spPr>
        <a:xfrm>
          <a:off x="123825" y="0"/>
          <a:ext cx="1295400" cy="361950"/>
        </a:xfrm>
        <a:prstGeom prst="homePlate">
          <a:avLst/>
        </a:prstGeom>
        <a:solidFill>
          <a:schemeClr val="accent5">
            <a:lumMod val="20000"/>
            <a:lumOff val="80000"/>
          </a:schemeClr>
        </a:solidFill>
        <a:ln w="28575">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建築波及効果</a:t>
          </a:r>
        </a:p>
      </xdr:txBody>
    </xdr:sp>
    <xdr:clientData/>
  </xdr:twoCellAnchor>
  <xdr:twoCellAnchor>
    <xdr:from>
      <xdr:col>2</xdr:col>
      <xdr:colOff>1074421</xdr:colOff>
      <xdr:row>0</xdr:row>
      <xdr:rowOff>0</xdr:rowOff>
    </xdr:from>
    <xdr:to>
      <xdr:col>3</xdr:col>
      <xdr:colOff>182401</xdr:colOff>
      <xdr:row>0</xdr:row>
      <xdr:rowOff>360000</xdr:rowOff>
    </xdr:to>
    <xdr:sp macro="" textlink="">
      <xdr:nvSpPr>
        <xdr:cNvPr id="41" name="正方形/長方形 40">
          <a:hlinkClick xmlns:r="http://schemas.openxmlformats.org/officeDocument/2006/relationships" r:id="rId2"/>
          <a:extLst>
            <a:ext uri="{FF2B5EF4-FFF2-40B4-BE49-F238E27FC236}">
              <a16:creationId xmlns:a16="http://schemas.microsoft.com/office/drawing/2014/main" id="{00000000-0008-0000-0600-000029000000}"/>
            </a:ext>
          </a:extLst>
        </xdr:cNvPr>
        <xdr:cNvSpPr/>
      </xdr:nvSpPr>
      <xdr:spPr>
        <a:xfrm>
          <a:off x="1805941" y="0"/>
          <a:ext cx="799620" cy="360000"/>
        </a:xfrm>
        <a:prstGeom prst="rect">
          <a:avLst/>
        </a:prstGeom>
        <a:solidFill>
          <a:schemeClr val="accent5">
            <a:lumMod val="20000"/>
            <a:lumOff val="80000"/>
          </a:schemeClr>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操作説明</a:t>
          </a:r>
        </a:p>
      </xdr:txBody>
    </xdr:sp>
    <xdr:clientData/>
  </xdr:twoCellAnchor>
  <xdr:twoCellAnchor>
    <xdr:from>
      <xdr:col>3</xdr:col>
      <xdr:colOff>180975</xdr:colOff>
      <xdr:row>0</xdr:row>
      <xdr:rowOff>0</xdr:rowOff>
    </xdr:from>
    <xdr:to>
      <xdr:col>4</xdr:col>
      <xdr:colOff>10950</xdr:colOff>
      <xdr:row>0</xdr:row>
      <xdr:rowOff>360000</xdr:rowOff>
    </xdr:to>
    <xdr:sp macro="" textlink="">
      <xdr:nvSpPr>
        <xdr:cNvPr id="42" name="正方形/長方形 41">
          <a:hlinkClick xmlns:r="http://schemas.openxmlformats.org/officeDocument/2006/relationships" r:id="rId3"/>
          <a:extLst>
            <a:ext uri="{FF2B5EF4-FFF2-40B4-BE49-F238E27FC236}">
              <a16:creationId xmlns:a16="http://schemas.microsoft.com/office/drawing/2014/main" id="{00000000-0008-0000-0600-00002A000000}"/>
            </a:ext>
          </a:extLst>
        </xdr:cNvPr>
        <xdr:cNvSpPr/>
      </xdr:nvSpPr>
      <xdr:spPr>
        <a:xfrm>
          <a:off x="2867025" y="0"/>
          <a:ext cx="792000" cy="360000"/>
        </a:xfrm>
        <a:prstGeom prst="rect">
          <a:avLst/>
        </a:prstGeom>
        <a:solidFill>
          <a:schemeClr val="accent5">
            <a:lumMod val="20000"/>
            <a:lumOff val="80000"/>
          </a:schemeClr>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入　力</a:t>
          </a:r>
        </a:p>
      </xdr:txBody>
    </xdr:sp>
    <xdr:clientData/>
  </xdr:twoCellAnchor>
  <xdr:twoCellAnchor>
    <xdr:from>
      <xdr:col>4</xdr:col>
      <xdr:colOff>0</xdr:colOff>
      <xdr:row>0</xdr:row>
      <xdr:rowOff>0</xdr:rowOff>
    </xdr:from>
    <xdr:to>
      <xdr:col>4</xdr:col>
      <xdr:colOff>731520</xdr:colOff>
      <xdr:row>0</xdr:row>
      <xdr:rowOff>360000</xdr:rowOff>
    </xdr:to>
    <xdr:sp macro="" textlink="">
      <xdr:nvSpPr>
        <xdr:cNvPr id="43" name="正方形/長方形 42">
          <a:hlinkClick xmlns:r="http://schemas.openxmlformats.org/officeDocument/2006/relationships" r:id="rId4"/>
          <a:extLst>
            <a:ext uri="{FF2B5EF4-FFF2-40B4-BE49-F238E27FC236}">
              <a16:creationId xmlns:a16="http://schemas.microsoft.com/office/drawing/2014/main" id="{00000000-0008-0000-0600-00002B000000}"/>
            </a:ext>
          </a:extLst>
        </xdr:cNvPr>
        <xdr:cNvSpPr/>
      </xdr:nvSpPr>
      <xdr:spPr>
        <a:xfrm>
          <a:off x="3291840" y="0"/>
          <a:ext cx="731520" cy="360000"/>
        </a:xfrm>
        <a:prstGeom prst="rect">
          <a:avLst/>
        </a:prstGeom>
        <a:solidFill>
          <a:schemeClr val="accent5">
            <a:lumMod val="20000"/>
            <a:lumOff val="80000"/>
          </a:schemeClr>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定　義</a:t>
          </a:r>
        </a:p>
      </xdr:txBody>
    </xdr:sp>
    <xdr:clientData/>
  </xdr:twoCellAnchor>
  <xdr:twoCellAnchor>
    <xdr:from>
      <xdr:col>4</xdr:col>
      <xdr:colOff>723900</xdr:colOff>
      <xdr:row>0</xdr:row>
      <xdr:rowOff>0</xdr:rowOff>
    </xdr:from>
    <xdr:to>
      <xdr:col>5</xdr:col>
      <xdr:colOff>620551</xdr:colOff>
      <xdr:row>0</xdr:row>
      <xdr:rowOff>360000</xdr:rowOff>
    </xdr:to>
    <xdr:sp macro="" textlink="">
      <xdr:nvSpPr>
        <xdr:cNvPr id="44" name="正方形/長方形 43">
          <a:hlinkClick xmlns:r="http://schemas.openxmlformats.org/officeDocument/2006/relationships" r:id="rId5"/>
          <a:extLst>
            <a:ext uri="{FF2B5EF4-FFF2-40B4-BE49-F238E27FC236}">
              <a16:creationId xmlns:a16="http://schemas.microsoft.com/office/drawing/2014/main" id="{00000000-0008-0000-0600-00002C000000}"/>
            </a:ext>
          </a:extLst>
        </xdr:cNvPr>
        <xdr:cNvSpPr/>
      </xdr:nvSpPr>
      <xdr:spPr>
        <a:xfrm>
          <a:off x="4015740" y="0"/>
          <a:ext cx="765331" cy="360000"/>
        </a:xfrm>
        <a:prstGeom prst="rect">
          <a:avLst/>
        </a:prstGeom>
        <a:solidFill>
          <a:schemeClr val="accent5">
            <a:lumMod val="20000"/>
            <a:lumOff val="80000"/>
          </a:schemeClr>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報 告 書</a:t>
          </a:r>
        </a:p>
      </xdr:txBody>
    </xdr:sp>
    <xdr:clientData/>
  </xdr:twoCellAnchor>
  <xdr:twoCellAnchor>
    <xdr:from>
      <xdr:col>5</xdr:col>
      <xdr:colOff>619125</xdr:colOff>
      <xdr:row>0</xdr:row>
      <xdr:rowOff>0</xdr:rowOff>
    </xdr:from>
    <xdr:to>
      <xdr:col>6</xdr:col>
      <xdr:colOff>449100</xdr:colOff>
      <xdr:row>0</xdr:row>
      <xdr:rowOff>360000</xdr:rowOff>
    </xdr:to>
    <xdr:sp macro="" textlink="">
      <xdr:nvSpPr>
        <xdr:cNvPr id="45" name="正方形/長方形 44">
          <a:hlinkClick xmlns:r="http://schemas.openxmlformats.org/officeDocument/2006/relationships" r:id="rId6"/>
          <a:extLst>
            <a:ext uri="{FF2B5EF4-FFF2-40B4-BE49-F238E27FC236}">
              <a16:creationId xmlns:a16="http://schemas.microsoft.com/office/drawing/2014/main" id="{00000000-0008-0000-0600-00002D000000}"/>
            </a:ext>
          </a:extLst>
        </xdr:cNvPr>
        <xdr:cNvSpPr/>
      </xdr:nvSpPr>
      <xdr:spPr>
        <a:xfrm>
          <a:off x="5229225" y="0"/>
          <a:ext cx="792000" cy="360000"/>
        </a:xfrm>
        <a:prstGeom prst="rect">
          <a:avLst/>
        </a:prstGeom>
        <a:solidFill>
          <a:schemeClr val="accent5">
            <a:lumMod val="20000"/>
            <a:lumOff val="80000"/>
          </a:schemeClr>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flow</a:t>
          </a:r>
          <a:endParaRPr kumimoji="1" lang="ja-JP" altLang="en-US" sz="1100"/>
        </a:p>
      </xdr:txBody>
    </xdr:sp>
    <xdr:clientData/>
  </xdr:twoCellAnchor>
  <xdr:twoCellAnchor>
    <xdr:from>
      <xdr:col>6</xdr:col>
      <xdr:colOff>447675</xdr:colOff>
      <xdr:row>0</xdr:row>
      <xdr:rowOff>0</xdr:rowOff>
    </xdr:from>
    <xdr:to>
      <xdr:col>7</xdr:col>
      <xdr:colOff>457200</xdr:colOff>
      <xdr:row>0</xdr:row>
      <xdr:rowOff>360000</xdr:rowOff>
    </xdr:to>
    <xdr:sp macro="" textlink="">
      <xdr:nvSpPr>
        <xdr:cNvPr id="46" name="正方形/長方形 45">
          <a:hlinkClick xmlns:r="http://schemas.openxmlformats.org/officeDocument/2006/relationships" r:id="rId7"/>
          <a:extLst>
            <a:ext uri="{FF2B5EF4-FFF2-40B4-BE49-F238E27FC236}">
              <a16:creationId xmlns:a16="http://schemas.microsoft.com/office/drawing/2014/main" id="{00000000-0008-0000-0600-00002E000000}"/>
            </a:ext>
          </a:extLst>
        </xdr:cNvPr>
        <xdr:cNvSpPr/>
      </xdr:nvSpPr>
      <xdr:spPr>
        <a:xfrm>
          <a:off x="5476875" y="0"/>
          <a:ext cx="878205" cy="360000"/>
        </a:xfrm>
        <a:prstGeom prst="rect">
          <a:avLst/>
        </a:prstGeom>
        <a:solidFill>
          <a:schemeClr val="accent5">
            <a:lumMod val="20000"/>
            <a:lumOff val="80000"/>
          </a:schemeClr>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0">
              <a:solidFill>
                <a:sysClr val="windowText" lastClr="000000"/>
              </a:solidFill>
            </a:rPr>
            <a:t>造成波及</a:t>
          </a:r>
        </a:p>
      </xdr:txBody>
    </xdr:sp>
    <xdr:clientData/>
  </xdr:twoCellAnchor>
  <xdr:twoCellAnchor>
    <xdr:from>
      <xdr:col>7</xdr:col>
      <xdr:colOff>464820</xdr:colOff>
      <xdr:row>0</xdr:row>
      <xdr:rowOff>0</xdr:rowOff>
    </xdr:from>
    <xdr:to>
      <xdr:col>8</xdr:col>
      <xdr:colOff>365760</xdr:colOff>
      <xdr:row>0</xdr:row>
      <xdr:rowOff>360000</xdr:rowOff>
    </xdr:to>
    <xdr:sp macro="" textlink="">
      <xdr:nvSpPr>
        <xdr:cNvPr id="47" name="正方形/長方形 46">
          <a:extLst>
            <a:ext uri="{FF2B5EF4-FFF2-40B4-BE49-F238E27FC236}">
              <a16:creationId xmlns:a16="http://schemas.microsoft.com/office/drawing/2014/main" id="{00000000-0008-0000-0600-00002F000000}"/>
            </a:ext>
          </a:extLst>
        </xdr:cNvPr>
        <xdr:cNvSpPr/>
      </xdr:nvSpPr>
      <xdr:spPr>
        <a:xfrm>
          <a:off x="6362700" y="0"/>
          <a:ext cx="769620" cy="360000"/>
        </a:xfrm>
        <a:prstGeom prst="rect">
          <a:avLst/>
        </a:prstGeom>
        <a:solidFill>
          <a:srgbClr val="002060"/>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1">
              <a:solidFill>
                <a:schemeClr val="bg1"/>
              </a:solidFill>
            </a:rPr>
            <a:t>建築波及</a:t>
          </a:r>
        </a:p>
      </xdr:txBody>
    </xdr:sp>
    <xdr:clientData/>
  </xdr:twoCellAnchor>
  <xdr:twoCellAnchor>
    <xdr:from>
      <xdr:col>8</xdr:col>
      <xdr:colOff>381000</xdr:colOff>
      <xdr:row>0</xdr:row>
      <xdr:rowOff>0</xdr:rowOff>
    </xdr:from>
    <xdr:to>
      <xdr:col>9</xdr:col>
      <xdr:colOff>297179</xdr:colOff>
      <xdr:row>0</xdr:row>
      <xdr:rowOff>360000</xdr:rowOff>
    </xdr:to>
    <xdr:sp macro="" textlink="">
      <xdr:nvSpPr>
        <xdr:cNvPr id="48" name="正方形/長方形 47">
          <a:hlinkClick xmlns:r="http://schemas.openxmlformats.org/officeDocument/2006/relationships" r:id="rId1"/>
          <a:extLst>
            <a:ext uri="{FF2B5EF4-FFF2-40B4-BE49-F238E27FC236}">
              <a16:creationId xmlns:a16="http://schemas.microsoft.com/office/drawing/2014/main" id="{00000000-0008-0000-0600-000030000000}"/>
            </a:ext>
          </a:extLst>
        </xdr:cNvPr>
        <xdr:cNvSpPr/>
      </xdr:nvSpPr>
      <xdr:spPr>
        <a:xfrm>
          <a:off x="7147560" y="0"/>
          <a:ext cx="784859" cy="360000"/>
        </a:xfrm>
        <a:prstGeom prst="rect">
          <a:avLst/>
        </a:prstGeom>
        <a:solidFill>
          <a:schemeClr val="accent5">
            <a:lumMod val="20000"/>
            <a:lumOff val="80000"/>
          </a:schemeClr>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設備波及</a:t>
          </a:r>
        </a:p>
      </xdr:txBody>
    </xdr:sp>
    <xdr:clientData/>
  </xdr:twoCellAnchor>
  <xdr:twoCellAnchor>
    <xdr:from>
      <xdr:col>9</xdr:col>
      <xdr:colOff>297180</xdr:colOff>
      <xdr:row>0</xdr:row>
      <xdr:rowOff>0</xdr:rowOff>
    </xdr:from>
    <xdr:to>
      <xdr:col>10</xdr:col>
      <xdr:colOff>198120</xdr:colOff>
      <xdr:row>0</xdr:row>
      <xdr:rowOff>360000</xdr:rowOff>
    </xdr:to>
    <xdr:sp macro="" textlink="">
      <xdr:nvSpPr>
        <xdr:cNvPr id="49" name="正方形/長方形 48">
          <a:hlinkClick xmlns:r="http://schemas.openxmlformats.org/officeDocument/2006/relationships" r:id="rId8"/>
          <a:extLst>
            <a:ext uri="{FF2B5EF4-FFF2-40B4-BE49-F238E27FC236}">
              <a16:creationId xmlns:a16="http://schemas.microsoft.com/office/drawing/2014/main" id="{00000000-0008-0000-0600-000031000000}"/>
            </a:ext>
          </a:extLst>
        </xdr:cNvPr>
        <xdr:cNvSpPr/>
      </xdr:nvSpPr>
      <xdr:spPr>
        <a:xfrm>
          <a:off x="7932420" y="0"/>
          <a:ext cx="769620" cy="360000"/>
        </a:xfrm>
        <a:prstGeom prst="rect">
          <a:avLst/>
        </a:prstGeom>
        <a:solidFill>
          <a:schemeClr val="accent5">
            <a:lumMod val="20000"/>
            <a:lumOff val="80000"/>
          </a:schemeClr>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生産波及</a:t>
          </a:r>
        </a:p>
      </xdr:txBody>
    </xdr:sp>
    <xdr:clientData/>
  </xdr:twoCellAnchor>
  <xdr:twoCellAnchor>
    <xdr:from>
      <xdr:col>10</xdr:col>
      <xdr:colOff>198120</xdr:colOff>
      <xdr:row>0</xdr:row>
      <xdr:rowOff>0</xdr:rowOff>
    </xdr:from>
    <xdr:to>
      <xdr:col>11</xdr:col>
      <xdr:colOff>53340</xdr:colOff>
      <xdr:row>0</xdr:row>
      <xdr:rowOff>360000</xdr:rowOff>
    </xdr:to>
    <xdr:sp macro="" textlink="">
      <xdr:nvSpPr>
        <xdr:cNvPr id="50" name="正方形/長方形 49">
          <a:hlinkClick xmlns:r="http://schemas.openxmlformats.org/officeDocument/2006/relationships" r:id="rId9"/>
          <a:extLst>
            <a:ext uri="{FF2B5EF4-FFF2-40B4-BE49-F238E27FC236}">
              <a16:creationId xmlns:a16="http://schemas.microsoft.com/office/drawing/2014/main" id="{00000000-0008-0000-0600-000032000000}"/>
            </a:ext>
          </a:extLst>
        </xdr:cNvPr>
        <xdr:cNvSpPr/>
      </xdr:nvSpPr>
      <xdr:spPr>
        <a:xfrm>
          <a:off x="8702040" y="0"/>
          <a:ext cx="723900" cy="360000"/>
        </a:xfrm>
        <a:prstGeom prst="rect">
          <a:avLst/>
        </a:prstGeom>
        <a:solidFill>
          <a:schemeClr val="accent5">
            <a:lumMod val="20000"/>
            <a:lumOff val="80000"/>
          </a:schemeClr>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DATA</a:t>
          </a:r>
          <a:endParaRPr kumimoji="1" lang="ja-JP" altLang="en-US" sz="1100"/>
        </a:p>
      </xdr:txBody>
    </xdr:sp>
    <xdr:clientData/>
  </xdr:twoCellAnchor>
  <xdr:twoCellAnchor>
    <xdr:from>
      <xdr:col>11</xdr:col>
      <xdr:colOff>38100</xdr:colOff>
      <xdr:row>0</xdr:row>
      <xdr:rowOff>0</xdr:rowOff>
    </xdr:from>
    <xdr:to>
      <xdr:col>11</xdr:col>
      <xdr:colOff>754380</xdr:colOff>
      <xdr:row>0</xdr:row>
      <xdr:rowOff>360000</xdr:rowOff>
    </xdr:to>
    <xdr:sp macro="" textlink="">
      <xdr:nvSpPr>
        <xdr:cNvPr id="51" name="正方形/長方形 50">
          <a:hlinkClick xmlns:r="http://schemas.openxmlformats.org/officeDocument/2006/relationships" r:id="rId10"/>
          <a:extLst>
            <a:ext uri="{FF2B5EF4-FFF2-40B4-BE49-F238E27FC236}">
              <a16:creationId xmlns:a16="http://schemas.microsoft.com/office/drawing/2014/main" id="{00000000-0008-0000-0600-000033000000}"/>
            </a:ext>
          </a:extLst>
        </xdr:cNvPr>
        <xdr:cNvSpPr/>
      </xdr:nvSpPr>
      <xdr:spPr>
        <a:xfrm>
          <a:off x="9410700" y="0"/>
          <a:ext cx="716280" cy="360000"/>
        </a:xfrm>
        <a:prstGeom prst="rect">
          <a:avLst/>
        </a:prstGeom>
        <a:solidFill>
          <a:schemeClr val="accent5">
            <a:lumMod val="20000"/>
            <a:lumOff val="80000"/>
          </a:schemeClr>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係数</a:t>
          </a:r>
        </a:p>
      </xdr:txBody>
    </xdr:sp>
    <xdr:clientData/>
  </xdr:twoCellAnchor>
  <xdr:twoCellAnchor>
    <xdr:from>
      <xdr:col>11</xdr:col>
      <xdr:colOff>746760</xdr:colOff>
      <xdr:row>0</xdr:row>
      <xdr:rowOff>0</xdr:rowOff>
    </xdr:from>
    <xdr:to>
      <xdr:col>12</xdr:col>
      <xdr:colOff>586740</xdr:colOff>
      <xdr:row>0</xdr:row>
      <xdr:rowOff>360000</xdr:rowOff>
    </xdr:to>
    <xdr:sp macro="" textlink="">
      <xdr:nvSpPr>
        <xdr:cNvPr id="52" name="正方形/長方形 51">
          <a:hlinkClick xmlns:r="http://schemas.openxmlformats.org/officeDocument/2006/relationships" r:id="rId11"/>
          <a:extLst>
            <a:ext uri="{FF2B5EF4-FFF2-40B4-BE49-F238E27FC236}">
              <a16:creationId xmlns:a16="http://schemas.microsoft.com/office/drawing/2014/main" id="{00000000-0008-0000-0600-000034000000}"/>
            </a:ext>
          </a:extLst>
        </xdr:cNvPr>
        <xdr:cNvSpPr/>
      </xdr:nvSpPr>
      <xdr:spPr>
        <a:xfrm>
          <a:off x="10119360" y="0"/>
          <a:ext cx="708660" cy="360000"/>
        </a:xfrm>
        <a:prstGeom prst="rect">
          <a:avLst/>
        </a:prstGeom>
        <a:solidFill>
          <a:schemeClr val="accent5">
            <a:lumMod val="20000"/>
            <a:lumOff val="80000"/>
          </a:schemeClr>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粗利率</a:t>
          </a:r>
        </a:p>
      </xdr:txBody>
    </xdr:sp>
    <xdr:clientData/>
  </xdr:twoCellAnchor>
  <xdr:twoCellAnchor>
    <xdr:from>
      <xdr:col>12</xdr:col>
      <xdr:colOff>579120</xdr:colOff>
      <xdr:row>0</xdr:row>
      <xdr:rowOff>0</xdr:rowOff>
    </xdr:from>
    <xdr:to>
      <xdr:col>13</xdr:col>
      <xdr:colOff>541020</xdr:colOff>
      <xdr:row>0</xdr:row>
      <xdr:rowOff>360000</xdr:rowOff>
    </xdr:to>
    <xdr:sp macro="" textlink="">
      <xdr:nvSpPr>
        <xdr:cNvPr id="53" name="正方形/長方形 52">
          <a:hlinkClick xmlns:r="http://schemas.openxmlformats.org/officeDocument/2006/relationships" r:id="rId12"/>
          <a:extLst>
            <a:ext uri="{FF2B5EF4-FFF2-40B4-BE49-F238E27FC236}">
              <a16:creationId xmlns:a16="http://schemas.microsoft.com/office/drawing/2014/main" id="{00000000-0008-0000-0600-000035000000}"/>
            </a:ext>
          </a:extLst>
        </xdr:cNvPr>
        <xdr:cNvSpPr/>
      </xdr:nvSpPr>
      <xdr:spPr>
        <a:xfrm>
          <a:off x="10820400" y="0"/>
          <a:ext cx="830580" cy="360000"/>
        </a:xfrm>
        <a:prstGeom prst="rect">
          <a:avLst/>
        </a:prstGeom>
        <a:solidFill>
          <a:schemeClr val="accent5">
            <a:lumMod val="20000"/>
            <a:lumOff val="80000"/>
          </a:schemeClr>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固定資本</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15</xdr:col>
      <xdr:colOff>465666</xdr:colOff>
      <xdr:row>117</xdr:row>
      <xdr:rowOff>0</xdr:rowOff>
    </xdr:from>
    <xdr:to>
      <xdr:col>15</xdr:col>
      <xdr:colOff>465668</xdr:colOff>
      <xdr:row>117</xdr:row>
      <xdr:rowOff>169333</xdr:rowOff>
    </xdr:to>
    <xdr:cxnSp macro="">
      <xdr:nvCxnSpPr>
        <xdr:cNvPr id="11" name="直線コネクタ 10">
          <a:extLst>
            <a:ext uri="{FF2B5EF4-FFF2-40B4-BE49-F238E27FC236}">
              <a16:creationId xmlns:a16="http://schemas.microsoft.com/office/drawing/2014/main" id="{00000000-0008-0000-0700-00000B000000}"/>
            </a:ext>
          </a:extLst>
        </xdr:cNvPr>
        <xdr:cNvCxnSpPr/>
      </xdr:nvCxnSpPr>
      <xdr:spPr>
        <a:xfrm>
          <a:off x="14696016" y="20440650"/>
          <a:ext cx="2" cy="16933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465667</xdr:colOff>
      <xdr:row>117</xdr:row>
      <xdr:rowOff>169333</xdr:rowOff>
    </xdr:from>
    <xdr:to>
      <xdr:col>17</xdr:col>
      <xdr:colOff>508001</xdr:colOff>
      <xdr:row>117</xdr:row>
      <xdr:rowOff>169333</xdr:rowOff>
    </xdr:to>
    <xdr:cxnSp macro="">
      <xdr:nvCxnSpPr>
        <xdr:cNvPr id="12" name="直線コネクタ 11">
          <a:extLst>
            <a:ext uri="{FF2B5EF4-FFF2-40B4-BE49-F238E27FC236}">
              <a16:creationId xmlns:a16="http://schemas.microsoft.com/office/drawing/2014/main" id="{00000000-0008-0000-0700-00000C000000}"/>
            </a:ext>
          </a:extLst>
        </xdr:cNvPr>
        <xdr:cNvCxnSpPr/>
      </xdr:nvCxnSpPr>
      <xdr:spPr>
        <a:xfrm>
          <a:off x="14696017" y="20609983"/>
          <a:ext cx="196638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497417</xdr:colOff>
      <xdr:row>113</xdr:row>
      <xdr:rowOff>0</xdr:rowOff>
    </xdr:from>
    <xdr:to>
      <xdr:col>17</xdr:col>
      <xdr:colOff>508000</xdr:colOff>
      <xdr:row>117</xdr:row>
      <xdr:rowOff>158750</xdr:rowOff>
    </xdr:to>
    <xdr:cxnSp macro="">
      <xdr:nvCxnSpPr>
        <xdr:cNvPr id="13" name="直線矢印コネクタ 12">
          <a:extLst>
            <a:ext uri="{FF2B5EF4-FFF2-40B4-BE49-F238E27FC236}">
              <a16:creationId xmlns:a16="http://schemas.microsoft.com/office/drawing/2014/main" id="{00000000-0008-0000-0700-00000D000000}"/>
            </a:ext>
          </a:extLst>
        </xdr:cNvPr>
        <xdr:cNvCxnSpPr/>
      </xdr:nvCxnSpPr>
      <xdr:spPr>
        <a:xfrm flipH="1" flipV="1">
          <a:off x="16651817" y="19754850"/>
          <a:ext cx="10583" cy="8445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0</xdr:row>
      <xdr:rowOff>0</xdr:rowOff>
    </xdr:from>
    <xdr:to>
      <xdr:col>2</xdr:col>
      <xdr:colOff>609600</xdr:colOff>
      <xdr:row>0</xdr:row>
      <xdr:rowOff>361950</xdr:rowOff>
    </xdr:to>
    <xdr:sp macro="" textlink="">
      <xdr:nvSpPr>
        <xdr:cNvPr id="14" name="ホームベース 13">
          <a:hlinkClick xmlns:r="http://schemas.openxmlformats.org/officeDocument/2006/relationships" r:id="rId1"/>
          <a:extLst>
            <a:ext uri="{FF2B5EF4-FFF2-40B4-BE49-F238E27FC236}">
              <a16:creationId xmlns:a16="http://schemas.microsoft.com/office/drawing/2014/main" id="{00000000-0008-0000-0700-00000E000000}"/>
            </a:ext>
          </a:extLst>
        </xdr:cNvPr>
        <xdr:cNvSpPr/>
      </xdr:nvSpPr>
      <xdr:spPr>
        <a:xfrm>
          <a:off x="123825" y="0"/>
          <a:ext cx="1295400" cy="361950"/>
        </a:xfrm>
        <a:prstGeom prst="homePlate">
          <a:avLst/>
        </a:prstGeom>
        <a:solidFill>
          <a:schemeClr val="accent5">
            <a:lumMod val="20000"/>
            <a:lumOff val="80000"/>
          </a:schemeClr>
        </a:solidFill>
        <a:ln w="28575">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設備波及効果</a:t>
          </a:r>
        </a:p>
      </xdr:txBody>
    </xdr:sp>
    <xdr:clientData/>
  </xdr:twoCellAnchor>
  <xdr:twoCellAnchor>
    <xdr:from>
      <xdr:col>2</xdr:col>
      <xdr:colOff>1120141</xdr:colOff>
      <xdr:row>0</xdr:row>
      <xdr:rowOff>0</xdr:rowOff>
    </xdr:from>
    <xdr:to>
      <xdr:col>3</xdr:col>
      <xdr:colOff>182401</xdr:colOff>
      <xdr:row>0</xdr:row>
      <xdr:rowOff>360000</xdr:rowOff>
    </xdr:to>
    <xdr:sp macro="" textlink="">
      <xdr:nvSpPr>
        <xdr:cNvPr id="15" name="正方形/長方形 14">
          <a:hlinkClick xmlns:r="http://schemas.openxmlformats.org/officeDocument/2006/relationships" r:id="rId2"/>
          <a:extLst>
            <a:ext uri="{FF2B5EF4-FFF2-40B4-BE49-F238E27FC236}">
              <a16:creationId xmlns:a16="http://schemas.microsoft.com/office/drawing/2014/main" id="{00000000-0008-0000-0700-00000F000000}"/>
            </a:ext>
          </a:extLst>
        </xdr:cNvPr>
        <xdr:cNvSpPr/>
      </xdr:nvSpPr>
      <xdr:spPr>
        <a:xfrm>
          <a:off x="1851661" y="0"/>
          <a:ext cx="753900" cy="360000"/>
        </a:xfrm>
        <a:prstGeom prst="rect">
          <a:avLst/>
        </a:prstGeom>
        <a:solidFill>
          <a:schemeClr val="accent5">
            <a:lumMod val="20000"/>
            <a:lumOff val="80000"/>
          </a:schemeClr>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操作説明</a:t>
          </a:r>
        </a:p>
      </xdr:txBody>
    </xdr:sp>
    <xdr:clientData/>
  </xdr:twoCellAnchor>
  <xdr:twoCellAnchor>
    <xdr:from>
      <xdr:col>3</xdr:col>
      <xdr:colOff>180975</xdr:colOff>
      <xdr:row>0</xdr:row>
      <xdr:rowOff>0</xdr:rowOff>
    </xdr:from>
    <xdr:to>
      <xdr:col>4</xdr:col>
      <xdr:colOff>10950</xdr:colOff>
      <xdr:row>0</xdr:row>
      <xdr:rowOff>360000</xdr:rowOff>
    </xdr:to>
    <xdr:sp macro="" textlink="">
      <xdr:nvSpPr>
        <xdr:cNvPr id="16" name="正方形/長方形 15">
          <a:hlinkClick xmlns:r="http://schemas.openxmlformats.org/officeDocument/2006/relationships" r:id="rId3"/>
          <a:extLst>
            <a:ext uri="{FF2B5EF4-FFF2-40B4-BE49-F238E27FC236}">
              <a16:creationId xmlns:a16="http://schemas.microsoft.com/office/drawing/2014/main" id="{00000000-0008-0000-0700-000010000000}"/>
            </a:ext>
          </a:extLst>
        </xdr:cNvPr>
        <xdr:cNvSpPr/>
      </xdr:nvSpPr>
      <xdr:spPr>
        <a:xfrm>
          <a:off x="2867025" y="0"/>
          <a:ext cx="792000" cy="360000"/>
        </a:xfrm>
        <a:prstGeom prst="rect">
          <a:avLst/>
        </a:prstGeom>
        <a:solidFill>
          <a:schemeClr val="accent5">
            <a:lumMod val="20000"/>
            <a:lumOff val="80000"/>
          </a:schemeClr>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入　力</a:t>
          </a:r>
        </a:p>
      </xdr:txBody>
    </xdr:sp>
    <xdr:clientData/>
  </xdr:twoCellAnchor>
  <xdr:twoCellAnchor>
    <xdr:from>
      <xdr:col>4</xdr:col>
      <xdr:colOff>0</xdr:colOff>
      <xdr:row>0</xdr:row>
      <xdr:rowOff>0</xdr:rowOff>
    </xdr:from>
    <xdr:to>
      <xdr:col>4</xdr:col>
      <xdr:colOff>723900</xdr:colOff>
      <xdr:row>0</xdr:row>
      <xdr:rowOff>360000</xdr:rowOff>
    </xdr:to>
    <xdr:sp macro="" textlink="">
      <xdr:nvSpPr>
        <xdr:cNvPr id="17" name="正方形/長方形 16">
          <a:hlinkClick xmlns:r="http://schemas.openxmlformats.org/officeDocument/2006/relationships" r:id="rId4"/>
          <a:extLst>
            <a:ext uri="{FF2B5EF4-FFF2-40B4-BE49-F238E27FC236}">
              <a16:creationId xmlns:a16="http://schemas.microsoft.com/office/drawing/2014/main" id="{00000000-0008-0000-0700-000011000000}"/>
            </a:ext>
          </a:extLst>
        </xdr:cNvPr>
        <xdr:cNvSpPr/>
      </xdr:nvSpPr>
      <xdr:spPr>
        <a:xfrm>
          <a:off x="3291840" y="0"/>
          <a:ext cx="723900" cy="360000"/>
        </a:xfrm>
        <a:prstGeom prst="rect">
          <a:avLst/>
        </a:prstGeom>
        <a:solidFill>
          <a:schemeClr val="accent5">
            <a:lumMod val="20000"/>
            <a:lumOff val="80000"/>
          </a:schemeClr>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定　義</a:t>
          </a:r>
        </a:p>
      </xdr:txBody>
    </xdr:sp>
    <xdr:clientData/>
  </xdr:twoCellAnchor>
  <xdr:twoCellAnchor>
    <xdr:from>
      <xdr:col>4</xdr:col>
      <xdr:colOff>716281</xdr:colOff>
      <xdr:row>0</xdr:row>
      <xdr:rowOff>0</xdr:rowOff>
    </xdr:from>
    <xdr:to>
      <xdr:col>5</xdr:col>
      <xdr:colOff>620551</xdr:colOff>
      <xdr:row>0</xdr:row>
      <xdr:rowOff>360000</xdr:rowOff>
    </xdr:to>
    <xdr:sp macro="" textlink="">
      <xdr:nvSpPr>
        <xdr:cNvPr id="18" name="正方形/長方形 17">
          <a:hlinkClick xmlns:r="http://schemas.openxmlformats.org/officeDocument/2006/relationships" r:id="rId5"/>
          <a:extLst>
            <a:ext uri="{FF2B5EF4-FFF2-40B4-BE49-F238E27FC236}">
              <a16:creationId xmlns:a16="http://schemas.microsoft.com/office/drawing/2014/main" id="{00000000-0008-0000-0700-000012000000}"/>
            </a:ext>
          </a:extLst>
        </xdr:cNvPr>
        <xdr:cNvSpPr/>
      </xdr:nvSpPr>
      <xdr:spPr>
        <a:xfrm>
          <a:off x="4008121" y="0"/>
          <a:ext cx="772950" cy="360000"/>
        </a:xfrm>
        <a:prstGeom prst="rect">
          <a:avLst/>
        </a:prstGeom>
        <a:solidFill>
          <a:schemeClr val="accent5">
            <a:lumMod val="20000"/>
            <a:lumOff val="80000"/>
          </a:schemeClr>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報 告 書</a:t>
          </a:r>
        </a:p>
      </xdr:txBody>
    </xdr:sp>
    <xdr:clientData/>
  </xdr:twoCellAnchor>
  <xdr:twoCellAnchor>
    <xdr:from>
      <xdr:col>5</xdr:col>
      <xdr:colOff>619125</xdr:colOff>
      <xdr:row>0</xdr:row>
      <xdr:rowOff>0</xdr:rowOff>
    </xdr:from>
    <xdr:to>
      <xdr:col>6</xdr:col>
      <xdr:colOff>449100</xdr:colOff>
      <xdr:row>0</xdr:row>
      <xdr:rowOff>360000</xdr:rowOff>
    </xdr:to>
    <xdr:sp macro="" textlink="">
      <xdr:nvSpPr>
        <xdr:cNvPr id="19" name="正方形/長方形 18">
          <a:hlinkClick xmlns:r="http://schemas.openxmlformats.org/officeDocument/2006/relationships" r:id="rId6"/>
          <a:extLst>
            <a:ext uri="{FF2B5EF4-FFF2-40B4-BE49-F238E27FC236}">
              <a16:creationId xmlns:a16="http://schemas.microsoft.com/office/drawing/2014/main" id="{00000000-0008-0000-0700-000013000000}"/>
            </a:ext>
          </a:extLst>
        </xdr:cNvPr>
        <xdr:cNvSpPr/>
      </xdr:nvSpPr>
      <xdr:spPr>
        <a:xfrm>
          <a:off x="5229225" y="0"/>
          <a:ext cx="792000" cy="360000"/>
        </a:xfrm>
        <a:prstGeom prst="rect">
          <a:avLst/>
        </a:prstGeom>
        <a:solidFill>
          <a:schemeClr val="accent5">
            <a:lumMod val="20000"/>
            <a:lumOff val="80000"/>
          </a:schemeClr>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flow</a:t>
          </a:r>
          <a:endParaRPr kumimoji="1" lang="ja-JP" altLang="en-US" sz="1100"/>
        </a:p>
      </xdr:txBody>
    </xdr:sp>
    <xdr:clientData/>
  </xdr:twoCellAnchor>
  <xdr:twoCellAnchor>
    <xdr:from>
      <xdr:col>6</xdr:col>
      <xdr:colOff>447675</xdr:colOff>
      <xdr:row>0</xdr:row>
      <xdr:rowOff>0</xdr:rowOff>
    </xdr:from>
    <xdr:to>
      <xdr:col>7</xdr:col>
      <xdr:colOff>373380</xdr:colOff>
      <xdr:row>0</xdr:row>
      <xdr:rowOff>360000</xdr:rowOff>
    </xdr:to>
    <xdr:sp macro="" textlink="">
      <xdr:nvSpPr>
        <xdr:cNvPr id="20" name="正方形/長方形 19">
          <a:hlinkClick xmlns:r="http://schemas.openxmlformats.org/officeDocument/2006/relationships" r:id="rId7"/>
          <a:extLst>
            <a:ext uri="{FF2B5EF4-FFF2-40B4-BE49-F238E27FC236}">
              <a16:creationId xmlns:a16="http://schemas.microsoft.com/office/drawing/2014/main" id="{00000000-0008-0000-0700-000014000000}"/>
            </a:ext>
          </a:extLst>
        </xdr:cNvPr>
        <xdr:cNvSpPr/>
      </xdr:nvSpPr>
      <xdr:spPr>
        <a:xfrm>
          <a:off x="5476875" y="0"/>
          <a:ext cx="794385" cy="360000"/>
        </a:xfrm>
        <a:prstGeom prst="rect">
          <a:avLst/>
        </a:prstGeom>
        <a:solidFill>
          <a:schemeClr val="accent5">
            <a:lumMod val="20000"/>
            <a:lumOff val="80000"/>
          </a:schemeClr>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0">
              <a:solidFill>
                <a:sysClr val="windowText" lastClr="000000"/>
              </a:solidFill>
            </a:rPr>
            <a:t>造成波及</a:t>
          </a:r>
        </a:p>
      </xdr:txBody>
    </xdr:sp>
    <xdr:clientData/>
  </xdr:twoCellAnchor>
  <xdr:twoCellAnchor>
    <xdr:from>
      <xdr:col>7</xdr:col>
      <xdr:colOff>373380</xdr:colOff>
      <xdr:row>0</xdr:row>
      <xdr:rowOff>0</xdr:rowOff>
    </xdr:from>
    <xdr:to>
      <xdr:col>8</xdr:col>
      <xdr:colOff>312420</xdr:colOff>
      <xdr:row>0</xdr:row>
      <xdr:rowOff>360000</xdr:rowOff>
    </xdr:to>
    <xdr:sp macro="" textlink="">
      <xdr:nvSpPr>
        <xdr:cNvPr id="21" name="正方形/長方形 20">
          <a:hlinkClick xmlns:r="http://schemas.openxmlformats.org/officeDocument/2006/relationships" r:id="rId8"/>
          <a:extLst>
            <a:ext uri="{FF2B5EF4-FFF2-40B4-BE49-F238E27FC236}">
              <a16:creationId xmlns:a16="http://schemas.microsoft.com/office/drawing/2014/main" id="{00000000-0008-0000-0700-000015000000}"/>
            </a:ext>
          </a:extLst>
        </xdr:cNvPr>
        <xdr:cNvSpPr/>
      </xdr:nvSpPr>
      <xdr:spPr>
        <a:xfrm>
          <a:off x="6271260" y="0"/>
          <a:ext cx="807720" cy="360000"/>
        </a:xfrm>
        <a:prstGeom prst="rect">
          <a:avLst/>
        </a:prstGeom>
        <a:solidFill>
          <a:schemeClr val="accent5">
            <a:lumMod val="20000"/>
            <a:lumOff val="80000"/>
          </a:schemeClr>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0">
              <a:solidFill>
                <a:schemeClr val="tx1"/>
              </a:solidFill>
            </a:rPr>
            <a:t>建築波及</a:t>
          </a:r>
        </a:p>
      </xdr:txBody>
    </xdr:sp>
    <xdr:clientData/>
  </xdr:twoCellAnchor>
  <xdr:twoCellAnchor>
    <xdr:from>
      <xdr:col>8</xdr:col>
      <xdr:colOff>320040</xdr:colOff>
      <xdr:row>0</xdr:row>
      <xdr:rowOff>0</xdr:rowOff>
    </xdr:from>
    <xdr:to>
      <xdr:col>9</xdr:col>
      <xdr:colOff>259080</xdr:colOff>
      <xdr:row>0</xdr:row>
      <xdr:rowOff>360000</xdr:rowOff>
    </xdr:to>
    <xdr:sp macro="" textlink="">
      <xdr:nvSpPr>
        <xdr:cNvPr id="22" name="正方形/長方形 21">
          <a:extLst>
            <a:ext uri="{FF2B5EF4-FFF2-40B4-BE49-F238E27FC236}">
              <a16:creationId xmlns:a16="http://schemas.microsoft.com/office/drawing/2014/main" id="{00000000-0008-0000-0700-000016000000}"/>
            </a:ext>
          </a:extLst>
        </xdr:cNvPr>
        <xdr:cNvSpPr/>
      </xdr:nvSpPr>
      <xdr:spPr>
        <a:xfrm>
          <a:off x="7086600" y="0"/>
          <a:ext cx="807720" cy="360000"/>
        </a:xfrm>
        <a:prstGeom prst="rect">
          <a:avLst/>
        </a:prstGeom>
        <a:solidFill>
          <a:srgbClr val="002060"/>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1">
              <a:solidFill>
                <a:schemeClr val="bg1"/>
              </a:solidFill>
            </a:rPr>
            <a:t>設備波及</a:t>
          </a:r>
        </a:p>
      </xdr:txBody>
    </xdr:sp>
    <xdr:clientData/>
  </xdr:twoCellAnchor>
  <xdr:twoCellAnchor>
    <xdr:from>
      <xdr:col>9</xdr:col>
      <xdr:colOff>259080</xdr:colOff>
      <xdr:row>0</xdr:row>
      <xdr:rowOff>0</xdr:rowOff>
    </xdr:from>
    <xdr:to>
      <xdr:col>10</xdr:col>
      <xdr:colOff>266700</xdr:colOff>
      <xdr:row>0</xdr:row>
      <xdr:rowOff>360000</xdr:rowOff>
    </xdr:to>
    <xdr:sp macro="" textlink="">
      <xdr:nvSpPr>
        <xdr:cNvPr id="23" name="正方形/長方形 22">
          <a:hlinkClick xmlns:r="http://schemas.openxmlformats.org/officeDocument/2006/relationships" r:id="rId1"/>
          <a:extLst>
            <a:ext uri="{FF2B5EF4-FFF2-40B4-BE49-F238E27FC236}">
              <a16:creationId xmlns:a16="http://schemas.microsoft.com/office/drawing/2014/main" id="{00000000-0008-0000-0700-000017000000}"/>
            </a:ext>
          </a:extLst>
        </xdr:cNvPr>
        <xdr:cNvSpPr/>
      </xdr:nvSpPr>
      <xdr:spPr>
        <a:xfrm>
          <a:off x="7894320" y="0"/>
          <a:ext cx="876300" cy="360000"/>
        </a:xfrm>
        <a:prstGeom prst="rect">
          <a:avLst/>
        </a:prstGeom>
        <a:solidFill>
          <a:schemeClr val="accent5">
            <a:lumMod val="20000"/>
            <a:lumOff val="80000"/>
          </a:schemeClr>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生産波及</a:t>
          </a:r>
        </a:p>
      </xdr:txBody>
    </xdr:sp>
    <xdr:clientData/>
  </xdr:twoCellAnchor>
  <xdr:twoCellAnchor>
    <xdr:from>
      <xdr:col>10</xdr:col>
      <xdr:colOff>266700</xdr:colOff>
      <xdr:row>0</xdr:row>
      <xdr:rowOff>0</xdr:rowOff>
    </xdr:from>
    <xdr:to>
      <xdr:col>11</xdr:col>
      <xdr:colOff>114300</xdr:colOff>
      <xdr:row>0</xdr:row>
      <xdr:rowOff>360000</xdr:rowOff>
    </xdr:to>
    <xdr:sp macro="" textlink="">
      <xdr:nvSpPr>
        <xdr:cNvPr id="24" name="正方形/長方形 23">
          <a:hlinkClick xmlns:r="http://schemas.openxmlformats.org/officeDocument/2006/relationships" r:id="rId9"/>
          <a:extLst>
            <a:ext uri="{FF2B5EF4-FFF2-40B4-BE49-F238E27FC236}">
              <a16:creationId xmlns:a16="http://schemas.microsoft.com/office/drawing/2014/main" id="{00000000-0008-0000-0700-000018000000}"/>
            </a:ext>
          </a:extLst>
        </xdr:cNvPr>
        <xdr:cNvSpPr/>
      </xdr:nvSpPr>
      <xdr:spPr>
        <a:xfrm>
          <a:off x="8770620" y="0"/>
          <a:ext cx="716280" cy="360000"/>
        </a:xfrm>
        <a:prstGeom prst="rect">
          <a:avLst/>
        </a:prstGeom>
        <a:solidFill>
          <a:schemeClr val="accent5">
            <a:lumMod val="20000"/>
            <a:lumOff val="80000"/>
          </a:schemeClr>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DATA</a:t>
          </a:r>
          <a:endParaRPr kumimoji="1" lang="ja-JP" altLang="en-US" sz="1100"/>
        </a:p>
      </xdr:txBody>
    </xdr:sp>
    <xdr:clientData/>
  </xdr:twoCellAnchor>
  <xdr:twoCellAnchor>
    <xdr:from>
      <xdr:col>11</xdr:col>
      <xdr:colOff>91440</xdr:colOff>
      <xdr:row>0</xdr:row>
      <xdr:rowOff>0</xdr:rowOff>
    </xdr:from>
    <xdr:to>
      <xdr:col>11</xdr:col>
      <xdr:colOff>723900</xdr:colOff>
      <xdr:row>0</xdr:row>
      <xdr:rowOff>360000</xdr:rowOff>
    </xdr:to>
    <xdr:sp macro="" textlink="">
      <xdr:nvSpPr>
        <xdr:cNvPr id="25" name="正方形/長方形 24">
          <a:hlinkClick xmlns:r="http://schemas.openxmlformats.org/officeDocument/2006/relationships" r:id="rId10"/>
          <a:extLst>
            <a:ext uri="{FF2B5EF4-FFF2-40B4-BE49-F238E27FC236}">
              <a16:creationId xmlns:a16="http://schemas.microsoft.com/office/drawing/2014/main" id="{00000000-0008-0000-0700-000019000000}"/>
            </a:ext>
          </a:extLst>
        </xdr:cNvPr>
        <xdr:cNvSpPr/>
      </xdr:nvSpPr>
      <xdr:spPr>
        <a:xfrm>
          <a:off x="9464040" y="0"/>
          <a:ext cx="632460" cy="360000"/>
        </a:xfrm>
        <a:prstGeom prst="rect">
          <a:avLst/>
        </a:prstGeom>
        <a:solidFill>
          <a:schemeClr val="accent5">
            <a:lumMod val="20000"/>
            <a:lumOff val="80000"/>
          </a:schemeClr>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係数</a:t>
          </a:r>
        </a:p>
      </xdr:txBody>
    </xdr:sp>
    <xdr:clientData/>
  </xdr:twoCellAnchor>
  <xdr:twoCellAnchor>
    <xdr:from>
      <xdr:col>11</xdr:col>
      <xdr:colOff>723900</xdr:colOff>
      <xdr:row>0</xdr:row>
      <xdr:rowOff>0</xdr:rowOff>
    </xdr:from>
    <xdr:to>
      <xdr:col>12</xdr:col>
      <xdr:colOff>556260</xdr:colOff>
      <xdr:row>0</xdr:row>
      <xdr:rowOff>360000</xdr:rowOff>
    </xdr:to>
    <xdr:sp macro="" textlink="">
      <xdr:nvSpPr>
        <xdr:cNvPr id="26" name="正方形/長方形 25">
          <a:hlinkClick xmlns:r="http://schemas.openxmlformats.org/officeDocument/2006/relationships" r:id="rId11"/>
          <a:extLst>
            <a:ext uri="{FF2B5EF4-FFF2-40B4-BE49-F238E27FC236}">
              <a16:creationId xmlns:a16="http://schemas.microsoft.com/office/drawing/2014/main" id="{00000000-0008-0000-0700-00001A000000}"/>
            </a:ext>
          </a:extLst>
        </xdr:cNvPr>
        <xdr:cNvSpPr/>
      </xdr:nvSpPr>
      <xdr:spPr>
        <a:xfrm>
          <a:off x="10096500" y="0"/>
          <a:ext cx="701040" cy="360000"/>
        </a:xfrm>
        <a:prstGeom prst="rect">
          <a:avLst/>
        </a:prstGeom>
        <a:solidFill>
          <a:schemeClr val="accent5">
            <a:lumMod val="20000"/>
            <a:lumOff val="80000"/>
          </a:schemeClr>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粗利率</a:t>
          </a:r>
        </a:p>
      </xdr:txBody>
    </xdr:sp>
    <xdr:clientData/>
  </xdr:twoCellAnchor>
  <xdr:twoCellAnchor>
    <xdr:from>
      <xdr:col>12</xdr:col>
      <xdr:colOff>556260</xdr:colOff>
      <xdr:row>0</xdr:row>
      <xdr:rowOff>0</xdr:rowOff>
    </xdr:from>
    <xdr:to>
      <xdr:col>13</xdr:col>
      <xdr:colOff>495300</xdr:colOff>
      <xdr:row>0</xdr:row>
      <xdr:rowOff>360000</xdr:rowOff>
    </xdr:to>
    <xdr:sp macro="" textlink="">
      <xdr:nvSpPr>
        <xdr:cNvPr id="27" name="正方形/長方形 26">
          <a:hlinkClick xmlns:r="http://schemas.openxmlformats.org/officeDocument/2006/relationships" r:id="rId12"/>
          <a:extLst>
            <a:ext uri="{FF2B5EF4-FFF2-40B4-BE49-F238E27FC236}">
              <a16:creationId xmlns:a16="http://schemas.microsoft.com/office/drawing/2014/main" id="{00000000-0008-0000-0700-00001B000000}"/>
            </a:ext>
          </a:extLst>
        </xdr:cNvPr>
        <xdr:cNvSpPr/>
      </xdr:nvSpPr>
      <xdr:spPr>
        <a:xfrm>
          <a:off x="10797540" y="0"/>
          <a:ext cx="807720" cy="360000"/>
        </a:xfrm>
        <a:prstGeom prst="rect">
          <a:avLst/>
        </a:prstGeom>
        <a:solidFill>
          <a:schemeClr val="accent5">
            <a:lumMod val="20000"/>
            <a:lumOff val="80000"/>
          </a:schemeClr>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固定資本</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465666</xdr:colOff>
      <xdr:row>117</xdr:row>
      <xdr:rowOff>0</xdr:rowOff>
    </xdr:from>
    <xdr:to>
      <xdr:col>12</xdr:col>
      <xdr:colOff>465668</xdr:colOff>
      <xdr:row>117</xdr:row>
      <xdr:rowOff>169333</xdr:rowOff>
    </xdr:to>
    <xdr:cxnSp macro="">
      <xdr:nvCxnSpPr>
        <xdr:cNvPr id="28" name="直線コネクタ 27">
          <a:extLst>
            <a:ext uri="{FF2B5EF4-FFF2-40B4-BE49-F238E27FC236}">
              <a16:creationId xmlns:a16="http://schemas.microsoft.com/office/drawing/2014/main" id="{00000000-0008-0000-0800-00001C000000}"/>
            </a:ext>
          </a:extLst>
        </xdr:cNvPr>
        <xdr:cNvCxnSpPr/>
      </xdr:nvCxnSpPr>
      <xdr:spPr>
        <a:xfrm>
          <a:off x="14696016" y="20440650"/>
          <a:ext cx="2" cy="16933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465667</xdr:colOff>
      <xdr:row>117</xdr:row>
      <xdr:rowOff>169333</xdr:rowOff>
    </xdr:from>
    <xdr:to>
      <xdr:col>14</xdr:col>
      <xdr:colOff>508001</xdr:colOff>
      <xdr:row>117</xdr:row>
      <xdr:rowOff>169333</xdr:rowOff>
    </xdr:to>
    <xdr:cxnSp macro="">
      <xdr:nvCxnSpPr>
        <xdr:cNvPr id="29" name="直線コネクタ 28">
          <a:extLst>
            <a:ext uri="{FF2B5EF4-FFF2-40B4-BE49-F238E27FC236}">
              <a16:creationId xmlns:a16="http://schemas.microsoft.com/office/drawing/2014/main" id="{00000000-0008-0000-0800-00001D000000}"/>
            </a:ext>
          </a:extLst>
        </xdr:cNvPr>
        <xdr:cNvCxnSpPr/>
      </xdr:nvCxnSpPr>
      <xdr:spPr>
        <a:xfrm>
          <a:off x="14696017" y="20609983"/>
          <a:ext cx="196638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497417</xdr:colOff>
      <xdr:row>113</xdr:row>
      <xdr:rowOff>0</xdr:rowOff>
    </xdr:from>
    <xdr:to>
      <xdr:col>14</xdr:col>
      <xdr:colOff>508000</xdr:colOff>
      <xdr:row>117</xdr:row>
      <xdr:rowOff>158750</xdr:rowOff>
    </xdr:to>
    <xdr:cxnSp macro="">
      <xdr:nvCxnSpPr>
        <xdr:cNvPr id="30" name="直線矢印コネクタ 29">
          <a:extLst>
            <a:ext uri="{FF2B5EF4-FFF2-40B4-BE49-F238E27FC236}">
              <a16:creationId xmlns:a16="http://schemas.microsoft.com/office/drawing/2014/main" id="{00000000-0008-0000-0800-00001E000000}"/>
            </a:ext>
          </a:extLst>
        </xdr:cNvPr>
        <xdr:cNvCxnSpPr/>
      </xdr:nvCxnSpPr>
      <xdr:spPr>
        <a:xfrm flipH="1" flipV="1">
          <a:off x="16651817" y="19754850"/>
          <a:ext cx="10583" cy="8445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0</xdr:row>
      <xdr:rowOff>0</xdr:rowOff>
    </xdr:from>
    <xdr:to>
      <xdr:col>2</xdr:col>
      <xdr:colOff>609600</xdr:colOff>
      <xdr:row>0</xdr:row>
      <xdr:rowOff>361950</xdr:rowOff>
    </xdr:to>
    <xdr:sp macro="" textlink="">
      <xdr:nvSpPr>
        <xdr:cNvPr id="31" name="ホームベース 30">
          <a:hlinkClick xmlns:r="http://schemas.openxmlformats.org/officeDocument/2006/relationships" r:id="rId1"/>
          <a:extLst>
            <a:ext uri="{FF2B5EF4-FFF2-40B4-BE49-F238E27FC236}">
              <a16:creationId xmlns:a16="http://schemas.microsoft.com/office/drawing/2014/main" id="{00000000-0008-0000-0800-00001F000000}"/>
            </a:ext>
          </a:extLst>
        </xdr:cNvPr>
        <xdr:cNvSpPr/>
      </xdr:nvSpPr>
      <xdr:spPr>
        <a:xfrm>
          <a:off x="123825" y="0"/>
          <a:ext cx="1295400" cy="361950"/>
        </a:xfrm>
        <a:prstGeom prst="homePlate">
          <a:avLst/>
        </a:prstGeom>
        <a:solidFill>
          <a:schemeClr val="accent5">
            <a:lumMod val="20000"/>
            <a:lumOff val="80000"/>
          </a:schemeClr>
        </a:solidFill>
        <a:ln w="28575">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生産波及効果</a:t>
          </a:r>
        </a:p>
      </xdr:txBody>
    </xdr:sp>
    <xdr:clientData/>
  </xdr:twoCellAnchor>
  <xdr:twoCellAnchor>
    <xdr:from>
      <xdr:col>2</xdr:col>
      <xdr:colOff>1158240</xdr:colOff>
      <xdr:row>0</xdr:row>
      <xdr:rowOff>0</xdr:rowOff>
    </xdr:from>
    <xdr:to>
      <xdr:col>3</xdr:col>
      <xdr:colOff>327659</xdr:colOff>
      <xdr:row>0</xdr:row>
      <xdr:rowOff>360000</xdr:rowOff>
    </xdr:to>
    <xdr:sp macro="" textlink="">
      <xdr:nvSpPr>
        <xdr:cNvPr id="32" name="正方形/長方形 31">
          <a:hlinkClick xmlns:r="http://schemas.openxmlformats.org/officeDocument/2006/relationships" r:id="rId2"/>
          <a:extLst>
            <a:ext uri="{FF2B5EF4-FFF2-40B4-BE49-F238E27FC236}">
              <a16:creationId xmlns:a16="http://schemas.microsoft.com/office/drawing/2014/main" id="{00000000-0008-0000-0800-000020000000}"/>
            </a:ext>
          </a:extLst>
        </xdr:cNvPr>
        <xdr:cNvSpPr/>
      </xdr:nvSpPr>
      <xdr:spPr>
        <a:xfrm>
          <a:off x="1889760" y="0"/>
          <a:ext cx="861059" cy="360000"/>
        </a:xfrm>
        <a:prstGeom prst="rect">
          <a:avLst/>
        </a:prstGeom>
        <a:solidFill>
          <a:schemeClr val="accent5">
            <a:lumMod val="20000"/>
            <a:lumOff val="80000"/>
          </a:schemeClr>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操作説明</a:t>
          </a:r>
        </a:p>
      </xdr:txBody>
    </xdr:sp>
    <xdr:clientData/>
  </xdr:twoCellAnchor>
  <xdr:twoCellAnchor>
    <xdr:from>
      <xdr:col>3</xdr:col>
      <xdr:colOff>323851</xdr:colOff>
      <xdr:row>0</xdr:row>
      <xdr:rowOff>0</xdr:rowOff>
    </xdr:from>
    <xdr:to>
      <xdr:col>4</xdr:col>
      <xdr:colOff>209552</xdr:colOff>
      <xdr:row>0</xdr:row>
      <xdr:rowOff>360000</xdr:rowOff>
    </xdr:to>
    <xdr:sp macro="" textlink="">
      <xdr:nvSpPr>
        <xdr:cNvPr id="33" name="正方形/長方形 32">
          <a:hlinkClick xmlns:r="http://schemas.openxmlformats.org/officeDocument/2006/relationships" r:id="rId3"/>
          <a:extLst>
            <a:ext uri="{FF2B5EF4-FFF2-40B4-BE49-F238E27FC236}">
              <a16:creationId xmlns:a16="http://schemas.microsoft.com/office/drawing/2014/main" id="{00000000-0008-0000-0800-000021000000}"/>
            </a:ext>
          </a:extLst>
        </xdr:cNvPr>
        <xdr:cNvSpPr/>
      </xdr:nvSpPr>
      <xdr:spPr>
        <a:xfrm>
          <a:off x="2752726" y="0"/>
          <a:ext cx="752476" cy="360000"/>
        </a:xfrm>
        <a:prstGeom prst="rect">
          <a:avLst/>
        </a:prstGeom>
        <a:solidFill>
          <a:schemeClr val="accent5">
            <a:lumMod val="20000"/>
            <a:lumOff val="80000"/>
          </a:schemeClr>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入　力</a:t>
          </a:r>
        </a:p>
      </xdr:txBody>
    </xdr:sp>
    <xdr:clientData/>
  </xdr:twoCellAnchor>
  <xdr:twoCellAnchor>
    <xdr:from>
      <xdr:col>4</xdr:col>
      <xdr:colOff>190500</xdr:colOff>
      <xdr:row>0</xdr:row>
      <xdr:rowOff>0</xdr:rowOff>
    </xdr:from>
    <xdr:to>
      <xdr:col>5</xdr:col>
      <xdr:colOff>99060</xdr:colOff>
      <xdr:row>0</xdr:row>
      <xdr:rowOff>360000</xdr:rowOff>
    </xdr:to>
    <xdr:sp macro="" textlink="">
      <xdr:nvSpPr>
        <xdr:cNvPr id="34" name="正方形/長方形 33">
          <a:hlinkClick xmlns:r="http://schemas.openxmlformats.org/officeDocument/2006/relationships" r:id="rId4"/>
          <a:extLst>
            <a:ext uri="{FF2B5EF4-FFF2-40B4-BE49-F238E27FC236}">
              <a16:creationId xmlns:a16="http://schemas.microsoft.com/office/drawing/2014/main" id="{00000000-0008-0000-0800-000022000000}"/>
            </a:ext>
          </a:extLst>
        </xdr:cNvPr>
        <xdr:cNvSpPr/>
      </xdr:nvSpPr>
      <xdr:spPr>
        <a:xfrm>
          <a:off x="3482340" y="0"/>
          <a:ext cx="777240" cy="360000"/>
        </a:xfrm>
        <a:prstGeom prst="rect">
          <a:avLst/>
        </a:prstGeom>
        <a:solidFill>
          <a:schemeClr val="accent5">
            <a:lumMod val="20000"/>
            <a:lumOff val="80000"/>
          </a:schemeClr>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定　義</a:t>
          </a:r>
        </a:p>
      </xdr:txBody>
    </xdr:sp>
    <xdr:clientData/>
  </xdr:twoCellAnchor>
  <xdr:twoCellAnchor>
    <xdr:from>
      <xdr:col>5</xdr:col>
      <xdr:colOff>91440</xdr:colOff>
      <xdr:row>0</xdr:row>
      <xdr:rowOff>0</xdr:rowOff>
    </xdr:from>
    <xdr:to>
      <xdr:col>6</xdr:col>
      <xdr:colOff>7620</xdr:colOff>
      <xdr:row>0</xdr:row>
      <xdr:rowOff>360000</xdr:rowOff>
    </xdr:to>
    <xdr:sp macro="" textlink="">
      <xdr:nvSpPr>
        <xdr:cNvPr id="35" name="正方形/長方形 34">
          <a:hlinkClick xmlns:r="http://schemas.openxmlformats.org/officeDocument/2006/relationships" r:id="rId5"/>
          <a:extLst>
            <a:ext uri="{FF2B5EF4-FFF2-40B4-BE49-F238E27FC236}">
              <a16:creationId xmlns:a16="http://schemas.microsoft.com/office/drawing/2014/main" id="{00000000-0008-0000-0800-000023000000}"/>
            </a:ext>
          </a:extLst>
        </xdr:cNvPr>
        <xdr:cNvSpPr/>
      </xdr:nvSpPr>
      <xdr:spPr>
        <a:xfrm>
          <a:off x="4251960" y="0"/>
          <a:ext cx="784860" cy="360000"/>
        </a:xfrm>
        <a:prstGeom prst="rect">
          <a:avLst/>
        </a:prstGeom>
        <a:solidFill>
          <a:schemeClr val="accent5">
            <a:lumMod val="20000"/>
            <a:lumOff val="80000"/>
          </a:schemeClr>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報 告 書</a:t>
          </a:r>
        </a:p>
      </xdr:txBody>
    </xdr:sp>
    <xdr:clientData/>
  </xdr:twoCellAnchor>
  <xdr:twoCellAnchor>
    <xdr:from>
      <xdr:col>6</xdr:col>
      <xdr:colOff>0</xdr:colOff>
      <xdr:row>0</xdr:row>
      <xdr:rowOff>0</xdr:rowOff>
    </xdr:from>
    <xdr:to>
      <xdr:col>6</xdr:col>
      <xdr:colOff>704850</xdr:colOff>
      <xdr:row>0</xdr:row>
      <xdr:rowOff>358140</xdr:rowOff>
    </xdr:to>
    <xdr:sp macro="" textlink="">
      <xdr:nvSpPr>
        <xdr:cNvPr id="36" name="正方形/長方形 35">
          <a:hlinkClick xmlns:r="http://schemas.openxmlformats.org/officeDocument/2006/relationships" r:id="rId6"/>
          <a:extLst>
            <a:ext uri="{FF2B5EF4-FFF2-40B4-BE49-F238E27FC236}">
              <a16:creationId xmlns:a16="http://schemas.microsoft.com/office/drawing/2014/main" id="{00000000-0008-0000-0800-000024000000}"/>
            </a:ext>
          </a:extLst>
        </xdr:cNvPr>
        <xdr:cNvSpPr/>
      </xdr:nvSpPr>
      <xdr:spPr>
        <a:xfrm>
          <a:off x="5029200" y="0"/>
          <a:ext cx="704850" cy="358140"/>
        </a:xfrm>
        <a:prstGeom prst="rect">
          <a:avLst/>
        </a:prstGeom>
        <a:solidFill>
          <a:schemeClr val="accent5">
            <a:lumMod val="20000"/>
            <a:lumOff val="80000"/>
          </a:schemeClr>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flow</a:t>
          </a:r>
          <a:endParaRPr kumimoji="1" lang="ja-JP" altLang="en-US" sz="1100"/>
        </a:p>
      </xdr:txBody>
    </xdr:sp>
    <xdr:clientData/>
  </xdr:twoCellAnchor>
  <xdr:twoCellAnchor>
    <xdr:from>
      <xdr:col>6</xdr:col>
      <xdr:colOff>708660</xdr:colOff>
      <xdr:row>0</xdr:row>
      <xdr:rowOff>0</xdr:rowOff>
    </xdr:from>
    <xdr:to>
      <xdr:col>7</xdr:col>
      <xdr:colOff>640080</xdr:colOff>
      <xdr:row>0</xdr:row>
      <xdr:rowOff>360000</xdr:rowOff>
    </xdr:to>
    <xdr:sp macro="" textlink="">
      <xdr:nvSpPr>
        <xdr:cNvPr id="37" name="正方形/長方形 36">
          <a:hlinkClick xmlns:r="http://schemas.openxmlformats.org/officeDocument/2006/relationships" r:id="rId7"/>
          <a:extLst>
            <a:ext uri="{FF2B5EF4-FFF2-40B4-BE49-F238E27FC236}">
              <a16:creationId xmlns:a16="http://schemas.microsoft.com/office/drawing/2014/main" id="{00000000-0008-0000-0800-000025000000}"/>
            </a:ext>
          </a:extLst>
        </xdr:cNvPr>
        <xdr:cNvSpPr/>
      </xdr:nvSpPr>
      <xdr:spPr>
        <a:xfrm>
          <a:off x="5737860" y="0"/>
          <a:ext cx="800100" cy="360000"/>
        </a:xfrm>
        <a:prstGeom prst="rect">
          <a:avLst/>
        </a:prstGeom>
        <a:solidFill>
          <a:schemeClr val="accent5">
            <a:lumMod val="20000"/>
            <a:lumOff val="80000"/>
          </a:schemeClr>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0">
              <a:solidFill>
                <a:sysClr val="windowText" lastClr="000000"/>
              </a:solidFill>
            </a:rPr>
            <a:t>造成波及</a:t>
          </a:r>
        </a:p>
      </xdr:txBody>
    </xdr:sp>
    <xdr:clientData/>
  </xdr:twoCellAnchor>
  <xdr:twoCellAnchor>
    <xdr:from>
      <xdr:col>7</xdr:col>
      <xdr:colOff>640080</xdr:colOff>
      <xdr:row>0</xdr:row>
      <xdr:rowOff>0</xdr:rowOff>
    </xdr:from>
    <xdr:to>
      <xdr:col>8</xdr:col>
      <xdr:colOff>579120</xdr:colOff>
      <xdr:row>0</xdr:row>
      <xdr:rowOff>360000</xdr:rowOff>
    </xdr:to>
    <xdr:sp macro="" textlink="">
      <xdr:nvSpPr>
        <xdr:cNvPr id="38" name="正方形/長方形 37">
          <a:hlinkClick xmlns:r="http://schemas.openxmlformats.org/officeDocument/2006/relationships" r:id="rId8"/>
          <a:extLst>
            <a:ext uri="{FF2B5EF4-FFF2-40B4-BE49-F238E27FC236}">
              <a16:creationId xmlns:a16="http://schemas.microsoft.com/office/drawing/2014/main" id="{00000000-0008-0000-0800-000026000000}"/>
            </a:ext>
          </a:extLst>
        </xdr:cNvPr>
        <xdr:cNvSpPr/>
      </xdr:nvSpPr>
      <xdr:spPr>
        <a:xfrm>
          <a:off x="6537960" y="0"/>
          <a:ext cx="807720" cy="360000"/>
        </a:xfrm>
        <a:prstGeom prst="rect">
          <a:avLst/>
        </a:prstGeom>
        <a:solidFill>
          <a:schemeClr val="accent5">
            <a:lumMod val="20000"/>
            <a:lumOff val="80000"/>
          </a:schemeClr>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0">
              <a:solidFill>
                <a:schemeClr val="tx1"/>
              </a:solidFill>
            </a:rPr>
            <a:t>建築波及</a:t>
          </a:r>
        </a:p>
      </xdr:txBody>
    </xdr:sp>
    <xdr:clientData/>
  </xdr:twoCellAnchor>
  <xdr:twoCellAnchor>
    <xdr:from>
      <xdr:col>8</xdr:col>
      <xdr:colOff>579120</xdr:colOff>
      <xdr:row>0</xdr:row>
      <xdr:rowOff>0</xdr:rowOff>
    </xdr:from>
    <xdr:to>
      <xdr:col>9</xdr:col>
      <xdr:colOff>548639</xdr:colOff>
      <xdr:row>0</xdr:row>
      <xdr:rowOff>360000</xdr:rowOff>
    </xdr:to>
    <xdr:sp macro="" textlink="">
      <xdr:nvSpPr>
        <xdr:cNvPr id="39" name="正方形/長方形 38">
          <a:hlinkClick xmlns:r="http://schemas.openxmlformats.org/officeDocument/2006/relationships" r:id="rId9"/>
          <a:extLst>
            <a:ext uri="{FF2B5EF4-FFF2-40B4-BE49-F238E27FC236}">
              <a16:creationId xmlns:a16="http://schemas.microsoft.com/office/drawing/2014/main" id="{00000000-0008-0000-0800-000027000000}"/>
            </a:ext>
          </a:extLst>
        </xdr:cNvPr>
        <xdr:cNvSpPr/>
      </xdr:nvSpPr>
      <xdr:spPr>
        <a:xfrm>
          <a:off x="7345680" y="0"/>
          <a:ext cx="838199" cy="360000"/>
        </a:xfrm>
        <a:prstGeom prst="rect">
          <a:avLst/>
        </a:prstGeom>
        <a:solidFill>
          <a:schemeClr val="accent5">
            <a:lumMod val="20000"/>
            <a:lumOff val="80000"/>
          </a:schemeClr>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0">
              <a:solidFill>
                <a:schemeClr val="tx1"/>
              </a:solidFill>
            </a:rPr>
            <a:t>設備波及</a:t>
          </a:r>
        </a:p>
      </xdr:txBody>
    </xdr:sp>
    <xdr:clientData/>
  </xdr:twoCellAnchor>
  <xdr:twoCellAnchor>
    <xdr:from>
      <xdr:col>9</xdr:col>
      <xdr:colOff>548640</xdr:colOff>
      <xdr:row>0</xdr:row>
      <xdr:rowOff>0</xdr:rowOff>
    </xdr:from>
    <xdr:to>
      <xdr:col>10</xdr:col>
      <xdr:colOff>563880</xdr:colOff>
      <xdr:row>0</xdr:row>
      <xdr:rowOff>360000</xdr:rowOff>
    </xdr:to>
    <xdr:sp macro="" textlink="">
      <xdr:nvSpPr>
        <xdr:cNvPr id="40" name="正方形/長方形 39">
          <a:extLst>
            <a:ext uri="{FF2B5EF4-FFF2-40B4-BE49-F238E27FC236}">
              <a16:creationId xmlns:a16="http://schemas.microsoft.com/office/drawing/2014/main" id="{00000000-0008-0000-0800-000028000000}"/>
            </a:ext>
          </a:extLst>
        </xdr:cNvPr>
        <xdr:cNvSpPr/>
      </xdr:nvSpPr>
      <xdr:spPr>
        <a:xfrm>
          <a:off x="8183880" y="0"/>
          <a:ext cx="883920" cy="360000"/>
        </a:xfrm>
        <a:prstGeom prst="rect">
          <a:avLst/>
        </a:prstGeom>
        <a:solidFill>
          <a:srgbClr val="002060"/>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1">
              <a:solidFill>
                <a:schemeClr val="bg1"/>
              </a:solidFill>
            </a:rPr>
            <a:t>生産波及</a:t>
          </a:r>
        </a:p>
      </xdr:txBody>
    </xdr:sp>
    <xdr:clientData/>
  </xdr:twoCellAnchor>
  <xdr:twoCellAnchor>
    <xdr:from>
      <xdr:col>10</xdr:col>
      <xdr:colOff>571500</xdr:colOff>
      <xdr:row>0</xdr:row>
      <xdr:rowOff>0</xdr:rowOff>
    </xdr:from>
    <xdr:to>
      <xdr:col>11</xdr:col>
      <xdr:colOff>434340</xdr:colOff>
      <xdr:row>0</xdr:row>
      <xdr:rowOff>360000</xdr:rowOff>
    </xdr:to>
    <xdr:sp macro="" textlink="">
      <xdr:nvSpPr>
        <xdr:cNvPr id="41" name="正方形/長方形 40">
          <a:hlinkClick xmlns:r="http://schemas.openxmlformats.org/officeDocument/2006/relationships" r:id="rId1"/>
          <a:extLst>
            <a:ext uri="{FF2B5EF4-FFF2-40B4-BE49-F238E27FC236}">
              <a16:creationId xmlns:a16="http://schemas.microsoft.com/office/drawing/2014/main" id="{00000000-0008-0000-0800-000029000000}"/>
            </a:ext>
          </a:extLst>
        </xdr:cNvPr>
        <xdr:cNvSpPr/>
      </xdr:nvSpPr>
      <xdr:spPr>
        <a:xfrm>
          <a:off x="9075420" y="0"/>
          <a:ext cx="731520" cy="360000"/>
        </a:xfrm>
        <a:prstGeom prst="rect">
          <a:avLst/>
        </a:prstGeom>
        <a:solidFill>
          <a:schemeClr val="accent5">
            <a:lumMod val="20000"/>
            <a:lumOff val="80000"/>
          </a:schemeClr>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DATA</a:t>
          </a:r>
          <a:endParaRPr kumimoji="1" lang="ja-JP" altLang="en-US" sz="1100"/>
        </a:p>
      </xdr:txBody>
    </xdr:sp>
    <xdr:clientData/>
  </xdr:twoCellAnchor>
  <xdr:twoCellAnchor>
    <xdr:from>
      <xdr:col>11</xdr:col>
      <xdr:colOff>426720</xdr:colOff>
      <xdr:row>0</xdr:row>
      <xdr:rowOff>0</xdr:rowOff>
    </xdr:from>
    <xdr:to>
      <xdr:col>12</xdr:col>
      <xdr:colOff>259080</xdr:colOff>
      <xdr:row>0</xdr:row>
      <xdr:rowOff>360000</xdr:rowOff>
    </xdr:to>
    <xdr:sp macro="" textlink="">
      <xdr:nvSpPr>
        <xdr:cNvPr id="42" name="正方形/長方形 41">
          <a:hlinkClick xmlns:r="http://schemas.openxmlformats.org/officeDocument/2006/relationships" r:id="rId10"/>
          <a:extLst>
            <a:ext uri="{FF2B5EF4-FFF2-40B4-BE49-F238E27FC236}">
              <a16:creationId xmlns:a16="http://schemas.microsoft.com/office/drawing/2014/main" id="{00000000-0008-0000-0800-00002A000000}"/>
            </a:ext>
          </a:extLst>
        </xdr:cNvPr>
        <xdr:cNvSpPr/>
      </xdr:nvSpPr>
      <xdr:spPr>
        <a:xfrm>
          <a:off x="9799320" y="0"/>
          <a:ext cx="701040" cy="360000"/>
        </a:xfrm>
        <a:prstGeom prst="rect">
          <a:avLst/>
        </a:prstGeom>
        <a:solidFill>
          <a:schemeClr val="accent5">
            <a:lumMod val="20000"/>
            <a:lumOff val="80000"/>
          </a:schemeClr>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係数</a:t>
          </a:r>
        </a:p>
      </xdr:txBody>
    </xdr:sp>
    <xdr:clientData/>
  </xdr:twoCellAnchor>
  <xdr:twoCellAnchor>
    <xdr:from>
      <xdr:col>12</xdr:col>
      <xdr:colOff>259080</xdr:colOff>
      <xdr:row>0</xdr:row>
      <xdr:rowOff>0</xdr:rowOff>
    </xdr:from>
    <xdr:to>
      <xdr:col>13</xdr:col>
      <xdr:colOff>114300</xdr:colOff>
      <xdr:row>0</xdr:row>
      <xdr:rowOff>360000</xdr:rowOff>
    </xdr:to>
    <xdr:sp macro="" textlink="">
      <xdr:nvSpPr>
        <xdr:cNvPr id="43" name="正方形/長方形 42">
          <a:hlinkClick xmlns:r="http://schemas.openxmlformats.org/officeDocument/2006/relationships" r:id="rId11"/>
          <a:extLst>
            <a:ext uri="{FF2B5EF4-FFF2-40B4-BE49-F238E27FC236}">
              <a16:creationId xmlns:a16="http://schemas.microsoft.com/office/drawing/2014/main" id="{00000000-0008-0000-0800-00002B000000}"/>
            </a:ext>
          </a:extLst>
        </xdr:cNvPr>
        <xdr:cNvSpPr/>
      </xdr:nvSpPr>
      <xdr:spPr>
        <a:xfrm>
          <a:off x="10500360" y="0"/>
          <a:ext cx="723900" cy="360000"/>
        </a:xfrm>
        <a:prstGeom prst="rect">
          <a:avLst/>
        </a:prstGeom>
        <a:solidFill>
          <a:schemeClr val="accent5">
            <a:lumMod val="20000"/>
            <a:lumOff val="80000"/>
          </a:schemeClr>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粗利率</a:t>
          </a:r>
        </a:p>
      </xdr:txBody>
    </xdr:sp>
    <xdr:clientData/>
  </xdr:twoCellAnchor>
  <xdr:twoCellAnchor>
    <xdr:from>
      <xdr:col>13</xdr:col>
      <xdr:colOff>114300</xdr:colOff>
      <xdr:row>0</xdr:row>
      <xdr:rowOff>0</xdr:rowOff>
    </xdr:from>
    <xdr:to>
      <xdr:col>14</xdr:col>
      <xdr:colOff>152400</xdr:colOff>
      <xdr:row>0</xdr:row>
      <xdr:rowOff>360000</xdr:rowOff>
    </xdr:to>
    <xdr:sp macro="" textlink="">
      <xdr:nvSpPr>
        <xdr:cNvPr id="44" name="正方形/長方形 43">
          <a:hlinkClick xmlns:r="http://schemas.openxmlformats.org/officeDocument/2006/relationships" r:id="rId12"/>
          <a:extLst>
            <a:ext uri="{FF2B5EF4-FFF2-40B4-BE49-F238E27FC236}">
              <a16:creationId xmlns:a16="http://schemas.microsoft.com/office/drawing/2014/main" id="{00000000-0008-0000-0800-00002C000000}"/>
            </a:ext>
          </a:extLst>
        </xdr:cNvPr>
        <xdr:cNvSpPr/>
      </xdr:nvSpPr>
      <xdr:spPr>
        <a:xfrm>
          <a:off x="11224260" y="0"/>
          <a:ext cx="906780" cy="360000"/>
        </a:xfrm>
        <a:prstGeom prst="rect">
          <a:avLst/>
        </a:prstGeom>
        <a:solidFill>
          <a:schemeClr val="accent5">
            <a:lumMod val="20000"/>
            <a:lumOff val="80000"/>
          </a:schemeClr>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固定資本</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342900</xdr:colOff>
      <xdr:row>0</xdr:row>
      <xdr:rowOff>361950</xdr:rowOff>
    </xdr:to>
    <xdr:sp macro="" textlink="">
      <xdr:nvSpPr>
        <xdr:cNvPr id="2" name="ホームベース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123825" y="0"/>
          <a:ext cx="1295400" cy="361950"/>
        </a:xfrm>
        <a:prstGeom prst="homePlate">
          <a:avLst/>
        </a:prstGeom>
        <a:solidFill>
          <a:schemeClr val="accent5">
            <a:lumMod val="20000"/>
            <a:lumOff val="80000"/>
          </a:schemeClr>
        </a:solidFill>
        <a:ln w="28575">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DATA</a:t>
          </a:r>
          <a:r>
            <a:rPr kumimoji="1" lang="ja-JP" altLang="en-US" sz="1100"/>
            <a:t>整理</a:t>
          </a:r>
        </a:p>
      </xdr:txBody>
    </xdr:sp>
    <xdr:clientData/>
  </xdr:twoCellAnchor>
  <xdr:twoCellAnchor>
    <xdr:from>
      <xdr:col>4</xdr:col>
      <xdr:colOff>571500</xdr:colOff>
      <xdr:row>0</xdr:row>
      <xdr:rowOff>0</xdr:rowOff>
    </xdr:from>
    <xdr:to>
      <xdr:col>4</xdr:col>
      <xdr:colOff>1440180</xdr:colOff>
      <xdr:row>0</xdr:row>
      <xdr:rowOff>360000</xdr:rowOff>
    </xdr:to>
    <xdr:sp macro="" textlink="">
      <xdr:nvSpPr>
        <xdr:cNvPr id="3" name="正方形/長方形 2">
          <a:hlinkClick xmlns:r="http://schemas.openxmlformats.org/officeDocument/2006/relationships" r:id="rId2"/>
          <a:extLst>
            <a:ext uri="{FF2B5EF4-FFF2-40B4-BE49-F238E27FC236}">
              <a16:creationId xmlns:a16="http://schemas.microsoft.com/office/drawing/2014/main" id="{00000000-0008-0000-0900-000003000000}"/>
            </a:ext>
          </a:extLst>
        </xdr:cNvPr>
        <xdr:cNvSpPr/>
      </xdr:nvSpPr>
      <xdr:spPr>
        <a:xfrm>
          <a:off x="1935480" y="0"/>
          <a:ext cx="868680" cy="360000"/>
        </a:xfrm>
        <a:prstGeom prst="rect">
          <a:avLst/>
        </a:prstGeom>
        <a:solidFill>
          <a:schemeClr val="accent5">
            <a:lumMod val="20000"/>
            <a:lumOff val="80000"/>
          </a:schemeClr>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操作説明</a:t>
          </a:r>
        </a:p>
      </xdr:txBody>
    </xdr:sp>
    <xdr:clientData/>
  </xdr:twoCellAnchor>
  <xdr:twoCellAnchor>
    <xdr:from>
      <xdr:col>4</xdr:col>
      <xdr:colOff>1440180</xdr:colOff>
      <xdr:row>0</xdr:row>
      <xdr:rowOff>0</xdr:rowOff>
    </xdr:from>
    <xdr:to>
      <xdr:col>4</xdr:col>
      <xdr:colOff>2240279</xdr:colOff>
      <xdr:row>0</xdr:row>
      <xdr:rowOff>360000</xdr:rowOff>
    </xdr:to>
    <xdr:sp macro="" textlink="">
      <xdr:nvSpPr>
        <xdr:cNvPr id="4" name="正方形/長方形 3">
          <a:hlinkClick xmlns:r="http://schemas.openxmlformats.org/officeDocument/2006/relationships" r:id="rId3"/>
          <a:extLst>
            <a:ext uri="{FF2B5EF4-FFF2-40B4-BE49-F238E27FC236}">
              <a16:creationId xmlns:a16="http://schemas.microsoft.com/office/drawing/2014/main" id="{00000000-0008-0000-0900-000004000000}"/>
            </a:ext>
          </a:extLst>
        </xdr:cNvPr>
        <xdr:cNvSpPr/>
      </xdr:nvSpPr>
      <xdr:spPr>
        <a:xfrm>
          <a:off x="2804160" y="0"/>
          <a:ext cx="800099" cy="360000"/>
        </a:xfrm>
        <a:prstGeom prst="rect">
          <a:avLst/>
        </a:prstGeom>
        <a:solidFill>
          <a:schemeClr val="accent5">
            <a:lumMod val="20000"/>
            <a:lumOff val="80000"/>
          </a:schemeClr>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入　力</a:t>
          </a:r>
        </a:p>
      </xdr:txBody>
    </xdr:sp>
    <xdr:clientData/>
  </xdr:twoCellAnchor>
  <xdr:twoCellAnchor>
    <xdr:from>
      <xdr:col>4</xdr:col>
      <xdr:colOff>2232660</xdr:colOff>
      <xdr:row>0</xdr:row>
      <xdr:rowOff>0</xdr:rowOff>
    </xdr:from>
    <xdr:to>
      <xdr:col>5</xdr:col>
      <xdr:colOff>762000</xdr:colOff>
      <xdr:row>0</xdr:row>
      <xdr:rowOff>360000</xdr:rowOff>
    </xdr:to>
    <xdr:sp macro="" textlink="">
      <xdr:nvSpPr>
        <xdr:cNvPr id="5" name="正方形/長方形 4">
          <a:hlinkClick xmlns:r="http://schemas.openxmlformats.org/officeDocument/2006/relationships" r:id="rId4"/>
          <a:extLst>
            <a:ext uri="{FF2B5EF4-FFF2-40B4-BE49-F238E27FC236}">
              <a16:creationId xmlns:a16="http://schemas.microsoft.com/office/drawing/2014/main" id="{00000000-0008-0000-0900-000005000000}"/>
            </a:ext>
          </a:extLst>
        </xdr:cNvPr>
        <xdr:cNvSpPr/>
      </xdr:nvSpPr>
      <xdr:spPr>
        <a:xfrm>
          <a:off x="3596640" y="0"/>
          <a:ext cx="769620" cy="360000"/>
        </a:xfrm>
        <a:prstGeom prst="rect">
          <a:avLst/>
        </a:prstGeom>
        <a:solidFill>
          <a:schemeClr val="accent5">
            <a:lumMod val="20000"/>
            <a:lumOff val="80000"/>
          </a:schemeClr>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定　義</a:t>
          </a:r>
        </a:p>
      </xdr:txBody>
    </xdr:sp>
    <xdr:clientData/>
  </xdr:twoCellAnchor>
  <xdr:twoCellAnchor>
    <xdr:from>
      <xdr:col>5</xdr:col>
      <xdr:colOff>762000</xdr:colOff>
      <xdr:row>0</xdr:row>
      <xdr:rowOff>0</xdr:rowOff>
    </xdr:from>
    <xdr:to>
      <xdr:col>6</xdr:col>
      <xdr:colOff>579120</xdr:colOff>
      <xdr:row>0</xdr:row>
      <xdr:rowOff>360000</xdr:rowOff>
    </xdr:to>
    <xdr:sp macro="" textlink="">
      <xdr:nvSpPr>
        <xdr:cNvPr id="6" name="正方形/長方形 5">
          <a:hlinkClick xmlns:r="http://schemas.openxmlformats.org/officeDocument/2006/relationships" r:id="rId5"/>
          <a:extLst>
            <a:ext uri="{FF2B5EF4-FFF2-40B4-BE49-F238E27FC236}">
              <a16:creationId xmlns:a16="http://schemas.microsoft.com/office/drawing/2014/main" id="{00000000-0008-0000-0900-000006000000}"/>
            </a:ext>
          </a:extLst>
        </xdr:cNvPr>
        <xdr:cNvSpPr/>
      </xdr:nvSpPr>
      <xdr:spPr>
        <a:xfrm>
          <a:off x="4366260" y="0"/>
          <a:ext cx="685800" cy="360000"/>
        </a:xfrm>
        <a:prstGeom prst="rect">
          <a:avLst/>
        </a:prstGeom>
        <a:solidFill>
          <a:schemeClr val="accent5">
            <a:lumMod val="20000"/>
            <a:lumOff val="80000"/>
          </a:schemeClr>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報 告 書</a:t>
          </a:r>
        </a:p>
      </xdr:txBody>
    </xdr:sp>
    <xdr:clientData/>
  </xdr:twoCellAnchor>
  <xdr:twoCellAnchor>
    <xdr:from>
      <xdr:col>6</xdr:col>
      <xdr:colOff>579120</xdr:colOff>
      <xdr:row>0</xdr:row>
      <xdr:rowOff>0</xdr:rowOff>
    </xdr:from>
    <xdr:to>
      <xdr:col>7</xdr:col>
      <xdr:colOff>403860</xdr:colOff>
      <xdr:row>0</xdr:row>
      <xdr:rowOff>360000</xdr:rowOff>
    </xdr:to>
    <xdr:sp macro="" textlink="">
      <xdr:nvSpPr>
        <xdr:cNvPr id="7" name="正方形/長方形 6">
          <a:hlinkClick xmlns:r="http://schemas.openxmlformats.org/officeDocument/2006/relationships" r:id="rId6"/>
          <a:extLst>
            <a:ext uri="{FF2B5EF4-FFF2-40B4-BE49-F238E27FC236}">
              <a16:creationId xmlns:a16="http://schemas.microsoft.com/office/drawing/2014/main" id="{00000000-0008-0000-0900-000007000000}"/>
            </a:ext>
          </a:extLst>
        </xdr:cNvPr>
        <xdr:cNvSpPr/>
      </xdr:nvSpPr>
      <xdr:spPr>
        <a:xfrm>
          <a:off x="5052060" y="0"/>
          <a:ext cx="693420" cy="360000"/>
        </a:xfrm>
        <a:prstGeom prst="rect">
          <a:avLst/>
        </a:prstGeom>
        <a:solidFill>
          <a:schemeClr val="accent5">
            <a:lumMod val="20000"/>
            <a:lumOff val="80000"/>
          </a:schemeClr>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flow</a:t>
          </a:r>
          <a:endParaRPr kumimoji="1" lang="ja-JP" altLang="en-US" sz="1100"/>
        </a:p>
      </xdr:txBody>
    </xdr:sp>
    <xdr:clientData/>
  </xdr:twoCellAnchor>
  <xdr:twoCellAnchor>
    <xdr:from>
      <xdr:col>7</xdr:col>
      <xdr:colOff>403860</xdr:colOff>
      <xdr:row>0</xdr:row>
      <xdr:rowOff>0</xdr:rowOff>
    </xdr:from>
    <xdr:to>
      <xdr:col>8</xdr:col>
      <xdr:colOff>312419</xdr:colOff>
      <xdr:row>0</xdr:row>
      <xdr:rowOff>360000</xdr:rowOff>
    </xdr:to>
    <xdr:sp macro="" textlink="">
      <xdr:nvSpPr>
        <xdr:cNvPr id="8" name="正方形/長方形 7">
          <a:hlinkClick xmlns:r="http://schemas.openxmlformats.org/officeDocument/2006/relationships" r:id="rId7"/>
          <a:extLst>
            <a:ext uri="{FF2B5EF4-FFF2-40B4-BE49-F238E27FC236}">
              <a16:creationId xmlns:a16="http://schemas.microsoft.com/office/drawing/2014/main" id="{00000000-0008-0000-0900-000008000000}"/>
            </a:ext>
          </a:extLst>
        </xdr:cNvPr>
        <xdr:cNvSpPr/>
      </xdr:nvSpPr>
      <xdr:spPr>
        <a:xfrm>
          <a:off x="5745480" y="0"/>
          <a:ext cx="777239" cy="360000"/>
        </a:xfrm>
        <a:prstGeom prst="rect">
          <a:avLst/>
        </a:prstGeom>
        <a:solidFill>
          <a:schemeClr val="accent5">
            <a:lumMod val="20000"/>
            <a:lumOff val="80000"/>
          </a:schemeClr>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0">
              <a:solidFill>
                <a:schemeClr val="tx1"/>
              </a:solidFill>
            </a:rPr>
            <a:t>造成波及</a:t>
          </a:r>
        </a:p>
      </xdr:txBody>
    </xdr:sp>
    <xdr:clientData/>
  </xdr:twoCellAnchor>
  <xdr:twoCellAnchor>
    <xdr:from>
      <xdr:col>8</xdr:col>
      <xdr:colOff>304800</xdr:colOff>
      <xdr:row>0</xdr:row>
      <xdr:rowOff>0</xdr:rowOff>
    </xdr:from>
    <xdr:to>
      <xdr:col>11</xdr:col>
      <xdr:colOff>137160</xdr:colOff>
      <xdr:row>0</xdr:row>
      <xdr:rowOff>360000</xdr:rowOff>
    </xdr:to>
    <xdr:sp macro="" textlink="">
      <xdr:nvSpPr>
        <xdr:cNvPr id="9" name="正方形/長方形 8">
          <a:hlinkClick xmlns:r="http://schemas.openxmlformats.org/officeDocument/2006/relationships" r:id="rId8"/>
          <a:extLst>
            <a:ext uri="{FF2B5EF4-FFF2-40B4-BE49-F238E27FC236}">
              <a16:creationId xmlns:a16="http://schemas.microsoft.com/office/drawing/2014/main" id="{00000000-0008-0000-0900-000009000000}"/>
            </a:ext>
          </a:extLst>
        </xdr:cNvPr>
        <xdr:cNvSpPr/>
      </xdr:nvSpPr>
      <xdr:spPr>
        <a:xfrm>
          <a:off x="6515100" y="0"/>
          <a:ext cx="815340" cy="360000"/>
        </a:xfrm>
        <a:prstGeom prst="rect">
          <a:avLst/>
        </a:prstGeom>
        <a:solidFill>
          <a:schemeClr val="accent5">
            <a:lumMod val="20000"/>
            <a:lumOff val="80000"/>
          </a:schemeClr>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建築波及</a:t>
          </a:r>
        </a:p>
      </xdr:txBody>
    </xdr:sp>
    <xdr:clientData/>
  </xdr:twoCellAnchor>
  <xdr:twoCellAnchor>
    <xdr:from>
      <xdr:col>11</xdr:col>
      <xdr:colOff>129540</xdr:colOff>
      <xdr:row>0</xdr:row>
      <xdr:rowOff>0</xdr:rowOff>
    </xdr:from>
    <xdr:to>
      <xdr:col>13</xdr:col>
      <xdr:colOff>213360</xdr:colOff>
      <xdr:row>0</xdr:row>
      <xdr:rowOff>360000</xdr:rowOff>
    </xdr:to>
    <xdr:sp macro="" textlink="">
      <xdr:nvSpPr>
        <xdr:cNvPr id="10" name="正方形/長方形 9">
          <a:hlinkClick xmlns:r="http://schemas.openxmlformats.org/officeDocument/2006/relationships" r:id="rId9"/>
          <a:extLst>
            <a:ext uri="{FF2B5EF4-FFF2-40B4-BE49-F238E27FC236}">
              <a16:creationId xmlns:a16="http://schemas.microsoft.com/office/drawing/2014/main" id="{00000000-0008-0000-0900-00000A000000}"/>
            </a:ext>
          </a:extLst>
        </xdr:cNvPr>
        <xdr:cNvSpPr/>
      </xdr:nvSpPr>
      <xdr:spPr>
        <a:xfrm>
          <a:off x="7322820" y="0"/>
          <a:ext cx="861060" cy="360000"/>
        </a:xfrm>
        <a:prstGeom prst="rect">
          <a:avLst/>
        </a:prstGeom>
        <a:solidFill>
          <a:schemeClr val="accent5">
            <a:lumMod val="20000"/>
            <a:lumOff val="80000"/>
          </a:schemeClr>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設備波及</a:t>
          </a:r>
        </a:p>
      </xdr:txBody>
    </xdr:sp>
    <xdr:clientData/>
  </xdr:twoCellAnchor>
  <xdr:twoCellAnchor>
    <xdr:from>
      <xdr:col>13</xdr:col>
      <xdr:colOff>209550</xdr:colOff>
      <xdr:row>0</xdr:row>
      <xdr:rowOff>0</xdr:rowOff>
    </xdr:from>
    <xdr:to>
      <xdr:col>13</xdr:col>
      <xdr:colOff>1040130</xdr:colOff>
      <xdr:row>0</xdr:row>
      <xdr:rowOff>360000</xdr:rowOff>
    </xdr:to>
    <xdr:sp macro="" textlink="">
      <xdr:nvSpPr>
        <xdr:cNvPr id="11" name="正方形/長方形 10">
          <a:hlinkClick xmlns:r="http://schemas.openxmlformats.org/officeDocument/2006/relationships" r:id="rId10"/>
          <a:extLst>
            <a:ext uri="{FF2B5EF4-FFF2-40B4-BE49-F238E27FC236}">
              <a16:creationId xmlns:a16="http://schemas.microsoft.com/office/drawing/2014/main" id="{00000000-0008-0000-0900-00000B000000}"/>
            </a:ext>
          </a:extLst>
        </xdr:cNvPr>
        <xdr:cNvSpPr/>
      </xdr:nvSpPr>
      <xdr:spPr>
        <a:xfrm>
          <a:off x="8181975" y="0"/>
          <a:ext cx="830580" cy="360000"/>
        </a:xfrm>
        <a:prstGeom prst="rect">
          <a:avLst/>
        </a:prstGeom>
        <a:solidFill>
          <a:schemeClr val="accent5">
            <a:lumMod val="20000"/>
            <a:lumOff val="80000"/>
          </a:schemeClr>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生産波及</a:t>
          </a:r>
        </a:p>
      </xdr:txBody>
    </xdr:sp>
    <xdr:clientData/>
  </xdr:twoCellAnchor>
  <xdr:twoCellAnchor>
    <xdr:from>
      <xdr:col>13</xdr:col>
      <xdr:colOff>1036320</xdr:colOff>
      <xdr:row>0</xdr:row>
      <xdr:rowOff>0</xdr:rowOff>
    </xdr:from>
    <xdr:to>
      <xdr:col>13</xdr:col>
      <xdr:colOff>1752600</xdr:colOff>
      <xdr:row>0</xdr:row>
      <xdr:rowOff>360000</xdr:rowOff>
    </xdr:to>
    <xdr:sp macro="" textlink="">
      <xdr:nvSpPr>
        <xdr:cNvPr id="12" name="正方形/長方形 11">
          <a:extLst>
            <a:ext uri="{FF2B5EF4-FFF2-40B4-BE49-F238E27FC236}">
              <a16:creationId xmlns:a16="http://schemas.microsoft.com/office/drawing/2014/main" id="{00000000-0008-0000-0900-00000C000000}"/>
            </a:ext>
          </a:extLst>
        </xdr:cNvPr>
        <xdr:cNvSpPr/>
      </xdr:nvSpPr>
      <xdr:spPr>
        <a:xfrm>
          <a:off x="9006840" y="0"/>
          <a:ext cx="716280" cy="360000"/>
        </a:xfrm>
        <a:prstGeom prst="rect">
          <a:avLst/>
        </a:prstGeom>
        <a:solidFill>
          <a:srgbClr val="002060"/>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b="1">
              <a:solidFill>
                <a:schemeClr val="bg1"/>
              </a:solidFill>
            </a:rPr>
            <a:t>DATA</a:t>
          </a:r>
          <a:endParaRPr kumimoji="1" lang="ja-JP" altLang="en-US" sz="1100" b="1">
            <a:solidFill>
              <a:schemeClr val="bg1"/>
            </a:solidFill>
          </a:endParaRPr>
        </a:p>
      </xdr:txBody>
    </xdr:sp>
    <xdr:clientData/>
  </xdr:twoCellAnchor>
  <xdr:twoCellAnchor>
    <xdr:from>
      <xdr:col>13</xdr:col>
      <xdr:colOff>1744980</xdr:colOff>
      <xdr:row>0</xdr:row>
      <xdr:rowOff>0</xdr:rowOff>
    </xdr:from>
    <xdr:to>
      <xdr:col>14</xdr:col>
      <xdr:colOff>548639</xdr:colOff>
      <xdr:row>0</xdr:row>
      <xdr:rowOff>360000</xdr:rowOff>
    </xdr:to>
    <xdr:sp macro="" textlink="">
      <xdr:nvSpPr>
        <xdr:cNvPr id="13" name="正方形/長方形 12">
          <a:hlinkClick xmlns:r="http://schemas.openxmlformats.org/officeDocument/2006/relationships" r:id="rId1"/>
          <a:extLst>
            <a:ext uri="{FF2B5EF4-FFF2-40B4-BE49-F238E27FC236}">
              <a16:creationId xmlns:a16="http://schemas.microsoft.com/office/drawing/2014/main" id="{00000000-0008-0000-0900-00000D000000}"/>
            </a:ext>
          </a:extLst>
        </xdr:cNvPr>
        <xdr:cNvSpPr/>
      </xdr:nvSpPr>
      <xdr:spPr>
        <a:xfrm>
          <a:off x="9715500" y="0"/>
          <a:ext cx="655319" cy="360000"/>
        </a:xfrm>
        <a:prstGeom prst="rect">
          <a:avLst/>
        </a:prstGeom>
        <a:solidFill>
          <a:schemeClr val="accent5">
            <a:lumMod val="20000"/>
            <a:lumOff val="80000"/>
          </a:schemeClr>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係数</a:t>
          </a:r>
        </a:p>
      </xdr:txBody>
    </xdr:sp>
    <xdr:clientData/>
  </xdr:twoCellAnchor>
  <xdr:twoCellAnchor>
    <xdr:from>
      <xdr:col>14</xdr:col>
      <xdr:colOff>541020</xdr:colOff>
      <xdr:row>0</xdr:row>
      <xdr:rowOff>0</xdr:rowOff>
    </xdr:from>
    <xdr:to>
      <xdr:col>15</xdr:col>
      <xdr:colOff>525780</xdr:colOff>
      <xdr:row>0</xdr:row>
      <xdr:rowOff>360000</xdr:rowOff>
    </xdr:to>
    <xdr:sp macro="" textlink="">
      <xdr:nvSpPr>
        <xdr:cNvPr id="14" name="正方形/長方形 13">
          <a:hlinkClick xmlns:r="http://schemas.openxmlformats.org/officeDocument/2006/relationships" r:id="rId11"/>
          <a:extLst>
            <a:ext uri="{FF2B5EF4-FFF2-40B4-BE49-F238E27FC236}">
              <a16:creationId xmlns:a16="http://schemas.microsoft.com/office/drawing/2014/main" id="{00000000-0008-0000-0900-00000E000000}"/>
            </a:ext>
          </a:extLst>
        </xdr:cNvPr>
        <xdr:cNvSpPr/>
      </xdr:nvSpPr>
      <xdr:spPr>
        <a:xfrm>
          <a:off x="10363200" y="0"/>
          <a:ext cx="853440" cy="360000"/>
        </a:xfrm>
        <a:prstGeom prst="rect">
          <a:avLst/>
        </a:prstGeom>
        <a:solidFill>
          <a:schemeClr val="accent5">
            <a:lumMod val="20000"/>
            <a:lumOff val="80000"/>
          </a:schemeClr>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粗利率</a:t>
          </a:r>
        </a:p>
      </xdr:txBody>
    </xdr:sp>
    <xdr:clientData/>
  </xdr:twoCellAnchor>
  <xdr:twoCellAnchor>
    <xdr:from>
      <xdr:col>15</xdr:col>
      <xdr:colOff>518160</xdr:colOff>
      <xdr:row>0</xdr:row>
      <xdr:rowOff>0</xdr:rowOff>
    </xdr:from>
    <xdr:to>
      <xdr:col>16</xdr:col>
      <xdr:colOff>556260</xdr:colOff>
      <xdr:row>0</xdr:row>
      <xdr:rowOff>360000</xdr:rowOff>
    </xdr:to>
    <xdr:sp macro="" textlink="">
      <xdr:nvSpPr>
        <xdr:cNvPr id="15" name="正方形/長方形 14">
          <a:hlinkClick xmlns:r="http://schemas.openxmlformats.org/officeDocument/2006/relationships" r:id="rId12"/>
          <a:extLst>
            <a:ext uri="{FF2B5EF4-FFF2-40B4-BE49-F238E27FC236}">
              <a16:creationId xmlns:a16="http://schemas.microsoft.com/office/drawing/2014/main" id="{00000000-0008-0000-0900-00000F000000}"/>
            </a:ext>
          </a:extLst>
        </xdr:cNvPr>
        <xdr:cNvSpPr/>
      </xdr:nvSpPr>
      <xdr:spPr>
        <a:xfrm>
          <a:off x="11209020" y="0"/>
          <a:ext cx="906780" cy="360000"/>
        </a:xfrm>
        <a:prstGeom prst="rect">
          <a:avLst/>
        </a:prstGeom>
        <a:solidFill>
          <a:schemeClr val="accent5">
            <a:lumMod val="20000"/>
            <a:lumOff val="80000"/>
          </a:schemeClr>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固定資本</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609600</xdr:colOff>
      <xdr:row>0</xdr:row>
      <xdr:rowOff>361950</xdr:rowOff>
    </xdr:to>
    <xdr:sp macro="" textlink="">
      <xdr:nvSpPr>
        <xdr:cNvPr id="15" name="ホームベース 14">
          <a:hlinkClick xmlns:r="http://schemas.openxmlformats.org/officeDocument/2006/relationships" r:id="rId1"/>
          <a:extLst>
            <a:ext uri="{FF2B5EF4-FFF2-40B4-BE49-F238E27FC236}">
              <a16:creationId xmlns:a16="http://schemas.microsoft.com/office/drawing/2014/main" id="{00000000-0008-0000-0A00-00000F000000}"/>
            </a:ext>
          </a:extLst>
        </xdr:cNvPr>
        <xdr:cNvSpPr/>
      </xdr:nvSpPr>
      <xdr:spPr>
        <a:xfrm>
          <a:off x="123825" y="0"/>
          <a:ext cx="1295400" cy="361950"/>
        </a:xfrm>
        <a:prstGeom prst="homePlate">
          <a:avLst/>
        </a:prstGeom>
        <a:solidFill>
          <a:schemeClr val="accent5">
            <a:lumMod val="20000"/>
            <a:lumOff val="80000"/>
          </a:schemeClr>
        </a:solidFill>
        <a:ln w="28575">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埼玉県係数</a:t>
          </a:r>
        </a:p>
      </xdr:txBody>
    </xdr:sp>
    <xdr:clientData/>
  </xdr:twoCellAnchor>
  <xdr:twoCellAnchor>
    <xdr:from>
      <xdr:col>2</xdr:col>
      <xdr:colOff>1051560</xdr:colOff>
      <xdr:row>0</xdr:row>
      <xdr:rowOff>0</xdr:rowOff>
    </xdr:from>
    <xdr:to>
      <xdr:col>3</xdr:col>
      <xdr:colOff>1425</xdr:colOff>
      <xdr:row>0</xdr:row>
      <xdr:rowOff>360000</xdr:rowOff>
    </xdr:to>
    <xdr:sp macro="" textlink="">
      <xdr:nvSpPr>
        <xdr:cNvPr id="16" name="正方形/長方形 15">
          <a:hlinkClick xmlns:r="http://schemas.openxmlformats.org/officeDocument/2006/relationships" r:id="rId2"/>
          <a:extLst>
            <a:ext uri="{FF2B5EF4-FFF2-40B4-BE49-F238E27FC236}">
              <a16:creationId xmlns:a16="http://schemas.microsoft.com/office/drawing/2014/main" id="{00000000-0008-0000-0A00-000010000000}"/>
            </a:ext>
          </a:extLst>
        </xdr:cNvPr>
        <xdr:cNvSpPr/>
      </xdr:nvSpPr>
      <xdr:spPr>
        <a:xfrm>
          <a:off x="1783080" y="0"/>
          <a:ext cx="824385" cy="360000"/>
        </a:xfrm>
        <a:prstGeom prst="rect">
          <a:avLst/>
        </a:prstGeom>
        <a:solidFill>
          <a:schemeClr val="accent5">
            <a:lumMod val="20000"/>
            <a:lumOff val="80000"/>
          </a:schemeClr>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操作説明</a:t>
          </a:r>
        </a:p>
      </xdr:txBody>
    </xdr:sp>
    <xdr:clientData/>
  </xdr:twoCellAnchor>
  <xdr:twoCellAnchor>
    <xdr:from>
      <xdr:col>2</xdr:col>
      <xdr:colOff>2057400</xdr:colOff>
      <xdr:row>0</xdr:row>
      <xdr:rowOff>0</xdr:rowOff>
    </xdr:from>
    <xdr:to>
      <xdr:col>3</xdr:col>
      <xdr:colOff>763425</xdr:colOff>
      <xdr:row>0</xdr:row>
      <xdr:rowOff>360000</xdr:rowOff>
    </xdr:to>
    <xdr:sp macro="" textlink="">
      <xdr:nvSpPr>
        <xdr:cNvPr id="17" name="正方形/長方形 16">
          <a:hlinkClick xmlns:r="http://schemas.openxmlformats.org/officeDocument/2006/relationships" r:id="rId3"/>
          <a:extLst>
            <a:ext uri="{FF2B5EF4-FFF2-40B4-BE49-F238E27FC236}">
              <a16:creationId xmlns:a16="http://schemas.microsoft.com/office/drawing/2014/main" id="{00000000-0008-0000-0A00-000011000000}"/>
            </a:ext>
          </a:extLst>
        </xdr:cNvPr>
        <xdr:cNvSpPr/>
      </xdr:nvSpPr>
      <xdr:spPr>
        <a:xfrm>
          <a:off x="2867025" y="0"/>
          <a:ext cx="792000" cy="360000"/>
        </a:xfrm>
        <a:prstGeom prst="rect">
          <a:avLst/>
        </a:prstGeom>
        <a:solidFill>
          <a:schemeClr val="accent5">
            <a:lumMod val="20000"/>
            <a:lumOff val="80000"/>
          </a:schemeClr>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入　力</a:t>
          </a:r>
        </a:p>
      </xdr:txBody>
    </xdr:sp>
    <xdr:clientData/>
  </xdr:twoCellAnchor>
  <xdr:twoCellAnchor>
    <xdr:from>
      <xdr:col>3</xdr:col>
      <xdr:colOff>752475</xdr:colOff>
      <xdr:row>0</xdr:row>
      <xdr:rowOff>0</xdr:rowOff>
    </xdr:from>
    <xdr:to>
      <xdr:col>4</xdr:col>
      <xdr:colOff>582450</xdr:colOff>
      <xdr:row>0</xdr:row>
      <xdr:rowOff>360000</xdr:rowOff>
    </xdr:to>
    <xdr:sp macro="" textlink="">
      <xdr:nvSpPr>
        <xdr:cNvPr id="18" name="正方形/長方形 17">
          <a:hlinkClick xmlns:r="http://schemas.openxmlformats.org/officeDocument/2006/relationships" r:id="rId4"/>
          <a:extLst>
            <a:ext uri="{FF2B5EF4-FFF2-40B4-BE49-F238E27FC236}">
              <a16:creationId xmlns:a16="http://schemas.microsoft.com/office/drawing/2014/main" id="{00000000-0008-0000-0A00-000012000000}"/>
            </a:ext>
          </a:extLst>
        </xdr:cNvPr>
        <xdr:cNvSpPr/>
      </xdr:nvSpPr>
      <xdr:spPr>
        <a:xfrm>
          <a:off x="3648075" y="0"/>
          <a:ext cx="792000" cy="360000"/>
        </a:xfrm>
        <a:prstGeom prst="rect">
          <a:avLst/>
        </a:prstGeom>
        <a:solidFill>
          <a:schemeClr val="accent5">
            <a:lumMod val="20000"/>
            <a:lumOff val="80000"/>
          </a:schemeClr>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定　義</a:t>
          </a:r>
        </a:p>
      </xdr:txBody>
    </xdr:sp>
    <xdr:clientData/>
  </xdr:twoCellAnchor>
  <xdr:twoCellAnchor>
    <xdr:from>
      <xdr:col>4</xdr:col>
      <xdr:colOff>581025</xdr:colOff>
      <xdr:row>0</xdr:row>
      <xdr:rowOff>0</xdr:rowOff>
    </xdr:from>
    <xdr:to>
      <xdr:col>5</xdr:col>
      <xdr:colOff>541020</xdr:colOff>
      <xdr:row>0</xdr:row>
      <xdr:rowOff>360000</xdr:rowOff>
    </xdr:to>
    <xdr:sp macro="" textlink="">
      <xdr:nvSpPr>
        <xdr:cNvPr id="19" name="正方形/長方形 18">
          <a:hlinkClick xmlns:r="http://schemas.openxmlformats.org/officeDocument/2006/relationships" r:id="rId5"/>
          <a:extLst>
            <a:ext uri="{FF2B5EF4-FFF2-40B4-BE49-F238E27FC236}">
              <a16:creationId xmlns:a16="http://schemas.microsoft.com/office/drawing/2014/main" id="{00000000-0008-0000-0A00-000013000000}"/>
            </a:ext>
          </a:extLst>
        </xdr:cNvPr>
        <xdr:cNvSpPr/>
      </xdr:nvSpPr>
      <xdr:spPr>
        <a:xfrm>
          <a:off x="4055745" y="0"/>
          <a:ext cx="828675" cy="360000"/>
        </a:xfrm>
        <a:prstGeom prst="rect">
          <a:avLst/>
        </a:prstGeom>
        <a:solidFill>
          <a:schemeClr val="accent5">
            <a:lumMod val="20000"/>
            <a:lumOff val="80000"/>
          </a:schemeClr>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報 告 書</a:t>
          </a:r>
        </a:p>
      </xdr:txBody>
    </xdr:sp>
    <xdr:clientData/>
  </xdr:twoCellAnchor>
  <xdr:twoCellAnchor>
    <xdr:from>
      <xdr:col>5</xdr:col>
      <xdr:colOff>525780</xdr:colOff>
      <xdr:row>0</xdr:row>
      <xdr:rowOff>0</xdr:rowOff>
    </xdr:from>
    <xdr:to>
      <xdr:col>6</xdr:col>
      <xdr:colOff>381000</xdr:colOff>
      <xdr:row>0</xdr:row>
      <xdr:rowOff>360000</xdr:rowOff>
    </xdr:to>
    <xdr:sp macro="" textlink="">
      <xdr:nvSpPr>
        <xdr:cNvPr id="20" name="正方形/長方形 19">
          <a:hlinkClick xmlns:r="http://schemas.openxmlformats.org/officeDocument/2006/relationships" r:id="rId6"/>
          <a:extLst>
            <a:ext uri="{FF2B5EF4-FFF2-40B4-BE49-F238E27FC236}">
              <a16:creationId xmlns:a16="http://schemas.microsoft.com/office/drawing/2014/main" id="{00000000-0008-0000-0A00-000014000000}"/>
            </a:ext>
          </a:extLst>
        </xdr:cNvPr>
        <xdr:cNvSpPr/>
      </xdr:nvSpPr>
      <xdr:spPr>
        <a:xfrm>
          <a:off x="4869180" y="0"/>
          <a:ext cx="723900" cy="360000"/>
        </a:xfrm>
        <a:prstGeom prst="rect">
          <a:avLst/>
        </a:prstGeom>
        <a:solidFill>
          <a:schemeClr val="accent5">
            <a:lumMod val="20000"/>
            <a:lumOff val="80000"/>
          </a:schemeClr>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flow</a:t>
          </a:r>
          <a:endParaRPr kumimoji="1" lang="ja-JP" altLang="en-US" sz="1100"/>
        </a:p>
      </xdr:txBody>
    </xdr:sp>
    <xdr:clientData/>
  </xdr:twoCellAnchor>
  <xdr:twoCellAnchor>
    <xdr:from>
      <xdr:col>6</xdr:col>
      <xdr:colOff>381000</xdr:colOff>
      <xdr:row>0</xdr:row>
      <xdr:rowOff>0</xdr:rowOff>
    </xdr:from>
    <xdr:to>
      <xdr:col>7</xdr:col>
      <xdr:colOff>304800</xdr:colOff>
      <xdr:row>0</xdr:row>
      <xdr:rowOff>360000</xdr:rowOff>
    </xdr:to>
    <xdr:sp macro="" textlink="">
      <xdr:nvSpPr>
        <xdr:cNvPr id="21" name="正方形/長方形 20">
          <a:hlinkClick xmlns:r="http://schemas.openxmlformats.org/officeDocument/2006/relationships" r:id="rId7"/>
          <a:extLst>
            <a:ext uri="{FF2B5EF4-FFF2-40B4-BE49-F238E27FC236}">
              <a16:creationId xmlns:a16="http://schemas.microsoft.com/office/drawing/2014/main" id="{00000000-0008-0000-0A00-000015000000}"/>
            </a:ext>
          </a:extLst>
        </xdr:cNvPr>
        <xdr:cNvSpPr/>
      </xdr:nvSpPr>
      <xdr:spPr>
        <a:xfrm>
          <a:off x="5593080" y="0"/>
          <a:ext cx="792480" cy="360000"/>
        </a:xfrm>
        <a:prstGeom prst="rect">
          <a:avLst/>
        </a:prstGeom>
        <a:solidFill>
          <a:schemeClr val="accent5">
            <a:lumMod val="20000"/>
            <a:lumOff val="80000"/>
          </a:schemeClr>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0">
              <a:solidFill>
                <a:sysClr val="windowText" lastClr="000000"/>
              </a:solidFill>
            </a:rPr>
            <a:t>造成波及</a:t>
          </a:r>
        </a:p>
      </xdr:txBody>
    </xdr:sp>
    <xdr:clientData/>
  </xdr:twoCellAnchor>
  <xdr:twoCellAnchor>
    <xdr:from>
      <xdr:col>7</xdr:col>
      <xdr:colOff>304800</xdr:colOff>
      <xdr:row>0</xdr:row>
      <xdr:rowOff>0</xdr:rowOff>
    </xdr:from>
    <xdr:to>
      <xdr:col>8</xdr:col>
      <xdr:colOff>243839</xdr:colOff>
      <xdr:row>0</xdr:row>
      <xdr:rowOff>360000</xdr:rowOff>
    </xdr:to>
    <xdr:sp macro="" textlink="">
      <xdr:nvSpPr>
        <xdr:cNvPr id="22" name="正方形/長方形 21">
          <a:hlinkClick xmlns:r="http://schemas.openxmlformats.org/officeDocument/2006/relationships" r:id="rId8"/>
          <a:extLst>
            <a:ext uri="{FF2B5EF4-FFF2-40B4-BE49-F238E27FC236}">
              <a16:creationId xmlns:a16="http://schemas.microsoft.com/office/drawing/2014/main" id="{00000000-0008-0000-0A00-000016000000}"/>
            </a:ext>
          </a:extLst>
        </xdr:cNvPr>
        <xdr:cNvSpPr/>
      </xdr:nvSpPr>
      <xdr:spPr>
        <a:xfrm>
          <a:off x="6385560" y="0"/>
          <a:ext cx="807719" cy="360000"/>
        </a:xfrm>
        <a:prstGeom prst="rect">
          <a:avLst/>
        </a:prstGeom>
        <a:solidFill>
          <a:schemeClr val="accent5">
            <a:lumMod val="20000"/>
            <a:lumOff val="80000"/>
          </a:schemeClr>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建築波及</a:t>
          </a:r>
        </a:p>
      </xdr:txBody>
    </xdr:sp>
    <xdr:clientData/>
  </xdr:twoCellAnchor>
  <xdr:twoCellAnchor>
    <xdr:from>
      <xdr:col>8</xdr:col>
      <xdr:colOff>251460</xdr:colOff>
      <xdr:row>0</xdr:row>
      <xdr:rowOff>0</xdr:rowOff>
    </xdr:from>
    <xdr:to>
      <xdr:col>9</xdr:col>
      <xdr:colOff>190500</xdr:colOff>
      <xdr:row>0</xdr:row>
      <xdr:rowOff>360000</xdr:rowOff>
    </xdr:to>
    <xdr:sp macro="" textlink="">
      <xdr:nvSpPr>
        <xdr:cNvPr id="23" name="正方形/長方形 22">
          <a:hlinkClick xmlns:r="http://schemas.openxmlformats.org/officeDocument/2006/relationships" r:id="rId9"/>
          <a:extLst>
            <a:ext uri="{FF2B5EF4-FFF2-40B4-BE49-F238E27FC236}">
              <a16:creationId xmlns:a16="http://schemas.microsoft.com/office/drawing/2014/main" id="{00000000-0008-0000-0A00-000017000000}"/>
            </a:ext>
          </a:extLst>
        </xdr:cNvPr>
        <xdr:cNvSpPr/>
      </xdr:nvSpPr>
      <xdr:spPr>
        <a:xfrm>
          <a:off x="7200900" y="0"/>
          <a:ext cx="807720" cy="360000"/>
        </a:xfrm>
        <a:prstGeom prst="rect">
          <a:avLst/>
        </a:prstGeom>
        <a:solidFill>
          <a:schemeClr val="accent5">
            <a:lumMod val="20000"/>
            <a:lumOff val="80000"/>
          </a:schemeClr>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設備波及</a:t>
          </a:r>
        </a:p>
      </xdr:txBody>
    </xdr:sp>
    <xdr:clientData/>
  </xdr:twoCellAnchor>
  <xdr:twoCellAnchor>
    <xdr:from>
      <xdr:col>9</xdr:col>
      <xdr:colOff>190500</xdr:colOff>
      <xdr:row>0</xdr:row>
      <xdr:rowOff>0</xdr:rowOff>
    </xdr:from>
    <xdr:to>
      <xdr:col>10</xdr:col>
      <xdr:colOff>129540</xdr:colOff>
      <xdr:row>0</xdr:row>
      <xdr:rowOff>360000</xdr:rowOff>
    </xdr:to>
    <xdr:sp macro="" textlink="">
      <xdr:nvSpPr>
        <xdr:cNvPr id="24" name="正方形/長方形 23">
          <a:hlinkClick xmlns:r="http://schemas.openxmlformats.org/officeDocument/2006/relationships" r:id="rId10"/>
          <a:extLst>
            <a:ext uri="{FF2B5EF4-FFF2-40B4-BE49-F238E27FC236}">
              <a16:creationId xmlns:a16="http://schemas.microsoft.com/office/drawing/2014/main" id="{00000000-0008-0000-0A00-000018000000}"/>
            </a:ext>
          </a:extLst>
        </xdr:cNvPr>
        <xdr:cNvSpPr/>
      </xdr:nvSpPr>
      <xdr:spPr>
        <a:xfrm>
          <a:off x="8008620" y="0"/>
          <a:ext cx="807720" cy="360000"/>
        </a:xfrm>
        <a:prstGeom prst="rect">
          <a:avLst/>
        </a:prstGeom>
        <a:solidFill>
          <a:schemeClr val="accent5">
            <a:lumMod val="20000"/>
            <a:lumOff val="80000"/>
          </a:schemeClr>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生産波及</a:t>
          </a:r>
        </a:p>
      </xdr:txBody>
    </xdr:sp>
    <xdr:clientData/>
  </xdr:twoCellAnchor>
  <xdr:twoCellAnchor>
    <xdr:from>
      <xdr:col>10</xdr:col>
      <xdr:colOff>121920</xdr:colOff>
      <xdr:row>0</xdr:row>
      <xdr:rowOff>0</xdr:rowOff>
    </xdr:from>
    <xdr:to>
      <xdr:col>10</xdr:col>
      <xdr:colOff>830580</xdr:colOff>
      <xdr:row>0</xdr:row>
      <xdr:rowOff>360000</xdr:rowOff>
    </xdr:to>
    <xdr:sp macro="" textlink="">
      <xdr:nvSpPr>
        <xdr:cNvPr id="25" name="正方形/長方形 24">
          <a:hlinkClick xmlns:r="http://schemas.openxmlformats.org/officeDocument/2006/relationships" r:id="rId11"/>
          <a:extLst>
            <a:ext uri="{FF2B5EF4-FFF2-40B4-BE49-F238E27FC236}">
              <a16:creationId xmlns:a16="http://schemas.microsoft.com/office/drawing/2014/main" id="{00000000-0008-0000-0A00-000019000000}"/>
            </a:ext>
          </a:extLst>
        </xdr:cNvPr>
        <xdr:cNvSpPr/>
      </xdr:nvSpPr>
      <xdr:spPr>
        <a:xfrm>
          <a:off x="8808720" y="0"/>
          <a:ext cx="708660" cy="360000"/>
        </a:xfrm>
        <a:prstGeom prst="rect">
          <a:avLst/>
        </a:prstGeom>
        <a:solidFill>
          <a:schemeClr val="accent5">
            <a:lumMod val="20000"/>
            <a:lumOff val="80000"/>
          </a:schemeClr>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DATA</a:t>
          </a:r>
          <a:endParaRPr kumimoji="1" lang="ja-JP" altLang="en-US" sz="1100"/>
        </a:p>
      </xdr:txBody>
    </xdr:sp>
    <xdr:clientData/>
  </xdr:twoCellAnchor>
  <xdr:twoCellAnchor>
    <xdr:from>
      <xdr:col>10</xdr:col>
      <xdr:colOff>815340</xdr:colOff>
      <xdr:row>0</xdr:row>
      <xdr:rowOff>0</xdr:rowOff>
    </xdr:from>
    <xdr:to>
      <xdr:col>11</xdr:col>
      <xdr:colOff>701040</xdr:colOff>
      <xdr:row>0</xdr:row>
      <xdr:rowOff>360000</xdr:rowOff>
    </xdr:to>
    <xdr:sp macro="" textlink="">
      <xdr:nvSpPr>
        <xdr:cNvPr id="26" name="正方形/長方形 25">
          <a:extLst>
            <a:ext uri="{FF2B5EF4-FFF2-40B4-BE49-F238E27FC236}">
              <a16:creationId xmlns:a16="http://schemas.microsoft.com/office/drawing/2014/main" id="{00000000-0008-0000-0A00-00001A000000}"/>
            </a:ext>
          </a:extLst>
        </xdr:cNvPr>
        <xdr:cNvSpPr/>
      </xdr:nvSpPr>
      <xdr:spPr>
        <a:xfrm>
          <a:off x="9502140" y="0"/>
          <a:ext cx="754380" cy="360000"/>
        </a:xfrm>
        <a:prstGeom prst="rect">
          <a:avLst/>
        </a:prstGeom>
        <a:solidFill>
          <a:schemeClr val="tx1"/>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1">
              <a:solidFill>
                <a:schemeClr val="bg1"/>
              </a:solidFill>
            </a:rPr>
            <a:t>係数</a:t>
          </a:r>
        </a:p>
      </xdr:txBody>
    </xdr:sp>
    <xdr:clientData/>
  </xdr:twoCellAnchor>
  <xdr:twoCellAnchor>
    <xdr:from>
      <xdr:col>11</xdr:col>
      <xdr:colOff>701040</xdr:colOff>
      <xdr:row>0</xdr:row>
      <xdr:rowOff>0</xdr:rowOff>
    </xdr:from>
    <xdr:to>
      <xdr:col>12</xdr:col>
      <xdr:colOff>655320</xdr:colOff>
      <xdr:row>0</xdr:row>
      <xdr:rowOff>360000</xdr:rowOff>
    </xdr:to>
    <xdr:sp macro="" textlink="">
      <xdr:nvSpPr>
        <xdr:cNvPr id="27" name="正方形/長方形 26">
          <a:hlinkClick xmlns:r="http://schemas.openxmlformats.org/officeDocument/2006/relationships" r:id="rId1"/>
          <a:extLst>
            <a:ext uri="{FF2B5EF4-FFF2-40B4-BE49-F238E27FC236}">
              <a16:creationId xmlns:a16="http://schemas.microsoft.com/office/drawing/2014/main" id="{00000000-0008-0000-0A00-00001B000000}"/>
            </a:ext>
          </a:extLst>
        </xdr:cNvPr>
        <xdr:cNvSpPr/>
      </xdr:nvSpPr>
      <xdr:spPr>
        <a:xfrm>
          <a:off x="10256520" y="0"/>
          <a:ext cx="822960" cy="360000"/>
        </a:xfrm>
        <a:prstGeom prst="rect">
          <a:avLst/>
        </a:prstGeom>
        <a:solidFill>
          <a:schemeClr val="accent5">
            <a:lumMod val="20000"/>
            <a:lumOff val="80000"/>
          </a:schemeClr>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粗利率</a:t>
          </a:r>
        </a:p>
      </xdr:txBody>
    </xdr:sp>
    <xdr:clientData/>
  </xdr:twoCellAnchor>
  <xdr:twoCellAnchor>
    <xdr:from>
      <xdr:col>12</xdr:col>
      <xdr:colOff>655320</xdr:colOff>
      <xdr:row>0</xdr:row>
      <xdr:rowOff>0</xdr:rowOff>
    </xdr:from>
    <xdr:to>
      <xdr:col>13</xdr:col>
      <xdr:colOff>716280</xdr:colOff>
      <xdr:row>0</xdr:row>
      <xdr:rowOff>360000</xdr:rowOff>
    </xdr:to>
    <xdr:sp macro="" textlink="">
      <xdr:nvSpPr>
        <xdr:cNvPr id="28" name="正方形/長方形 27">
          <a:hlinkClick xmlns:r="http://schemas.openxmlformats.org/officeDocument/2006/relationships" r:id="rId12"/>
          <a:extLst>
            <a:ext uri="{FF2B5EF4-FFF2-40B4-BE49-F238E27FC236}">
              <a16:creationId xmlns:a16="http://schemas.microsoft.com/office/drawing/2014/main" id="{00000000-0008-0000-0A00-00001C000000}"/>
            </a:ext>
          </a:extLst>
        </xdr:cNvPr>
        <xdr:cNvSpPr/>
      </xdr:nvSpPr>
      <xdr:spPr>
        <a:xfrm>
          <a:off x="11079480" y="0"/>
          <a:ext cx="929640" cy="360000"/>
        </a:xfrm>
        <a:prstGeom prst="rect">
          <a:avLst/>
        </a:prstGeom>
        <a:solidFill>
          <a:schemeClr val="accent5">
            <a:lumMod val="20000"/>
            <a:lumOff val="80000"/>
          </a:schemeClr>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固定資本</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923925</xdr:colOff>
      <xdr:row>0</xdr:row>
      <xdr:rowOff>361950</xdr:rowOff>
    </xdr:to>
    <xdr:sp macro="" textlink="">
      <xdr:nvSpPr>
        <xdr:cNvPr id="2" name="ホームベース 1">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a:xfrm>
          <a:off x="123825" y="0"/>
          <a:ext cx="1295400" cy="361950"/>
        </a:xfrm>
        <a:prstGeom prst="homePlate">
          <a:avLst/>
        </a:prstGeom>
        <a:solidFill>
          <a:schemeClr val="accent5">
            <a:lumMod val="20000"/>
            <a:lumOff val="80000"/>
          </a:schemeClr>
        </a:solidFill>
        <a:ln w="28575">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粗利率の計算</a:t>
          </a:r>
        </a:p>
      </xdr:txBody>
    </xdr:sp>
    <xdr:clientData/>
  </xdr:twoCellAnchor>
  <xdr:twoCellAnchor>
    <xdr:from>
      <xdr:col>2</xdr:col>
      <xdr:colOff>1097280</xdr:colOff>
      <xdr:row>0</xdr:row>
      <xdr:rowOff>0</xdr:rowOff>
    </xdr:from>
    <xdr:to>
      <xdr:col>2</xdr:col>
      <xdr:colOff>1866900</xdr:colOff>
      <xdr:row>0</xdr:row>
      <xdr:rowOff>360000</xdr:rowOff>
    </xdr:to>
    <xdr:sp macro="" textlink="">
      <xdr:nvSpPr>
        <xdr:cNvPr id="3" name="正方形/長方形 2">
          <a:hlinkClick xmlns:r="http://schemas.openxmlformats.org/officeDocument/2006/relationships" r:id="rId2"/>
          <a:extLst>
            <a:ext uri="{FF2B5EF4-FFF2-40B4-BE49-F238E27FC236}">
              <a16:creationId xmlns:a16="http://schemas.microsoft.com/office/drawing/2014/main" id="{00000000-0008-0000-0B00-000003000000}"/>
            </a:ext>
          </a:extLst>
        </xdr:cNvPr>
        <xdr:cNvSpPr/>
      </xdr:nvSpPr>
      <xdr:spPr>
        <a:xfrm>
          <a:off x="1546860" y="0"/>
          <a:ext cx="769620" cy="360000"/>
        </a:xfrm>
        <a:prstGeom prst="rect">
          <a:avLst/>
        </a:prstGeom>
        <a:solidFill>
          <a:schemeClr val="accent5">
            <a:lumMod val="20000"/>
            <a:lumOff val="80000"/>
          </a:schemeClr>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操作説明</a:t>
          </a:r>
        </a:p>
      </xdr:txBody>
    </xdr:sp>
    <xdr:clientData/>
  </xdr:twoCellAnchor>
  <xdr:twoCellAnchor>
    <xdr:from>
      <xdr:col>2</xdr:col>
      <xdr:colOff>1866900</xdr:colOff>
      <xdr:row>0</xdr:row>
      <xdr:rowOff>0</xdr:rowOff>
    </xdr:from>
    <xdr:to>
      <xdr:col>2</xdr:col>
      <xdr:colOff>2727961</xdr:colOff>
      <xdr:row>0</xdr:row>
      <xdr:rowOff>360000</xdr:rowOff>
    </xdr:to>
    <xdr:sp macro="" textlink="">
      <xdr:nvSpPr>
        <xdr:cNvPr id="4" name="正方形/長方形 3">
          <a:hlinkClick xmlns:r="http://schemas.openxmlformats.org/officeDocument/2006/relationships" r:id="rId3"/>
          <a:extLst>
            <a:ext uri="{FF2B5EF4-FFF2-40B4-BE49-F238E27FC236}">
              <a16:creationId xmlns:a16="http://schemas.microsoft.com/office/drawing/2014/main" id="{00000000-0008-0000-0B00-000004000000}"/>
            </a:ext>
          </a:extLst>
        </xdr:cNvPr>
        <xdr:cNvSpPr/>
      </xdr:nvSpPr>
      <xdr:spPr>
        <a:xfrm>
          <a:off x="2316480" y="0"/>
          <a:ext cx="861061" cy="360000"/>
        </a:xfrm>
        <a:prstGeom prst="rect">
          <a:avLst/>
        </a:prstGeom>
        <a:solidFill>
          <a:schemeClr val="accent5">
            <a:lumMod val="20000"/>
            <a:lumOff val="80000"/>
          </a:schemeClr>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入　力</a:t>
          </a:r>
        </a:p>
      </xdr:txBody>
    </xdr:sp>
    <xdr:clientData/>
  </xdr:twoCellAnchor>
  <xdr:twoCellAnchor>
    <xdr:from>
      <xdr:col>2</xdr:col>
      <xdr:colOff>2727961</xdr:colOff>
      <xdr:row>0</xdr:row>
      <xdr:rowOff>0</xdr:rowOff>
    </xdr:from>
    <xdr:to>
      <xdr:col>2</xdr:col>
      <xdr:colOff>3528061</xdr:colOff>
      <xdr:row>0</xdr:row>
      <xdr:rowOff>360000</xdr:rowOff>
    </xdr:to>
    <xdr:sp macro="" textlink="">
      <xdr:nvSpPr>
        <xdr:cNvPr id="5" name="正方形/長方形 4">
          <a:hlinkClick xmlns:r="http://schemas.openxmlformats.org/officeDocument/2006/relationships" r:id="rId4"/>
          <a:extLst>
            <a:ext uri="{FF2B5EF4-FFF2-40B4-BE49-F238E27FC236}">
              <a16:creationId xmlns:a16="http://schemas.microsoft.com/office/drawing/2014/main" id="{00000000-0008-0000-0B00-000005000000}"/>
            </a:ext>
          </a:extLst>
        </xdr:cNvPr>
        <xdr:cNvSpPr/>
      </xdr:nvSpPr>
      <xdr:spPr>
        <a:xfrm>
          <a:off x="3177541" y="0"/>
          <a:ext cx="800100" cy="360000"/>
        </a:xfrm>
        <a:prstGeom prst="rect">
          <a:avLst/>
        </a:prstGeom>
        <a:solidFill>
          <a:schemeClr val="accent5">
            <a:lumMod val="20000"/>
            <a:lumOff val="80000"/>
          </a:schemeClr>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定　義</a:t>
          </a:r>
        </a:p>
      </xdr:txBody>
    </xdr:sp>
    <xdr:clientData/>
  </xdr:twoCellAnchor>
  <xdr:twoCellAnchor>
    <xdr:from>
      <xdr:col>2</xdr:col>
      <xdr:colOff>3512820</xdr:colOff>
      <xdr:row>0</xdr:row>
      <xdr:rowOff>0</xdr:rowOff>
    </xdr:from>
    <xdr:to>
      <xdr:col>3</xdr:col>
      <xdr:colOff>591975</xdr:colOff>
      <xdr:row>0</xdr:row>
      <xdr:rowOff>360000</xdr:rowOff>
    </xdr:to>
    <xdr:sp macro="" textlink="">
      <xdr:nvSpPr>
        <xdr:cNvPr id="6" name="正方形/長方形 5">
          <a:hlinkClick xmlns:r="http://schemas.openxmlformats.org/officeDocument/2006/relationships" r:id="rId5"/>
          <a:extLst>
            <a:ext uri="{FF2B5EF4-FFF2-40B4-BE49-F238E27FC236}">
              <a16:creationId xmlns:a16="http://schemas.microsoft.com/office/drawing/2014/main" id="{00000000-0008-0000-0B00-000006000000}"/>
            </a:ext>
          </a:extLst>
        </xdr:cNvPr>
        <xdr:cNvSpPr/>
      </xdr:nvSpPr>
      <xdr:spPr>
        <a:xfrm>
          <a:off x="3962400" y="0"/>
          <a:ext cx="805335" cy="360000"/>
        </a:xfrm>
        <a:prstGeom prst="rect">
          <a:avLst/>
        </a:prstGeom>
        <a:solidFill>
          <a:schemeClr val="accent5">
            <a:lumMod val="20000"/>
            <a:lumOff val="80000"/>
          </a:schemeClr>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報 告 書</a:t>
          </a:r>
        </a:p>
      </xdr:txBody>
    </xdr:sp>
    <xdr:clientData/>
  </xdr:twoCellAnchor>
  <xdr:twoCellAnchor>
    <xdr:from>
      <xdr:col>3</xdr:col>
      <xdr:colOff>590550</xdr:colOff>
      <xdr:row>0</xdr:row>
      <xdr:rowOff>0</xdr:rowOff>
    </xdr:from>
    <xdr:to>
      <xdr:col>4</xdr:col>
      <xdr:colOff>420525</xdr:colOff>
      <xdr:row>0</xdr:row>
      <xdr:rowOff>360000</xdr:rowOff>
    </xdr:to>
    <xdr:sp macro="" textlink="">
      <xdr:nvSpPr>
        <xdr:cNvPr id="7" name="正方形/長方形 6">
          <a:hlinkClick xmlns:r="http://schemas.openxmlformats.org/officeDocument/2006/relationships" r:id="rId6"/>
          <a:extLst>
            <a:ext uri="{FF2B5EF4-FFF2-40B4-BE49-F238E27FC236}">
              <a16:creationId xmlns:a16="http://schemas.microsoft.com/office/drawing/2014/main" id="{00000000-0008-0000-0B00-000007000000}"/>
            </a:ext>
          </a:extLst>
        </xdr:cNvPr>
        <xdr:cNvSpPr/>
      </xdr:nvSpPr>
      <xdr:spPr>
        <a:xfrm>
          <a:off x="5229225" y="0"/>
          <a:ext cx="792000" cy="360000"/>
        </a:xfrm>
        <a:prstGeom prst="rect">
          <a:avLst/>
        </a:prstGeom>
        <a:solidFill>
          <a:schemeClr val="accent5">
            <a:lumMod val="20000"/>
            <a:lumOff val="80000"/>
          </a:schemeClr>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flow</a:t>
          </a:r>
          <a:endParaRPr kumimoji="1" lang="ja-JP" altLang="en-US" sz="1100"/>
        </a:p>
      </xdr:txBody>
    </xdr:sp>
    <xdr:clientData/>
  </xdr:twoCellAnchor>
  <xdr:twoCellAnchor>
    <xdr:from>
      <xdr:col>4</xdr:col>
      <xdr:colOff>419100</xdr:colOff>
      <xdr:row>0</xdr:row>
      <xdr:rowOff>0</xdr:rowOff>
    </xdr:from>
    <xdr:to>
      <xdr:col>5</xdr:col>
      <xdr:colOff>388620</xdr:colOff>
      <xdr:row>0</xdr:row>
      <xdr:rowOff>360000</xdr:rowOff>
    </xdr:to>
    <xdr:sp macro="" textlink="">
      <xdr:nvSpPr>
        <xdr:cNvPr id="8" name="正方形/長方形 7">
          <a:hlinkClick xmlns:r="http://schemas.openxmlformats.org/officeDocument/2006/relationships" r:id="rId7"/>
          <a:extLst>
            <a:ext uri="{FF2B5EF4-FFF2-40B4-BE49-F238E27FC236}">
              <a16:creationId xmlns:a16="http://schemas.microsoft.com/office/drawing/2014/main" id="{00000000-0008-0000-0B00-000008000000}"/>
            </a:ext>
          </a:extLst>
        </xdr:cNvPr>
        <xdr:cNvSpPr/>
      </xdr:nvSpPr>
      <xdr:spPr>
        <a:xfrm>
          <a:off x="5463540" y="0"/>
          <a:ext cx="838200" cy="360000"/>
        </a:xfrm>
        <a:prstGeom prst="rect">
          <a:avLst/>
        </a:prstGeom>
        <a:solidFill>
          <a:schemeClr val="accent5">
            <a:lumMod val="20000"/>
            <a:lumOff val="80000"/>
          </a:schemeClr>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0">
              <a:solidFill>
                <a:schemeClr val="tx1"/>
              </a:solidFill>
            </a:rPr>
            <a:t>造成波及</a:t>
          </a:r>
        </a:p>
      </xdr:txBody>
    </xdr:sp>
    <xdr:clientData/>
  </xdr:twoCellAnchor>
  <xdr:twoCellAnchor>
    <xdr:from>
      <xdr:col>5</xdr:col>
      <xdr:colOff>388620</xdr:colOff>
      <xdr:row>0</xdr:row>
      <xdr:rowOff>0</xdr:rowOff>
    </xdr:from>
    <xdr:to>
      <xdr:col>6</xdr:col>
      <xdr:colOff>320040</xdr:colOff>
      <xdr:row>0</xdr:row>
      <xdr:rowOff>360000</xdr:rowOff>
    </xdr:to>
    <xdr:sp macro="" textlink="">
      <xdr:nvSpPr>
        <xdr:cNvPr id="9" name="正方形/長方形 8">
          <a:hlinkClick xmlns:r="http://schemas.openxmlformats.org/officeDocument/2006/relationships" r:id="rId8"/>
          <a:extLst>
            <a:ext uri="{FF2B5EF4-FFF2-40B4-BE49-F238E27FC236}">
              <a16:creationId xmlns:a16="http://schemas.microsoft.com/office/drawing/2014/main" id="{00000000-0008-0000-0B00-000009000000}"/>
            </a:ext>
          </a:extLst>
        </xdr:cNvPr>
        <xdr:cNvSpPr/>
      </xdr:nvSpPr>
      <xdr:spPr>
        <a:xfrm>
          <a:off x="6301740" y="0"/>
          <a:ext cx="784860" cy="360000"/>
        </a:xfrm>
        <a:prstGeom prst="rect">
          <a:avLst/>
        </a:prstGeom>
        <a:solidFill>
          <a:schemeClr val="accent5">
            <a:lumMod val="20000"/>
            <a:lumOff val="80000"/>
          </a:schemeClr>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建築波及</a:t>
          </a:r>
        </a:p>
      </xdr:txBody>
    </xdr:sp>
    <xdr:clientData/>
  </xdr:twoCellAnchor>
  <xdr:twoCellAnchor>
    <xdr:from>
      <xdr:col>6</xdr:col>
      <xdr:colOff>320040</xdr:colOff>
      <xdr:row>0</xdr:row>
      <xdr:rowOff>0</xdr:rowOff>
    </xdr:from>
    <xdr:to>
      <xdr:col>8</xdr:col>
      <xdr:colOff>114299</xdr:colOff>
      <xdr:row>0</xdr:row>
      <xdr:rowOff>360000</xdr:rowOff>
    </xdr:to>
    <xdr:sp macro="" textlink="">
      <xdr:nvSpPr>
        <xdr:cNvPr id="10" name="正方形/長方形 9">
          <a:hlinkClick xmlns:r="http://schemas.openxmlformats.org/officeDocument/2006/relationships" r:id="rId9"/>
          <a:extLst>
            <a:ext uri="{FF2B5EF4-FFF2-40B4-BE49-F238E27FC236}">
              <a16:creationId xmlns:a16="http://schemas.microsoft.com/office/drawing/2014/main" id="{00000000-0008-0000-0B00-00000A000000}"/>
            </a:ext>
          </a:extLst>
        </xdr:cNvPr>
        <xdr:cNvSpPr/>
      </xdr:nvSpPr>
      <xdr:spPr>
        <a:xfrm>
          <a:off x="7086600" y="0"/>
          <a:ext cx="792479" cy="360000"/>
        </a:xfrm>
        <a:prstGeom prst="rect">
          <a:avLst/>
        </a:prstGeom>
        <a:solidFill>
          <a:schemeClr val="accent5">
            <a:lumMod val="20000"/>
            <a:lumOff val="80000"/>
          </a:schemeClr>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設備波及</a:t>
          </a:r>
        </a:p>
      </xdr:txBody>
    </xdr:sp>
    <xdr:clientData/>
  </xdr:twoCellAnchor>
  <xdr:twoCellAnchor>
    <xdr:from>
      <xdr:col>8</xdr:col>
      <xdr:colOff>114300</xdr:colOff>
      <xdr:row>0</xdr:row>
      <xdr:rowOff>0</xdr:rowOff>
    </xdr:from>
    <xdr:to>
      <xdr:col>9</xdr:col>
      <xdr:colOff>45720</xdr:colOff>
      <xdr:row>0</xdr:row>
      <xdr:rowOff>360000</xdr:rowOff>
    </xdr:to>
    <xdr:sp macro="" textlink="">
      <xdr:nvSpPr>
        <xdr:cNvPr id="11" name="正方形/長方形 10">
          <a:hlinkClick xmlns:r="http://schemas.openxmlformats.org/officeDocument/2006/relationships" r:id="rId10"/>
          <a:extLst>
            <a:ext uri="{FF2B5EF4-FFF2-40B4-BE49-F238E27FC236}">
              <a16:creationId xmlns:a16="http://schemas.microsoft.com/office/drawing/2014/main" id="{00000000-0008-0000-0B00-00000B000000}"/>
            </a:ext>
          </a:extLst>
        </xdr:cNvPr>
        <xdr:cNvSpPr/>
      </xdr:nvSpPr>
      <xdr:spPr>
        <a:xfrm>
          <a:off x="7879080" y="0"/>
          <a:ext cx="800100" cy="360000"/>
        </a:xfrm>
        <a:prstGeom prst="rect">
          <a:avLst/>
        </a:prstGeom>
        <a:solidFill>
          <a:schemeClr val="accent5">
            <a:lumMod val="20000"/>
            <a:lumOff val="80000"/>
          </a:schemeClr>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生産波及</a:t>
          </a:r>
        </a:p>
      </xdr:txBody>
    </xdr:sp>
    <xdr:clientData/>
  </xdr:twoCellAnchor>
  <xdr:twoCellAnchor>
    <xdr:from>
      <xdr:col>9</xdr:col>
      <xdr:colOff>45720</xdr:colOff>
      <xdr:row>0</xdr:row>
      <xdr:rowOff>0</xdr:rowOff>
    </xdr:from>
    <xdr:to>
      <xdr:col>9</xdr:col>
      <xdr:colOff>815340</xdr:colOff>
      <xdr:row>0</xdr:row>
      <xdr:rowOff>360000</xdr:rowOff>
    </xdr:to>
    <xdr:sp macro="" textlink="">
      <xdr:nvSpPr>
        <xdr:cNvPr id="12" name="正方形/長方形 11">
          <a:hlinkClick xmlns:r="http://schemas.openxmlformats.org/officeDocument/2006/relationships" r:id="rId11"/>
          <a:extLst>
            <a:ext uri="{FF2B5EF4-FFF2-40B4-BE49-F238E27FC236}">
              <a16:creationId xmlns:a16="http://schemas.microsoft.com/office/drawing/2014/main" id="{00000000-0008-0000-0B00-00000C000000}"/>
            </a:ext>
          </a:extLst>
        </xdr:cNvPr>
        <xdr:cNvSpPr/>
      </xdr:nvSpPr>
      <xdr:spPr>
        <a:xfrm>
          <a:off x="8679180" y="0"/>
          <a:ext cx="769620" cy="360000"/>
        </a:xfrm>
        <a:prstGeom prst="rect">
          <a:avLst/>
        </a:prstGeom>
        <a:solidFill>
          <a:schemeClr val="accent5">
            <a:lumMod val="20000"/>
            <a:lumOff val="80000"/>
          </a:schemeClr>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DATA</a:t>
          </a:r>
          <a:endParaRPr kumimoji="1" lang="ja-JP" altLang="en-US" sz="1100"/>
        </a:p>
      </xdr:txBody>
    </xdr:sp>
    <xdr:clientData/>
  </xdr:twoCellAnchor>
  <xdr:twoCellAnchor>
    <xdr:from>
      <xdr:col>9</xdr:col>
      <xdr:colOff>807720</xdr:colOff>
      <xdr:row>0</xdr:row>
      <xdr:rowOff>0</xdr:rowOff>
    </xdr:from>
    <xdr:to>
      <xdr:col>12</xdr:col>
      <xdr:colOff>518159</xdr:colOff>
      <xdr:row>0</xdr:row>
      <xdr:rowOff>360000</xdr:rowOff>
    </xdr:to>
    <xdr:sp macro="" textlink="">
      <xdr:nvSpPr>
        <xdr:cNvPr id="13" name="正方形/長方形 12">
          <a:hlinkClick xmlns:r="http://schemas.openxmlformats.org/officeDocument/2006/relationships" r:id="rId12"/>
          <a:extLst>
            <a:ext uri="{FF2B5EF4-FFF2-40B4-BE49-F238E27FC236}">
              <a16:creationId xmlns:a16="http://schemas.microsoft.com/office/drawing/2014/main" id="{00000000-0008-0000-0B00-00000D000000}"/>
            </a:ext>
          </a:extLst>
        </xdr:cNvPr>
        <xdr:cNvSpPr/>
      </xdr:nvSpPr>
      <xdr:spPr>
        <a:xfrm>
          <a:off x="9441180" y="0"/>
          <a:ext cx="784859" cy="360000"/>
        </a:xfrm>
        <a:prstGeom prst="rect">
          <a:avLst/>
        </a:prstGeom>
        <a:solidFill>
          <a:schemeClr val="accent5">
            <a:lumMod val="20000"/>
            <a:lumOff val="80000"/>
          </a:schemeClr>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係数</a:t>
          </a:r>
        </a:p>
      </xdr:txBody>
    </xdr:sp>
    <xdr:clientData/>
  </xdr:twoCellAnchor>
  <xdr:twoCellAnchor>
    <xdr:from>
      <xdr:col>12</xdr:col>
      <xdr:colOff>525780</xdr:colOff>
      <xdr:row>0</xdr:row>
      <xdr:rowOff>0</xdr:rowOff>
    </xdr:from>
    <xdr:to>
      <xdr:col>12</xdr:col>
      <xdr:colOff>1371600</xdr:colOff>
      <xdr:row>0</xdr:row>
      <xdr:rowOff>360000</xdr:rowOff>
    </xdr:to>
    <xdr:sp macro="" textlink="">
      <xdr:nvSpPr>
        <xdr:cNvPr id="14" name="正方形/長方形 13">
          <a:extLst>
            <a:ext uri="{FF2B5EF4-FFF2-40B4-BE49-F238E27FC236}">
              <a16:creationId xmlns:a16="http://schemas.microsoft.com/office/drawing/2014/main" id="{00000000-0008-0000-0B00-00000E000000}"/>
            </a:ext>
          </a:extLst>
        </xdr:cNvPr>
        <xdr:cNvSpPr/>
      </xdr:nvSpPr>
      <xdr:spPr>
        <a:xfrm>
          <a:off x="10233660" y="0"/>
          <a:ext cx="845820" cy="360000"/>
        </a:xfrm>
        <a:prstGeom prst="rect">
          <a:avLst/>
        </a:prstGeom>
        <a:solidFill>
          <a:schemeClr val="tx1"/>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1">
              <a:solidFill>
                <a:schemeClr val="bg1"/>
              </a:solidFill>
            </a:rPr>
            <a:t>粗利率</a:t>
          </a:r>
        </a:p>
      </xdr:txBody>
    </xdr:sp>
    <xdr:clientData/>
  </xdr:twoCellAnchor>
  <xdr:twoCellAnchor>
    <xdr:from>
      <xdr:col>12</xdr:col>
      <xdr:colOff>1363980</xdr:colOff>
      <xdr:row>0</xdr:row>
      <xdr:rowOff>0</xdr:rowOff>
    </xdr:from>
    <xdr:to>
      <xdr:col>12</xdr:col>
      <xdr:colOff>2225040</xdr:colOff>
      <xdr:row>0</xdr:row>
      <xdr:rowOff>360000</xdr:rowOff>
    </xdr:to>
    <xdr:sp macro="" textlink="">
      <xdr:nvSpPr>
        <xdr:cNvPr id="15" name="正方形/長方形 14">
          <a:hlinkClick xmlns:r="http://schemas.openxmlformats.org/officeDocument/2006/relationships" r:id="rId1"/>
          <a:extLst>
            <a:ext uri="{FF2B5EF4-FFF2-40B4-BE49-F238E27FC236}">
              <a16:creationId xmlns:a16="http://schemas.microsoft.com/office/drawing/2014/main" id="{00000000-0008-0000-0B00-00000F000000}"/>
            </a:ext>
          </a:extLst>
        </xdr:cNvPr>
        <xdr:cNvSpPr/>
      </xdr:nvSpPr>
      <xdr:spPr>
        <a:xfrm>
          <a:off x="11071860" y="0"/>
          <a:ext cx="861060" cy="360000"/>
        </a:xfrm>
        <a:prstGeom prst="rect">
          <a:avLst/>
        </a:prstGeom>
        <a:solidFill>
          <a:schemeClr val="accent5">
            <a:lumMod val="20000"/>
            <a:lumOff val="80000"/>
          </a:schemeClr>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固定資本</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28575</xdr:colOff>
      <xdr:row>19</xdr:row>
      <xdr:rowOff>66675</xdr:rowOff>
    </xdr:from>
    <xdr:to>
      <xdr:col>3</xdr:col>
      <xdr:colOff>356658</xdr:colOff>
      <xdr:row>20</xdr:row>
      <xdr:rowOff>111126</xdr:rowOff>
    </xdr:to>
    <xdr:sp macro="" textlink="">
      <xdr:nvSpPr>
        <xdr:cNvPr id="2" name="右矢印 1">
          <a:extLst>
            <a:ext uri="{FF2B5EF4-FFF2-40B4-BE49-F238E27FC236}">
              <a16:creationId xmlns:a16="http://schemas.microsoft.com/office/drawing/2014/main" id="{00000000-0008-0000-0C00-000002000000}"/>
            </a:ext>
          </a:extLst>
        </xdr:cNvPr>
        <xdr:cNvSpPr/>
      </xdr:nvSpPr>
      <xdr:spPr>
        <a:xfrm>
          <a:off x="1847850" y="4219575"/>
          <a:ext cx="328083" cy="215901"/>
        </a:xfrm>
        <a:prstGeom prst="rightArrow">
          <a:avLst/>
        </a:prstGeom>
        <a:solidFill>
          <a:srgbClr val="FFCC66"/>
        </a:solidFill>
        <a:ln w="19050" cmpd="sng">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b="0" cap="none" spc="0">
            <a:ln w="317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twoCellAnchor>
  <xdr:twoCellAnchor>
    <xdr:from>
      <xdr:col>1</xdr:col>
      <xdr:colOff>0</xdr:colOff>
      <xdr:row>0</xdr:row>
      <xdr:rowOff>0</xdr:rowOff>
    </xdr:from>
    <xdr:to>
      <xdr:col>2</xdr:col>
      <xdr:colOff>495300</xdr:colOff>
      <xdr:row>0</xdr:row>
      <xdr:rowOff>361950</xdr:rowOff>
    </xdr:to>
    <xdr:sp macro="" textlink="">
      <xdr:nvSpPr>
        <xdr:cNvPr id="3" name="ホームベース 2">
          <a:hlinkClick xmlns:r="http://schemas.openxmlformats.org/officeDocument/2006/relationships" r:id="rId1"/>
          <a:extLst>
            <a:ext uri="{FF2B5EF4-FFF2-40B4-BE49-F238E27FC236}">
              <a16:creationId xmlns:a16="http://schemas.microsoft.com/office/drawing/2014/main" id="{00000000-0008-0000-0C00-000003000000}"/>
            </a:ext>
          </a:extLst>
        </xdr:cNvPr>
        <xdr:cNvSpPr/>
      </xdr:nvSpPr>
      <xdr:spPr>
        <a:xfrm>
          <a:off x="123825" y="0"/>
          <a:ext cx="1295400" cy="361950"/>
        </a:xfrm>
        <a:prstGeom prst="homePlate">
          <a:avLst/>
        </a:prstGeom>
        <a:solidFill>
          <a:schemeClr val="accent5">
            <a:lumMod val="20000"/>
            <a:lumOff val="80000"/>
          </a:schemeClr>
        </a:solidFill>
        <a:ln w="28575">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固定資本</a:t>
          </a:r>
          <a:r>
            <a:rPr kumimoji="1" lang="en-US" altLang="ja-JP" sz="1100"/>
            <a:t>MATRIX</a:t>
          </a:r>
          <a:endParaRPr kumimoji="1" lang="ja-JP" altLang="en-US" sz="1100"/>
        </a:p>
      </xdr:txBody>
    </xdr:sp>
    <xdr:clientData/>
  </xdr:twoCellAnchor>
  <xdr:twoCellAnchor>
    <xdr:from>
      <xdr:col>3</xdr:col>
      <xdr:colOff>84667</xdr:colOff>
      <xdr:row>0</xdr:row>
      <xdr:rowOff>0</xdr:rowOff>
    </xdr:from>
    <xdr:to>
      <xdr:col>5</xdr:col>
      <xdr:colOff>474134</xdr:colOff>
      <xdr:row>0</xdr:row>
      <xdr:rowOff>360000</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0C00-000004000000}"/>
            </a:ext>
          </a:extLst>
        </xdr:cNvPr>
        <xdr:cNvSpPr/>
      </xdr:nvSpPr>
      <xdr:spPr>
        <a:xfrm>
          <a:off x="1727200" y="0"/>
          <a:ext cx="846667" cy="360000"/>
        </a:xfrm>
        <a:prstGeom prst="rect">
          <a:avLst/>
        </a:prstGeom>
        <a:solidFill>
          <a:schemeClr val="accent5">
            <a:lumMod val="20000"/>
            <a:lumOff val="80000"/>
          </a:schemeClr>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操作説明</a:t>
          </a:r>
        </a:p>
      </xdr:txBody>
    </xdr:sp>
    <xdr:clientData/>
  </xdr:twoCellAnchor>
  <xdr:twoCellAnchor>
    <xdr:from>
      <xdr:col>5</xdr:col>
      <xdr:colOff>474134</xdr:colOff>
      <xdr:row>0</xdr:row>
      <xdr:rowOff>0</xdr:rowOff>
    </xdr:from>
    <xdr:to>
      <xdr:col>7</xdr:col>
      <xdr:colOff>474134</xdr:colOff>
      <xdr:row>0</xdr:row>
      <xdr:rowOff>360000</xdr:rowOff>
    </xdr:to>
    <xdr:sp macro="" textlink="">
      <xdr:nvSpPr>
        <xdr:cNvPr id="5" name="正方形/長方形 4">
          <a:hlinkClick xmlns:r="http://schemas.openxmlformats.org/officeDocument/2006/relationships" r:id="rId2"/>
          <a:extLst>
            <a:ext uri="{FF2B5EF4-FFF2-40B4-BE49-F238E27FC236}">
              <a16:creationId xmlns:a16="http://schemas.microsoft.com/office/drawing/2014/main" id="{00000000-0008-0000-0C00-000005000000}"/>
            </a:ext>
          </a:extLst>
        </xdr:cNvPr>
        <xdr:cNvSpPr/>
      </xdr:nvSpPr>
      <xdr:spPr>
        <a:xfrm>
          <a:off x="2573867" y="0"/>
          <a:ext cx="736600" cy="360000"/>
        </a:xfrm>
        <a:prstGeom prst="rect">
          <a:avLst/>
        </a:prstGeom>
        <a:solidFill>
          <a:schemeClr val="accent5">
            <a:lumMod val="20000"/>
            <a:lumOff val="80000"/>
          </a:schemeClr>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入　力</a:t>
          </a:r>
        </a:p>
      </xdr:txBody>
    </xdr:sp>
    <xdr:clientData/>
  </xdr:twoCellAnchor>
  <xdr:twoCellAnchor>
    <xdr:from>
      <xdr:col>7</xdr:col>
      <xdr:colOff>474134</xdr:colOff>
      <xdr:row>0</xdr:row>
      <xdr:rowOff>0</xdr:rowOff>
    </xdr:from>
    <xdr:to>
      <xdr:col>8</xdr:col>
      <xdr:colOff>313268</xdr:colOff>
      <xdr:row>0</xdr:row>
      <xdr:rowOff>360000</xdr:rowOff>
    </xdr:to>
    <xdr:sp macro="" textlink="">
      <xdr:nvSpPr>
        <xdr:cNvPr id="6" name="正方形/長方形 5">
          <a:hlinkClick xmlns:r="http://schemas.openxmlformats.org/officeDocument/2006/relationships" r:id="rId3"/>
          <a:extLst>
            <a:ext uri="{FF2B5EF4-FFF2-40B4-BE49-F238E27FC236}">
              <a16:creationId xmlns:a16="http://schemas.microsoft.com/office/drawing/2014/main" id="{00000000-0008-0000-0C00-000006000000}"/>
            </a:ext>
          </a:extLst>
        </xdr:cNvPr>
        <xdr:cNvSpPr/>
      </xdr:nvSpPr>
      <xdr:spPr>
        <a:xfrm>
          <a:off x="3310467" y="0"/>
          <a:ext cx="711201" cy="360000"/>
        </a:xfrm>
        <a:prstGeom prst="rect">
          <a:avLst/>
        </a:prstGeom>
        <a:solidFill>
          <a:schemeClr val="accent5">
            <a:lumMod val="20000"/>
            <a:lumOff val="80000"/>
          </a:schemeClr>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定　義</a:t>
          </a:r>
        </a:p>
      </xdr:txBody>
    </xdr:sp>
    <xdr:clientData/>
  </xdr:twoCellAnchor>
  <xdr:twoCellAnchor>
    <xdr:from>
      <xdr:col>8</xdr:col>
      <xdr:colOff>304800</xdr:colOff>
      <xdr:row>0</xdr:row>
      <xdr:rowOff>0</xdr:rowOff>
    </xdr:from>
    <xdr:to>
      <xdr:col>10</xdr:col>
      <xdr:colOff>58575</xdr:colOff>
      <xdr:row>0</xdr:row>
      <xdr:rowOff>360000</xdr:rowOff>
    </xdr:to>
    <xdr:sp macro="" textlink="">
      <xdr:nvSpPr>
        <xdr:cNvPr id="7" name="正方形/長方形 6">
          <a:hlinkClick xmlns:r="http://schemas.openxmlformats.org/officeDocument/2006/relationships" r:id="rId4"/>
          <a:extLst>
            <a:ext uri="{FF2B5EF4-FFF2-40B4-BE49-F238E27FC236}">
              <a16:creationId xmlns:a16="http://schemas.microsoft.com/office/drawing/2014/main" id="{00000000-0008-0000-0C00-000007000000}"/>
            </a:ext>
          </a:extLst>
        </xdr:cNvPr>
        <xdr:cNvSpPr/>
      </xdr:nvSpPr>
      <xdr:spPr>
        <a:xfrm>
          <a:off x="4013200" y="0"/>
          <a:ext cx="744375" cy="360000"/>
        </a:xfrm>
        <a:prstGeom prst="rect">
          <a:avLst/>
        </a:prstGeom>
        <a:solidFill>
          <a:schemeClr val="accent5">
            <a:lumMod val="20000"/>
            <a:lumOff val="80000"/>
          </a:schemeClr>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報 告 書</a:t>
          </a:r>
        </a:p>
      </xdr:txBody>
    </xdr:sp>
    <xdr:clientData/>
  </xdr:twoCellAnchor>
  <xdr:twoCellAnchor>
    <xdr:from>
      <xdr:col>10</xdr:col>
      <xdr:colOff>57150</xdr:colOff>
      <xdr:row>0</xdr:row>
      <xdr:rowOff>0</xdr:rowOff>
    </xdr:from>
    <xdr:to>
      <xdr:col>11</xdr:col>
      <xdr:colOff>287175</xdr:colOff>
      <xdr:row>0</xdr:row>
      <xdr:rowOff>360000</xdr:rowOff>
    </xdr:to>
    <xdr:sp macro="" textlink="">
      <xdr:nvSpPr>
        <xdr:cNvPr id="8" name="正方形/長方形 7">
          <a:hlinkClick xmlns:r="http://schemas.openxmlformats.org/officeDocument/2006/relationships" r:id="rId5"/>
          <a:extLst>
            <a:ext uri="{FF2B5EF4-FFF2-40B4-BE49-F238E27FC236}">
              <a16:creationId xmlns:a16="http://schemas.microsoft.com/office/drawing/2014/main" id="{00000000-0008-0000-0C00-000008000000}"/>
            </a:ext>
          </a:extLst>
        </xdr:cNvPr>
        <xdr:cNvSpPr/>
      </xdr:nvSpPr>
      <xdr:spPr>
        <a:xfrm>
          <a:off x="5229225" y="0"/>
          <a:ext cx="792000" cy="360000"/>
        </a:xfrm>
        <a:prstGeom prst="rect">
          <a:avLst/>
        </a:prstGeom>
        <a:solidFill>
          <a:schemeClr val="accent5">
            <a:lumMod val="20000"/>
            <a:lumOff val="80000"/>
          </a:schemeClr>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flow</a:t>
          </a:r>
          <a:endParaRPr kumimoji="1" lang="ja-JP" altLang="en-US" sz="1100"/>
        </a:p>
      </xdr:txBody>
    </xdr:sp>
    <xdr:clientData/>
  </xdr:twoCellAnchor>
  <xdr:twoCellAnchor>
    <xdr:from>
      <xdr:col>11</xdr:col>
      <xdr:colOff>285750</xdr:colOff>
      <xdr:row>0</xdr:row>
      <xdr:rowOff>0</xdr:rowOff>
    </xdr:from>
    <xdr:to>
      <xdr:col>11</xdr:col>
      <xdr:colOff>1077750</xdr:colOff>
      <xdr:row>0</xdr:row>
      <xdr:rowOff>360000</xdr:rowOff>
    </xdr:to>
    <xdr:sp macro="" textlink="">
      <xdr:nvSpPr>
        <xdr:cNvPr id="9" name="正方形/長方形 8">
          <a:hlinkClick xmlns:r="http://schemas.openxmlformats.org/officeDocument/2006/relationships" r:id="rId6"/>
          <a:extLst>
            <a:ext uri="{FF2B5EF4-FFF2-40B4-BE49-F238E27FC236}">
              <a16:creationId xmlns:a16="http://schemas.microsoft.com/office/drawing/2014/main" id="{00000000-0008-0000-0C00-000009000000}"/>
            </a:ext>
          </a:extLst>
        </xdr:cNvPr>
        <xdr:cNvSpPr/>
      </xdr:nvSpPr>
      <xdr:spPr>
        <a:xfrm>
          <a:off x="6019800" y="0"/>
          <a:ext cx="792000" cy="360000"/>
        </a:xfrm>
        <a:prstGeom prst="rect">
          <a:avLst/>
        </a:prstGeom>
        <a:solidFill>
          <a:schemeClr val="accent5">
            <a:lumMod val="20000"/>
            <a:lumOff val="80000"/>
          </a:schemeClr>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0">
              <a:solidFill>
                <a:schemeClr val="tx1"/>
              </a:solidFill>
            </a:rPr>
            <a:t>造成波及</a:t>
          </a:r>
        </a:p>
      </xdr:txBody>
    </xdr:sp>
    <xdr:clientData/>
  </xdr:twoCellAnchor>
  <xdr:twoCellAnchor>
    <xdr:from>
      <xdr:col>11</xdr:col>
      <xdr:colOff>1076325</xdr:colOff>
      <xdr:row>0</xdr:row>
      <xdr:rowOff>0</xdr:rowOff>
    </xdr:from>
    <xdr:to>
      <xdr:col>12</xdr:col>
      <xdr:colOff>186267</xdr:colOff>
      <xdr:row>0</xdr:row>
      <xdr:rowOff>360000</xdr:rowOff>
    </xdr:to>
    <xdr:sp macro="" textlink="">
      <xdr:nvSpPr>
        <xdr:cNvPr id="10" name="正方形/長方形 9">
          <a:hlinkClick xmlns:r="http://schemas.openxmlformats.org/officeDocument/2006/relationships" r:id="rId7"/>
          <a:extLst>
            <a:ext uri="{FF2B5EF4-FFF2-40B4-BE49-F238E27FC236}">
              <a16:creationId xmlns:a16="http://schemas.microsoft.com/office/drawing/2014/main" id="{00000000-0008-0000-0C00-00000A000000}"/>
            </a:ext>
          </a:extLst>
        </xdr:cNvPr>
        <xdr:cNvSpPr/>
      </xdr:nvSpPr>
      <xdr:spPr>
        <a:xfrm>
          <a:off x="6274858" y="0"/>
          <a:ext cx="871009" cy="360000"/>
        </a:xfrm>
        <a:prstGeom prst="rect">
          <a:avLst/>
        </a:prstGeom>
        <a:solidFill>
          <a:schemeClr val="accent5">
            <a:lumMod val="20000"/>
            <a:lumOff val="80000"/>
          </a:schemeClr>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建築波及</a:t>
          </a:r>
        </a:p>
      </xdr:txBody>
    </xdr:sp>
    <xdr:clientData/>
  </xdr:twoCellAnchor>
  <xdr:twoCellAnchor>
    <xdr:from>
      <xdr:col>12</xdr:col>
      <xdr:colOff>186268</xdr:colOff>
      <xdr:row>0</xdr:row>
      <xdr:rowOff>0</xdr:rowOff>
    </xdr:from>
    <xdr:to>
      <xdr:col>13</xdr:col>
      <xdr:colOff>169333</xdr:colOff>
      <xdr:row>0</xdr:row>
      <xdr:rowOff>360000</xdr:rowOff>
    </xdr:to>
    <xdr:sp macro="" textlink="">
      <xdr:nvSpPr>
        <xdr:cNvPr id="11" name="正方形/長方形 10">
          <a:hlinkClick xmlns:r="http://schemas.openxmlformats.org/officeDocument/2006/relationships" r:id="rId8"/>
          <a:extLst>
            <a:ext uri="{FF2B5EF4-FFF2-40B4-BE49-F238E27FC236}">
              <a16:creationId xmlns:a16="http://schemas.microsoft.com/office/drawing/2014/main" id="{00000000-0008-0000-0C00-00000B000000}"/>
            </a:ext>
          </a:extLst>
        </xdr:cNvPr>
        <xdr:cNvSpPr/>
      </xdr:nvSpPr>
      <xdr:spPr>
        <a:xfrm>
          <a:off x="7145868" y="0"/>
          <a:ext cx="855132" cy="360000"/>
        </a:xfrm>
        <a:prstGeom prst="rect">
          <a:avLst/>
        </a:prstGeom>
        <a:solidFill>
          <a:schemeClr val="accent5">
            <a:lumMod val="20000"/>
            <a:lumOff val="80000"/>
          </a:schemeClr>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設備波及</a:t>
          </a:r>
        </a:p>
      </xdr:txBody>
    </xdr:sp>
    <xdr:clientData/>
  </xdr:twoCellAnchor>
  <xdr:twoCellAnchor>
    <xdr:from>
      <xdr:col>13</xdr:col>
      <xdr:colOff>160866</xdr:colOff>
      <xdr:row>0</xdr:row>
      <xdr:rowOff>0</xdr:rowOff>
    </xdr:from>
    <xdr:to>
      <xdr:col>14</xdr:col>
      <xdr:colOff>160867</xdr:colOff>
      <xdr:row>0</xdr:row>
      <xdr:rowOff>360000</xdr:rowOff>
    </xdr:to>
    <xdr:sp macro="" textlink="">
      <xdr:nvSpPr>
        <xdr:cNvPr id="12" name="正方形/長方形 11">
          <a:hlinkClick xmlns:r="http://schemas.openxmlformats.org/officeDocument/2006/relationships" r:id="rId9"/>
          <a:extLst>
            <a:ext uri="{FF2B5EF4-FFF2-40B4-BE49-F238E27FC236}">
              <a16:creationId xmlns:a16="http://schemas.microsoft.com/office/drawing/2014/main" id="{00000000-0008-0000-0C00-00000C000000}"/>
            </a:ext>
          </a:extLst>
        </xdr:cNvPr>
        <xdr:cNvSpPr/>
      </xdr:nvSpPr>
      <xdr:spPr>
        <a:xfrm>
          <a:off x="7992533" y="0"/>
          <a:ext cx="872067" cy="360000"/>
        </a:xfrm>
        <a:prstGeom prst="rect">
          <a:avLst/>
        </a:prstGeom>
        <a:solidFill>
          <a:schemeClr val="accent5">
            <a:lumMod val="20000"/>
            <a:lumOff val="80000"/>
          </a:schemeClr>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生産波及</a:t>
          </a:r>
        </a:p>
      </xdr:txBody>
    </xdr:sp>
    <xdr:clientData/>
  </xdr:twoCellAnchor>
  <xdr:twoCellAnchor>
    <xdr:from>
      <xdr:col>14</xdr:col>
      <xdr:colOff>160868</xdr:colOff>
      <xdr:row>0</xdr:row>
      <xdr:rowOff>0</xdr:rowOff>
    </xdr:from>
    <xdr:to>
      <xdr:col>15</xdr:col>
      <xdr:colOff>25401</xdr:colOff>
      <xdr:row>0</xdr:row>
      <xdr:rowOff>360000</xdr:rowOff>
    </xdr:to>
    <xdr:sp macro="" textlink="">
      <xdr:nvSpPr>
        <xdr:cNvPr id="13" name="正方形/長方形 12">
          <a:hlinkClick xmlns:r="http://schemas.openxmlformats.org/officeDocument/2006/relationships" r:id="rId10"/>
          <a:extLst>
            <a:ext uri="{FF2B5EF4-FFF2-40B4-BE49-F238E27FC236}">
              <a16:creationId xmlns:a16="http://schemas.microsoft.com/office/drawing/2014/main" id="{00000000-0008-0000-0C00-00000D000000}"/>
            </a:ext>
          </a:extLst>
        </xdr:cNvPr>
        <xdr:cNvSpPr/>
      </xdr:nvSpPr>
      <xdr:spPr>
        <a:xfrm>
          <a:off x="8864601" y="0"/>
          <a:ext cx="736600" cy="360000"/>
        </a:xfrm>
        <a:prstGeom prst="rect">
          <a:avLst/>
        </a:prstGeom>
        <a:solidFill>
          <a:schemeClr val="accent5">
            <a:lumMod val="20000"/>
            <a:lumOff val="80000"/>
          </a:schemeClr>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DATA</a:t>
          </a:r>
          <a:endParaRPr kumimoji="1" lang="ja-JP" altLang="en-US" sz="1100"/>
        </a:p>
      </xdr:txBody>
    </xdr:sp>
    <xdr:clientData/>
  </xdr:twoCellAnchor>
  <xdr:twoCellAnchor>
    <xdr:from>
      <xdr:col>15</xdr:col>
      <xdr:colOff>25400</xdr:colOff>
      <xdr:row>0</xdr:row>
      <xdr:rowOff>0</xdr:rowOff>
    </xdr:from>
    <xdr:to>
      <xdr:col>15</xdr:col>
      <xdr:colOff>838199</xdr:colOff>
      <xdr:row>0</xdr:row>
      <xdr:rowOff>360000</xdr:rowOff>
    </xdr:to>
    <xdr:sp macro="" textlink="">
      <xdr:nvSpPr>
        <xdr:cNvPr id="14" name="正方形/長方形 13">
          <a:hlinkClick xmlns:r="http://schemas.openxmlformats.org/officeDocument/2006/relationships" r:id="rId11"/>
          <a:extLst>
            <a:ext uri="{FF2B5EF4-FFF2-40B4-BE49-F238E27FC236}">
              <a16:creationId xmlns:a16="http://schemas.microsoft.com/office/drawing/2014/main" id="{00000000-0008-0000-0C00-00000E000000}"/>
            </a:ext>
          </a:extLst>
        </xdr:cNvPr>
        <xdr:cNvSpPr/>
      </xdr:nvSpPr>
      <xdr:spPr>
        <a:xfrm>
          <a:off x="9601200" y="0"/>
          <a:ext cx="812799" cy="360000"/>
        </a:xfrm>
        <a:prstGeom prst="rect">
          <a:avLst/>
        </a:prstGeom>
        <a:solidFill>
          <a:schemeClr val="accent5">
            <a:lumMod val="20000"/>
            <a:lumOff val="80000"/>
          </a:schemeClr>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係数</a:t>
          </a:r>
        </a:p>
      </xdr:txBody>
    </xdr:sp>
    <xdr:clientData/>
  </xdr:twoCellAnchor>
  <xdr:twoCellAnchor>
    <xdr:from>
      <xdr:col>15</xdr:col>
      <xdr:colOff>838200</xdr:colOff>
      <xdr:row>0</xdr:row>
      <xdr:rowOff>0</xdr:rowOff>
    </xdr:from>
    <xdr:to>
      <xdr:col>16</xdr:col>
      <xdr:colOff>711200</xdr:colOff>
      <xdr:row>0</xdr:row>
      <xdr:rowOff>360000</xdr:rowOff>
    </xdr:to>
    <xdr:sp macro="" textlink="">
      <xdr:nvSpPr>
        <xdr:cNvPr id="15" name="正方形/長方形 14">
          <a:hlinkClick xmlns:r="http://schemas.openxmlformats.org/officeDocument/2006/relationships" r:id="rId12"/>
          <a:extLst>
            <a:ext uri="{FF2B5EF4-FFF2-40B4-BE49-F238E27FC236}">
              <a16:creationId xmlns:a16="http://schemas.microsoft.com/office/drawing/2014/main" id="{00000000-0008-0000-0C00-00000F000000}"/>
            </a:ext>
          </a:extLst>
        </xdr:cNvPr>
        <xdr:cNvSpPr/>
      </xdr:nvSpPr>
      <xdr:spPr>
        <a:xfrm>
          <a:off x="10414000" y="0"/>
          <a:ext cx="745067" cy="360000"/>
        </a:xfrm>
        <a:prstGeom prst="rect">
          <a:avLst/>
        </a:prstGeom>
        <a:solidFill>
          <a:schemeClr val="accent5">
            <a:lumMod val="20000"/>
            <a:lumOff val="80000"/>
          </a:schemeClr>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粗利率</a:t>
          </a:r>
        </a:p>
      </xdr:txBody>
    </xdr:sp>
    <xdr:clientData/>
  </xdr:twoCellAnchor>
  <xdr:twoCellAnchor>
    <xdr:from>
      <xdr:col>16</xdr:col>
      <xdr:colOff>711200</xdr:colOff>
      <xdr:row>0</xdr:row>
      <xdr:rowOff>0</xdr:rowOff>
    </xdr:from>
    <xdr:to>
      <xdr:col>17</xdr:col>
      <xdr:colOff>812799</xdr:colOff>
      <xdr:row>0</xdr:row>
      <xdr:rowOff>360000</xdr:rowOff>
    </xdr:to>
    <xdr:sp macro="" textlink="">
      <xdr:nvSpPr>
        <xdr:cNvPr id="16" name="正方形/長方形 15">
          <a:extLst>
            <a:ext uri="{FF2B5EF4-FFF2-40B4-BE49-F238E27FC236}">
              <a16:creationId xmlns:a16="http://schemas.microsoft.com/office/drawing/2014/main" id="{00000000-0008-0000-0C00-000010000000}"/>
            </a:ext>
          </a:extLst>
        </xdr:cNvPr>
        <xdr:cNvSpPr/>
      </xdr:nvSpPr>
      <xdr:spPr>
        <a:xfrm>
          <a:off x="11159067" y="0"/>
          <a:ext cx="973665" cy="360000"/>
        </a:xfrm>
        <a:prstGeom prst="rect">
          <a:avLst/>
        </a:prstGeom>
        <a:solidFill>
          <a:schemeClr val="accent2">
            <a:lumMod val="50000"/>
          </a:schemeClr>
        </a:solidFill>
        <a:ln w="127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1">
              <a:solidFill>
                <a:schemeClr val="bg1"/>
              </a:solidFill>
            </a:rPr>
            <a:t>固定資本</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pref.saitama.lg.jp/a0206/a152/" TargetMode="External"/><Relationship Id="rId1" Type="http://schemas.openxmlformats.org/officeDocument/2006/relationships/hyperlink" Target="mailto:a2300-15@pref.saitama.lg.jp"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B1:T116"/>
  <sheetViews>
    <sheetView showGridLines="0" showRowColHeaders="0" tabSelected="1" zoomScaleNormal="100" workbookViewId="0">
      <pane ySplit="1" topLeftCell="A2" activePane="bottomLeft" state="frozen"/>
      <selection pane="bottomLeft" activeCell="A2" sqref="A2"/>
    </sheetView>
  </sheetViews>
  <sheetFormatPr defaultColWidth="9" defaultRowHeight="13.5"/>
  <cols>
    <col min="1" max="1" width="1.625" style="1" customWidth="1"/>
    <col min="2" max="2" width="3.625" style="33" customWidth="1"/>
    <col min="3" max="3" width="3.625" style="1" customWidth="1"/>
    <col min="4" max="4" width="10.625" style="1" customWidth="1"/>
    <col min="5" max="5" width="9" style="1"/>
    <col min="6" max="6" width="5.625" style="1" customWidth="1"/>
    <col min="7" max="13" width="9" style="1"/>
    <col min="14" max="14" width="10.25" style="1" customWidth="1"/>
    <col min="15" max="16384" width="9" style="1"/>
  </cols>
  <sheetData>
    <row r="1" spans="2:20" ht="37.5" customHeight="1">
      <c r="B1" s="170"/>
    </row>
    <row r="3" spans="2:20" ht="17.25">
      <c r="B3" s="656" t="s">
        <v>527</v>
      </c>
      <c r="C3" s="657"/>
      <c r="D3" s="657"/>
      <c r="E3" s="657"/>
      <c r="F3" s="657"/>
      <c r="G3" s="657"/>
      <c r="H3" s="657"/>
      <c r="I3" s="657"/>
      <c r="J3" s="657"/>
      <c r="K3" s="657"/>
      <c r="L3" s="657"/>
      <c r="M3" s="657"/>
      <c r="N3" s="657"/>
      <c r="O3" s="657"/>
      <c r="P3" s="657"/>
      <c r="Q3" s="657"/>
      <c r="R3" s="657"/>
      <c r="S3" s="657"/>
      <c r="T3" s="658"/>
    </row>
    <row r="4" spans="2:20">
      <c r="B4" s="171"/>
    </row>
    <row r="5" spans="2:20">
      <c r="C5" s="1" t="s">
        <v>528</v>
      </c>
    </row>
    <row r="6" spans="2:20">
      <c r="D6" s="172" t="s">
        <v>529</v>
      </c>
      <c r="T6" s="10"/>
    </row>
    <row r="7" spans="2:20" ht="16.5" customHeight="1">
      <c r="B7" s="1"/>
      <c r="D7" s="172" t="s">
        <v>530</v>
      </c>
      <c r="E7" s="172"/>
      <c r="F7" s="172"/>
      <c r="G7" s="172"/>
      <c r="H7" s="172"/>
      <c r="I7" s="172"/>
      <c r="J7" s="172"/>
      <c r="K7" s="172"/>
      <c r="L7" s="172"/>
      <c r="M7" s="172"/>
      <c r="N7" s="172"/>
      <c r="O7" s="172"/>
      <c r="P7" s="172"/>
      <c r="Q7" s="172"/>
      <c r="R7" s="172"/>
      <c r="T7" s="10"/>
    </row>
    <row r="8" spans="2:20" ht="16.5" customHeight="1">
      <c r="D8" s="172" t="s">
        <v>586</v>
      </c>
      <c r="E8" s="172"/>
      <c r="F8" s="172"/>
      <c r="G8" s="172"/>
      <c r="H8" s="172"/>
      <c r="I8" s="172"/>
      <c r="J8" s="172"/>
      <c r="K8" s="172"/>
      <c r="L8" s="172"/>
      <c r="M8" s="172"/>
      <c r="N8" s="172"/>
      <c r="O8" s="172"/>
      <c r="P8" s="172"/>
      <c r="Q8" s="172"/>
      <c r="R8" s="172"/>
      <c r="S8" s="172"/>
      <c r="T8" s="172"/>
    </row>
    <row r="9" spans="2:20">
      <c r="B9" s="1"/>
      <c r="D9" s="1" t="str">
        <f>固定資本!F6&amp;"年の物価調整を行っているため、"&amp;固定資本!F6&amp;"年価格の入力で利用可能です。"</f>
        <v>2024年の物価調整を行っているため、2024年価格の入力で利用可能です。</v>
      </c>
      <c r="T9" s="10"/>
    </row>
    <row r="10" spans="2:20">
      <c r="B10" s="1"/>
      <c r="D10" s="1" t="s">
        <v>1330</v>
      </c>
      <c r="T10" s="10"/>
    </row>
    <row r="11" spans="2:20" ht="6" customHeight="1">
      <c r="B11" s="1"/>
      <c r="T11" s="10"/>
    </row>
    <row r="12" spans="2:20" ht="4.5" customHeight="1">
      <c r="B12" s="1"/>
      <c r="T12" s="10"/>
    </row>
    <row r="13" spans="2:20">
      <c r="B13" s="1"/>
      <c r="D13" s="1" t="s">
        <v>531</v>
      </c>
      <c r="T13" s="10"/>
    </row>
    <row r="14" spans="2:20">
      <c r="B14" s="1"/>
      <c r="T14" s="10"/>
    </row>
    <row r="15" spans="2:20">
      <c r="C15" s="1" t="s">
        <v>526</v>
      </c>
      <c r="T15" s="10"/>
    </row>
    <row r="16" spans="2:20">
      <c r="D16" s="1" t="s">
        <v>532</v>
      </c>
    </row>
    <row r="17" spans="3:15" ht="14.25" thickBot="1">
      <c r="D17" s="4"/>
    </row>
    <row r="18" spans="3:15">
      <c r="C18" s="11"/>
      <c r="D18" s="652" t="s">
        <v>595</v>
      </c>
      <c r="E18" s="10"/>
      <c r="F18" s="1" t="s">
        <v>533</v>
      </c>
    </row>
    <row r="19" spans="3:15" ht="14.25" thickBot="1">
      <c r="C19" s="11"/>
      <c r="D19" s="653"/>
      <c r="E19" s="10"/>
      <c r="F19" s="1" t="s">
        <v>1315</v>
      </c>
    </row>
    <row r="20" spans="3:15">
      <c r="D20" s="25"/>
      <c r="F20" s="1" t="s">
        <v>534</v>
      </c>
    </row>
    <row r="21" spans="3:15" ht="6" customHeight="1"/>
    <row r="22" spans="3:15">
      <c r="F22" s="1" t="s">
        <v>535</v>
      </c>
    </row>
    <row r="23" spans="3:15" ht="6" customHeight="1"/>
    <row r="24" spans="3:15">
      <c r="F24" s="1" t="s">
        <v>536</v>
      </c>
    </row>
    <row r="25" spans="3:15">
      <c r="F25" s="1" t="s">
        <v>537</v>
      </c>
    </row>
    <row r="26" spans="3:15">
      <c r="F26" s="1" t="s">
        <v>538</v>
      </c>
    </row>
    <row r="27" spans="3:15">
      <c r="F27" s="1" t="s">
        <v>587</v>
      </c>
    </row>
    <row r="28" spans="3:15">
      <c r="F28" s="1" t="s">
        <v>539</v>
      </c>
    </row>
    <row r="29" spans="3:15" ht="21">
      <c r="F29" s="173" t="s">
        <v>588</v>
      </c>
      <c r="M29" s="1" t="s" ph="1">
        <v>540</v>
      </c>
      <c r="O29" s="173" t="s">
        <v>541</v>
      </c>
    </row>
    <row r="30" spans="3:15">
      <c r="F30" s="1" t="s">
        <v>542</v>
      </c>
    </row>
    <row r="31" spans="3:15">
      <c r="F31" s="1" t="s">
        <v>589</v>
      </c>
    </row>
    <row r="32" spans="3:15" ht="6" customHeight="1"/>
    <row r="33" spans="4:6">
      <c r="F33" s="1" t="s">
        <v>543</v>
      </c>
    </row>
    <row r="34" spans="4:6">
      <c r="F34" s="1" t="s">
        <v>544</v>
      </c>
    </row>
    <row r="35" spans="4:6" ht="7.5" customHeight="1"/>
    <row r="36" spans="4:6">
      <c r="F36" s="1" t="s">
        <v>545</v>
      </c>
    </row>
    <row r="37" spans="4:6">
      <c r="F37" s="1" t="s">
        <v>546</v>
      </c>
    </row>
    <row r="38" spans="4:6" ht="6" customHeight="1"/>
    <row r="39" spans="4:6">
      <c r="F39" s="1" t="s">
        <v>547</v>
      </c>
    </row>
    <row r="40" spans="4:6" ht="14.25" thickBot="1"/>
    <row r="41" spans="4:6">
      <c r="D41" s="652" t="s">
        <v>596</v>
      </c>
      <c r="F41" s="1" t="s">
        <v>548</v>
      </c>
    </row>
    <row r="42" spans="4:6" ht="14.25" thickBot="1">
      <c r="D42" s="653"/>
      <c r="F42" s="1" t="s">
        <v>549</v>
      </c>
    </row>
    <row r="43" spans="4:6">
      <c r="F43" s="1" t="s">
        <v>1316</v>
      </c>
    </row>
    <row r="44" spans="4:6" ht="14.25" thickBot="1"/>
    <row r="45" spans="4:6">
      <c r="D45" s="652" t="s">
        <v>597</v>
      </c>
      <c r="F45" s="1" t="s">
        <v>550</v>
      </c>
    </row>
    <row r="46" spans="4:6" ht="14.25" thickBot="1">
      <c r="D46" s="653"/>
      <c r="F46" s="1" t="s">
        <v>551</v>
      </c>
    </row>
    <row r="47" spans="4:6">
      <c r="F47" s="1" t="s">
        <v>552</v>
      </c>
    </row>
    <row r="48" spans="4:6" ht="6" customHeight="1"/>
    <row r="49" spans="4:6">
      <c r="F49" s="1" t="s">
        <v>553</v>
      </c>
    </row>
    <row r="50" spans="4:6">
      <c r="F50" s="1" t="s">
        <v>554</v>
      </c>
    </row>
    <row r="51" spans="4:6">
      <c r="F51" s="1" t="s">
        <v>555</v>
      </c>
    </row>
    <row r="52" spans="4:6">
      <c r="F52" s="1" t="s">
        <v>1341</v>
      </c>
    </row>
    <row r="53" spans="4:6">
      <c r="F53" s="1" t="s">
        <v>1333</v>
      </c>
    </row>
    <row r="54" spans="4:6" ht="14.25" thickBot="1"/>
    <row r="55" spans="4:6">
      <c r="D55" s="652" t="s">
        <v>1329</v>
      </c>
      <c r="F55" s="1" t="s">
        <v>556</v>
      </c>
    </row>
    <row r="56" spans="4:6" ht="14.25" thickBot="1">
      <c r="D56" s="653"/>
      <c r="F56" s="1" t="s">
        <v>557</v>
      </c>
    </row>
    <row r="57" spans="4:6" ht="14.25" thickBot="1"/>
    <row r="58" spans="4:6">
      <c r="D58" s="652" t="s">
        <v>598</v>
      </c>
      <c r="F58" s="1" t="s">
        <v>558</v>
      </c>
    </row>
    <row r="59" spans="4:6" ht="14.25" thickBot="1">
      <c r="D59" s="653"/>
      <c r="F59" s="1" t="s">
        <v>559</v>
      </c>
    </row>
    <row r="60" spans="4:6" ht="14.25" thickBot="1"/>
    <row r="61" spans="4:6">
      <c r="D61" s="652" t="s">
        <v>599</v>
      </c>
      <c r="F61" s="1" t="s">
        <v>560</v>
      </c>
    </row>
    <row r="62" spans="4:6" ht="14.25" thickBot="1">
      <c r="D62" s="653"/>
      <c r="F62" s="1" t="s">
        <v>559</v>
      </c>
    </row>
    <row r="63" spans="4:6" ht="14.25" thickBot="1"/>
    <row r="64" spans="4:6">
      <c r="D64" s="652" t="s">
        <v>600</v>
      </c>
      <c r="F64" s="1" t="s">
        <v>561</v>
      </c>
    </row>
    <row r="65" spans="4:6" ht="14.25" thickBot="1">
      <c r="D65" s="653"/>
      <c r="F65" s="1" t="s">
        <v>559</v>
      </c>
    </row>
    <row r="66" spans="4:6" ht="14.25" thickBot="1"/>
    <row r="67" spans="4:6">
      <c r="D67" s="652" t="s">
        <v>601</v>
      </c>
      <c r="F67" s="1" t="s">
        <v>562</v>
      </c>
    </row>
    <row r="68" spans="4:6" ht="14.25" thickBot="1">
      <c r="D68" s="653"/>
      <c r="F68" s="1" t="s">
        <v>559</v>
      </c>
    </row>
    <row r="69" spans="4:6" ht="14.25" thickBot="1"/>
    <row r="70" spans="4:6">
      <c r="D70" s="652" t="s">
        <v>602</v>
      </c>
      <c r="F70" s="1" t="s">
        <v>563</v>
      </c>
    </row>
    <row r="71" spans="4:6" ht="14.25" thickBot="1">
      <c r="D71" s="653"/>
    </row>
    <row r="72" spans="4:6" ht="14.25" thickBot="1"/>
    <row r="73" spans="4:6">
      <c r="D73" s="652" t="s">
        <v>603</v>
      </c>
      <c r="F73" s="1" t="s">
        <v>564</v>
      </c>
    </row>
    <row r="74" spans="4:6" ht="14.25" thickBot="1">
      <c r="D74" s="653"/>
    </row>
    <row r="75" spans="4:6" ht="14.25" thickBot="1"/>
    <row r="76" spans="4:6">
      <c r="D76" s="652" t="s">
        <v>604</v>
      </c>
      <c r="F76" s="1" t="s">
        <v>590</v>
      </c>
    </row>
    <row r="77" spans="4:6" ht="14.25" thickBot="1">
      <c r="D77" s="653"/>
      <c r="F77" s="1" t="s">
        <v>565</v>
      </c>
    </row>
    <row r="78" spans="4:6">
      <c r="F78" s="1" t="s">
        <v>591</v>
      </c>
    </row>
    <row r="79" spans="4:6" ht="14.25" thickBot="1"/>
    <row r="80" spans="4:6">
      <c r="D80" s="652" t="s">
        <v>606</v>
      </c>
      <c r="F80" s="1" t="s">
        <v>605</v>
      </c>
    </row>
    <row r="81" spans="4:6" ht="14.25" thickBot="1">
      <c r="D81" s="653"/>
      <c r="F81" s="1" t="s">
        <v>607</v>
      </c>
    </row>
    <row r="82" spans="4:6" ht="14.25" thickBot="1"/>
    <row r="83" spans="4:6">
      <c r="D83" s="654" t="s">
        <v>566</v>
      </c>
    </row>
    <row r="84" spans="4:6" ht="14.25" thickBot="1">
      <c r="D84" s="655"/>
    </row>
    <row r="86" spans="4:6">
      <c r="D86" s="1" t="str">
        <f>"・この経済波及効果分析ツールは、"&amp;固定資本!F6&amp;"年の物価調整を行っております。"</f>
        <v>・この経済波及効果分析ツールは、2024年の物価調整を行っております。</v>
      </c>
    </row>
    <row r="87" spans="4:6">
      <c r="D87" s="176" t="str">
        <f>"　与えられた設備投資額等をデフレータで2015年価格に変換してから経済波及効果を計算し、計算結果を"&amp;固定資本!F6&amp;"年価格に戻しています。"</f>
        <v>　与えられた設備投資額等をデフレータで2015年価格に変換してから経済波及効果を計算し、計算結果を2024年価格に戻しています。</v>
      </c>
    </row>
    <row r="88" spans="4:6">
      <c r="D88" s="1" t="s">
        <v>592</v>
      </c>
    </row>
    <row r="89" spans="4:6">
      <c r="D89" s="1" t="str">
        <f>"　したがって、2015年の投入構造や自給率が逆行列係数表に反映されており、その内容が"&amp;固定資本!F6&amp;"年にも続いていると仮定しております。"</f>
        <v>　したがって、2015年の投入構造や自給率が逆行列係数表に反映されており、その内容が2024年にも続いていると仮定しております。</v>
      </c>
    </row>
    <row r="90" spans="4:6">
      <c r="D90" s="1" t="s">
        <v>1334</v>
      </c>
    </row>
    <row r="91" spans="4:6">
      <c r="D91" s="1" t="s">
        <v>567</v>
      </c>
    </row>
    <row r="92" spans="4:6">
      <c r="D92" s="1" t="s">
        <v>593</v>
      </c>
    </row>
    <row r="93" spans="4:6">
      <c r="D93" s="1" t="s">
        <v>568</v>
      </c>
    </row>
    <row r="94" spans="4:6">
      <c r="D94" s="1" t="s">
        <v>569</v>
      </c>
    </row>
    <row r="95" spans="4:6">
      <c r="D95" s="1" t="s">
        <v>570</v>
      </c>
    </row>
    <row r="96" spans="4:6">
      <c r="D96" s="1" t="str">
        <f>"・設備投資に使用している固定資本マトリックスは、「2015年全国産業連関表・付帯表」のデータを"&amp;固定資本!F6&amp;"年に物価調整し、耐用年数を掛けた係数です。"</f>
        <v>・設備投資に使用している固定資本マトリックスは、「2015年全国産業連関表・付帯表」のデータを2024年に物価調整し、耐用年数を掛けた係数です。</v>
      </c>
    </row>
    <row r="97" spans="3:15">
      <c r="D97" s="1" t="s">
        <v>571</v>
      </c>
    </row>
    <row r="98" spans="3:15">
      <c r="D98" s="1" t="s">
        <v>1335</v>
      </c>
    </row>
    <row r="99" spans="3:15">
      <c r="D99" s="1" t="s">
        <v>1336</v>
      </c>
    </row>
    <row r="100" spans="3:15">
      <c r="D100" s="1" t="s">
        <v>594</v>
      </c>
    </row>
    <row r="101" spans="3:15" ht="6" customHeight="1"/>
    <row r="102" spans="3:15">
      <c r="C102" s="1" t="s">
        <v>572</v>
      </c>
    </row>
    <row r="103" spans="3:15">
      <c r="D103" s="1" t="s">
        <v>573</v>
      </c>
    </row>
    <row r="104" spans="3:15">
      <c r="D104" s="1" t="s">
        <v>574</v>
      </c>
    </row>
    <row r="105" spans="3:15" ht="6" customHeight="1"/>
    <row r="106" spans="3:15">
      <c r="C106" s="1" t="s">
        <v>575</v>
      </c>
    </row>
    <row r="107" spans="3:15">
      <c r="D107" s="1" t="s">
        <v>576</v>
      </c>
      <c r="M107" s="26"/>
      <c r="O107" s="26"/>
    </row>
    <row r="108" spans="3:15">
      <c r="E108" s="1" t="s">
        <v>577</v>
      </c>
    </row>
    <row r="109" spans="3:15">
      <c r="E109" s="659" t="s">
        <v>578</v>
      </c>
      <c r="F109" s="660"/>
      <c r="G109" s="1" t="s">
        <v>579</v>
      </c>
    </row>
    <row r="110" spans="3:15">
      <c r="G110" s="649" t="s">
        <v>1327</v>
      </c>
      <c r="H110" s="650"/>
      <c r="I110" s="651"/>
    </row>
    <row r="111" spans="3:15" ht="18.75">
      <c r="G111" s="174" t="s">
        <v>580</v>
      </c>
      <c r="H111" s="175" t="s">
        <v>581</v>
      </c>
    </row>
    <row r="112" spans="3:15">
      <c r="G112" s="33" t="s">
        <v>582</v>
      </c>
      <c r="H112" s="175" t="s">
        <v>583</v>
      </c>
    </row>
    <row r="113" spans="3:17" ht="6" customHeight="1">
      <c r="Q113" s="26"/>
    </row>
    <row r="114" spans="3:17">
      <c r="D114" s="1" t="s">
        <v>584</v>
      </c>
      <c r="L114" s="649" t="s">
        <v>585</v>
      </c>
      <c r="M114" s="650"/>
      <c r="N114" s="650"/>
      <c r="O114" s="651"/>
    </row>
    <row r="115" spans="3:17" ht="6" customHeight="1"/>
    <row r="116" spans="3:17">
      <c r="C116" s="1" t="s">
        <v>1349</v>
      </c>
      <c r="D116" s="1" t="s">
        <v>1350</v>
      </c>
    </row>
  </sheetData>
  <sheetProtection sheet="1" objects="1" scenarios="1"/>
  <mergeCells count="17">
    <mergeCell ref="B3:T3"/>
    <mergeCell ref="E109:F109"/>
    <mergeCell ref="G110:I110"/>
    <mergeCell ref="L114:O114"/>
    <mergeCell ref="D18:D19"/>
    <mergeCell ref="D41:D42"/>
    <mergeCell ref="D45:D46"/>
    <mergeCell ref="D55:D56"/>
    <mergeCell ref="D58:D59"/>
    <mergeCell ref="D80:D81"/>
    <mergeCell ref="D83:D84"/>
    <mergeCell ref="D61:D62"/>
    <mergeCell ref="D64:D65"/>
    <mergeCell ref="D67:D68"/>
    <mergeCell ref="D70:D71"/>
    <mergeCell ref="D73:D74"/>
    <mergeCell ref="D76:D77"/>
  </mergeCells>
  <phoneticPr fontId="4"/>
  <hyperlinks>
    <hyperlink ref="G110" r:id="rId1" xr:uid="{00000000-0004-0000-0000-000000000000}"/>
    <hyperlink ref="L114" r:id="rId2" xr:uid="{00000000-0004-0000-0000-000001000000}"/>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B1:P136"/>
  <sheetViews>
    <sheetView showGridLines="0" showRowColHeaders="0" workbookViewId="0">
      <pane ySplit="1" topLeftCell="A2" activePane="bottomLeft" state="frozen"/>
      <selection pane="bottomLeft" activeCell="A2" sqref="A2"/>
    </sheetView>
  </sheetViews>
  <sheetFormatPr defaultColWidth="9" defaultRowHeight="13.5"/>
  <cols>
    <col min="1" max="1" width="1.625" style="1" customWidth="1"/>
    <col min="2" max="2" width="5.625" style="1" customWidth="1"/>
    <col min="3" max="3" width="4.5" style="1" customWidth="1"/>
    <col min="4" max="4" width="9" style="1" customWidth="1"/>
    <col min="5" max="5" width="28.625" style="1" customWidth="1"/>
    <col min="6" max="7" width="12.625" style="1" customWidth="1"/>
    <col min="8" max="9" width="11" style="1" customWidth="1"/>
    <col min="10" max="12" width="10.625" style="1" customWidth="1"/>
    <col min="13" max="13" width="1.625" style="1" customWidth="1"/>
    <col min="14" max="16384" width="9" style="1"/>
  </cols>
  <sheetData>
    <row r="1" spans="2:16" ht="37.5" customHeight="1">
      <c r="B1" s="5"/>
    </row>
    <row r="2" spans="2:16" ht="16.5" customHeight="1">
      <c r="C2" s="4"/>
      <c r="D2" s="4"/>
      <c r="E2" s="4"/>
      <c r="F2" s="4"/>
      <c r="H2" s="4"/>
      <c r="I2" s="4"/>
      <c r="J2" s="4"/>
      <c r="K2" s="4"/>
      <c r="L2" s="4"/>
    </row>
    <row r="3" spans="2:16">
      <c r="B3" s="4"/>
      <c r="C3" s="4"/>
      <c r="D3" s="4"/>
      <c r="E3" s="4"/>
      <c r="F3" s="4"/>
      <c r="G3" s="4"/>
      <c r="H3" s="4"/>
      <c r="I3" s="4"/>
      <c r="J3" s="4"/>
      <c r="K3" s="4"/>
      <c r="L3" s="4"/>
    </row>
    <row r="4" spans="2:16" ht="16.5" customHeight="1">
      <c r="B4" s="177" t="s">
        <v>608</v>
      </c>
      <c r="C4" s="4" t="s">
        <v>609</v>
      </c>
      <c r="D4" s="4"/>
      <c r="E4" s="178"/>
      <c r="F4" s="663" t="s">
        <v>1347</v>
      </c>
      <c r="G4" s="664"/>
      <c r="H4" s="664"/>
      <c r="I4" s="664"/>
      <c r="J4" s="665"/>
      <c r="K4" s="3"/>
      <c r="L4" s="4"/>
      <c r="M4" s="10"/>
    </row>
    <row r="5" spans="2:16" ht="14.25" thickBot="1">
      <c r="B5" s="4"/>
      <c r="C5" s="4"/>
      <c r="D5" s="4"/>
      <c r="E5" s="178"/>
      <c r="F5" s="666"/>
      <c r="G5" s="667"/>
      <c r="H5" s="667"/>
      <c r="I5" s="667"/>
      <c r="J5" s="668"/>
      <c r="K5" s="3"/>
      <c r="L5" s="4"/>
      <c r="M5" s="10"/>
    </row>
    <row r="6" spans="2:16" ht="15.75">
      <c r="B6" s="177" t="s">
        <v>610</v>
      </c>
      <c r="C6" s="4" t="s">
        <v>611</v>
      </c>
      <c r="D6" s="4"/>
      <c r="E6" s="4"/>
      <c r="F6" s="22"/>
      <c r="G6" s="25"/>
      <c r="H6" s="22"/>
      <c r="I6" s="22"/>
      <c r="J6" s="22"/>
      <c r="K6" s="4"/>
      <c r="L6" s="4"/>
    </row>
    <row r="7" spans="2:16">
      <c r="B7" s="4"/>
      <c r="C7" s="4" t="s">
        <v>612</v>
      </c>
      <c r="E7" s="4"/>
      <c r="F7" s="4"/>
      <c r="H7" s="4"/>
      <c r="I7" s="4"/>
      <c r="J7" s="4"/>
      <c r="K7" s="4"/>
      <c r="L7" s="4"/>
    </row>
    <row r="8" spans="2:16">
      <c r="B8" s="4"/>
      <c r="C8" s="9" t="s">
        <v>613</v>
      </c>
      <c r="D8" s="4" t="s">
        <v>614</v>
      </c>
      <c r="E8" s="4"/>
      <c r="F8" s="4"/>
      <c r="H8" s="4"/>
      <c r="I8" s="4"/>
      <c r="J8" s="4"/>
      <c r="K8" s="4"/>
      <c r="L8" s="4"/>
    </row>
    <row r="9" spans="2:16">
      <c r="B9" s="4"/>
      <c r="C9" s="9" t="s">
        <v>615</v>
      </c>
      <c r="D9" s="4" t="s">
        <v>616</v>
      </c>
      <c r="E9" s="4"/>
      <c r="F9" s="4"/>
      <c r="H9" s="4"/>
      <c r="I9" s="4"/>
      <c r="J9" s="4"/>
      <c r="K9" s="4"/>
      <c r="L9" s="4"/>
    </row>
    <row r="10" spans="2:16">
      <c r="C10" s="33" t="s">
        <v>617</v>
      </c>
      <c r="D10" s="4" t="s">
        <v>618</v>
      </c>
    </row>
    <row r="11" spans="2:16" s="4" customFormat="1">
      <c r="B11" s="1"/>
      <c r="C11" s="33" t="s">
        <v>619</v>
      </c>
      <c r="D11" s="1" t="s">
        <v>620</v>
      </c>
      <c r="E11" s="1" t="s">
        <v>1348</v>
      </c>
      <c r="F11" s="1"/>
      <c r="G11" s="1"/>
      <c r="H11" s="1"/>
      <c r="I11" s="1"/>
      <c r="J11" s="1"/>
      <c r="K11" s="1"/>
      <c r="L11" s="1"/>
      <c r="M11" s="1"/>
      <c r="N11" s="1"/>
      <c r="O11" s="1"/>
      <c r="P11" s="1"/>
    </row>
    <row r="12" spans="2:16" s="179" customFormat="1">
      <c r="C12" s="1" t="s">
        <v>621</v>
      </c>
    </row>
    <row r="13" spans="2:16" s="179" customFormat="1">
      <c r="C13" s="4" t="s">
        <v>622</v>
      </c>
    </row>
    <row r="14" spans="2:16" s="179" customFormat="1">
      <c r="C14" s="4" t="s">
        <v>623</v>
      </c>
      <c r="D14" s="180"/>
      <c r="E14" s="180"/>
      <c r="F14" s="180"/>
    </row>
    <row r="15" spans="2:16" s="179" customFormat="1">
      <c r="C15" s="4" t="s">
        <v>636</v>
      </c>
      <c r="D15" s="180"/>
      <c r="E15" s="180"/>
      <c r="F15" s="180"/>
    </row>
    <row r="16" spans="2:16" s="179" customFormat="1">
      <c r="B16" s="181"/>
      <c r="C16" s="182"/>
      <c r="D16" s="183"/>
      <c r="E16" s="183"/>
      <c r="F16" s="183"/>
      <c r="H16" s="181"/>
      <c r="I16" s="181"/>
      <c r="J16" s="184"/>
      <c r="K16" s="184"/>
      <c r="L16" s="184"/>
    </row>
    <row r="17" spans="2:12" s="179" customFormat="1">
      <c r="B17" s="181"/>
      <c r="C17" s="185"/>
      <c r="D17" s="181"/>
      <c r="E17" s="181"/>
      <c r="G17" s="181" t="s">
        <v>624</v>
      </c>
      <c r="H17" s="181"/>
      <c r="I17" s="181"/>
      <c r="J17" s="184"/>
      <c r="K17" s="184"/>
      <c r="L17" s="184"/>
    </row>
    <row r="18" spans="2:12" s="179" customFormat="1">
      <c r="B18" s="181"/>
      <c r="C18" s="185"/>
      <c r="E18" s="215" t="s">
        <v>625</v>
      </c>
      <c r="F18" s="217" t="s">
        <v>626</v>
      </c>
      <c r="G18" s="186"/>
      <c r="H18" s="181"/>
      <c r="I18" s="181"/>
      <c r="J18" s="184"/>
      <c r="K18" s="184"/>
      <c r="L18" s="184"/>
    </row>
    <row r="19" spans="2:12" s="179" customFormat="1">
      <c r="B19" s="181"/>
      <c r="C19" s="185"/>
      <c r="E19" s="216" t="s">
        <v>627</v>
      </c>
      <c r="F19" s="187"/>
      <c r="G19" s="186"/>
      <c r="H19" s="181"/>
      <c r="I19" s="181"/>
      <c r="J19" s="184"/>
      <c r="K19" s="184"/>
      <c r="L19" s="184"/>
    </row>
    <row r="20" spans="2:12" s="179" customFormat="1">
      <c r="B20" s="181"/>
      <c r="C20" s="185"/>
      <c r="E20" s="216" t="s">
        <v>628</v>
      </c>
      <c r="F20" s="187"/>
      <c r="G20" s="186"/>
      <c r="H20" s="181"/>
      <c r="I20" s="181"/>
      <c r="J20" s="184"/>
      <c r="K20" s="184"/>
      <c r="L20" s="184"/>
    </row>
    <row r="21" spans="2:12" s="179" customFormat="1" ht="16.5" customHeight="1">
      <c r="B21" s="188"/>
      <c r="C21" s="189"/>
      <c r="D21" s="190"/>
      <c r="E21" s="191"/>
      <c r="F21" s="191"/>
      <c r="G21" s="180"/>
      <c r="H21" s="181"/>
      <c r="I21" s="181"/>
      <c r="J21" s="192"/>
      <c r="K21" s="193"/>
      <c r="L21" s="194"/>
    </row>
    <row r="22" spans="2:12" s="179" customFormat="1" ht="16.5" customHeight="1">
      <c r="B22" s="188"/>
      <c r="C22" s="195"/>
      <c r="D22" s="218" t="s">
        <v>629</v>
      </c>
      <c r="E22" s="219" t="s">
        <v>630</v>
      </c>
      <c r="F22" s="669" t="s">
        <v>631</v>
      </c>
      <c r="G22" s="669" t="s">
        <v>632</v>
      </c>
      <c r="H22" s="196"/>
      <c r="I22" s="181"/>
      <c r="J22" s="197"/>
      <c r="K22" s="193"/>
      <c r="L22" s="194"/>
    </row>
    <row r="23" spans="2:12" s="179" customFormat="1">
      <c r="B23" s="188"/>
      <c r="C23" s="195"/>
      <c r="D23" s="670" t="s">
        <v>1337</v>
      </c>
      <c r="E23" s="671"/>
      <c r="F23" s="669"/>
      <c r="G23" s="669"/>
      <c r="H23" s="196"/>
      <c r="I23" s="181"/>
      <c r="J23" s="197"/>
      <c r="K23" s="193"/>
      <c r="L23" s="194"/>
    </row>
    <row r="24" spans="2:12" s="179" customFormat="1">
      <c r="B24" s="188"/>
      <c r="C24" s="189"/>
      <c r="D24" s="220">
        <v>11</v>
      </c>
      <c r="E24" s="221" t="s">
        <v>10</v>
      </c>
      <c r="F24" s="198"/>
      <c r="G24" s="198"/>
      <c r="H24" s="196"/>
      <c r="I24" s="181"/>
      <c r="J24" s="197"/>
      <c r="K24" s="193"/>
      <c r="L24" s="194"/>
    </row>
    <row r="25" spans="2:12" s="179" customFormat="1">
      <c r="B25" s="188"/>
      <c r="C25" s="189"/>
      <c r="D25" s="222">
        <v>12</v>
      </c>
      <c r="E25" s="223" t="s">
        <v>11</v>
      </c>
      <c r="F25" s="199"/>
      <c r="G25" s="199"/>
      <c r="H25" s="196"/>
      <c r="I25" s="181"/>
      <c r="J25" s="200"/>
      <c r="K25" s="201"/>
      <c r="L25" s="193"/>
    </row>
    <row r="26" spans="2:12" s="179" customFormat="1">
      <c r="B26" s="188"/>
      <c r="C26" s="189"/>
      <c r="D26" s="222">
        <v>13</v>
      </c>
      <c r="E26" s="223" t="s">
        <v>12</v>
      </c>
      <c r="F26" s="199"/>
      <c r="G26" s="199"/>
      <c r="H26" s="196"/>
      <c r="I26" s="181"/>
      <c r="J26" s="200"/>
      <c r="K26" s="201"/>
      <c r="L26" s="193"/>
    </row>
    <row r="27" spans="2:12" s="179" customFormat="1">
      <c r="B27" s="188"/>
      <c r="C27" s="189"/>
      <c r="D27" s="222">
        <v>15</v>
      </c>
      <c r="E27" s="224" t="s">
        <v>13</v>
      </c>
      <c r="F27" s="199"/>
      <c r="G27" s="199"/>
      <c r="H27" s="196"/>
      <c r="I27" s="181"/>
      <c r="J27" s="200"/>
      <c r="K27" s="201"/>
      <c r="L27" s="193"/>
    </row>
    <row r="28" spans="2:12" s="179" customFormat="1">
      <c r="B28" s="188"/>
      <c r="C28" s="189"/>
      <c r="D28" s="222">
        <v>17</v>
      </c>
      <c r="E28" s="224" t="s">
        <v>14</v>
      </c>
      <c r="F28" s="199"/>
      <c r="G28" s="199"/>
      <c r="H28" s="196"/>
      <c r="I28" s="181"/>
      <c r="J28" s="200"/>
      <c r="K28" s="201"/>
      <c r="L28" s="193"/>
    </row>
    <row r="29" spans="2:12" s="179" customFormat="1">
      <c r="B29" s="188"/>
      <c r="C29" s="189"/>
      <c r="D29" s="222">
        <v>61</v>
      </c>
      <c r="E29" s="224" t="s">
        <v>15</v>
      </c>
      <c r="F29" s="199"/>
      <c r="G29" s="199"/>
      <c r="H29" s="196"/>
      <c r="I29" s="181"/>
      <c r="J29" s="200"/>
      <c r="K29" s="193"/>
      <c r="L29" s="194"/>
    </row>
    <row r="30" spans="2:12" s="179" customFormat="1">
      <c r="B30" s="188"/>
      <c r="C30" s="189"/>
      <c r="D30" s="222">
        <v>62</v>
      </c>
      <c r="E30" s="224" t="s">
        <v>16</v>
      </c>
      <c r="F30" s="199"/>
      <c r="G30" s="199"/>
      <c r="H30" s="196"/>
      <c r="I30" s="181"/>
      <c r="J30" s="197"/>
      <c r="K30" s="193"/>
      <c r="L30" s="194"/>
    </row>
    <row r="31" spans="2:12" s="179" customFormat="1">
      <c r="B31" s="188"/>
      <c r="C31" s="189"/>
      <c r="D31" s="222">
        <v>111</v>
      </c>
      <c r="E31" s="224" t="s">
        <v>17</v>
      </c>
      <c r="F31" s="199"/>
      <c r="G31" s="199"/>
      <c r="H31" s="196"/>
      <c r="I31" s="181"/>
      <c r="J31" s="200"/>
      <c r="K31" s="193"/>
      <c r="L31" s="194"/>
    </row>
    <row r="32" spans="2:12" s="179" customFormat="1">
      <c r="B32" s="188"/>
      <c r="C32" s="189"/>
      <c r="D32" s="222">
        <v>112</v>
      </c>
      <c r="E32" s="224" t="s">
        <v>18</v>
      </c>
      <c r="F32" s="199"/>
      <c r="G32" s="199"/>
      <c r="H32" s="196"/>
      <c r="I32" s="181"/>
      <c r="J32" s="197"/>
      <c r="K32" s="193"/>
      <c r="L32" s="194"/>
    </row>
    <row r="33" spans="2:12" s="179" customFormat="1">
      <c r="B33" s="188"/>
      <c r="C33" s="189"/>
      <c r="D33" s="222">
        <v>113</v>
      </c>
      <c r="E33" s="224" t="s">
        <v>19</v>
      </c>
      <c r="F33" s="199"/>
      <c r="G33" s="199"/>
      <c r="H33" s="196"/>
      <c r="I33" s="181"/>
      <c r="J33" s="200"/>
      <c r="K33" s="193"/>
      <c r="L33" s="194"/>
    </row>
    <row r="34" spans="2:12" s="179" customFormat="1">
      <c r="B34" s="188"/>
      <c r="C34" s="189"/>
      <c r="D34" s="222">
        <v>114</v>
      </c>
      <c r="E34" s="224" t="s">
        <v>0</v>
      </c>
      <c r="F34" s="199"/>
      <c r="G34" s="199"/>
      <c r="H34" s="196"/>
      <c r="I34" s="181"/>
      <c r="J34" s="200"/>
      <c r="K34" s="193"/>
      <c r="L34" s="194"/>
    </row>
    <row r="35" spans="2:12" s="179" customFormat="1">
      <c r="B35" s="188"/>
      <c r="C35" s="189"/>
      <c r="D35" s="222">
        <v>151</v>
      </c>
      <c r="E35" s="224" t="s">
        <v>20</v>
      </c>
      <c r="F35" s="199"/>
      <c r="G35" s="199"/>
      <c r="H35" s="196"/>
      <c r="I35" s="181"/>
      <c r="J35" s="200"/>
      <c r="K35" s="193"/>
      <c r="L35" s="194"/>
    </row>
    <row r="36" spans="2:12" s="179" customFormat="1">
      <c r="B36" s="188"/>
      <c r="C36" s="189"/>
      <c r="D36" s="222">
        <v>152</v>
      </c>
      <c r="E36" s="224" t="s">
        <v>21</v>
      </c>
      <c r="F36" s="199"/>
      <c r="G36" s="199"/>
      <c r="H36" s="196"/>
      <c r="I36" s="181"/>
      <c r="J36" s="200"/>
      <c r="K36" s="193"/>
      <c r="L36" s="194"/>
    </row>
    <row r="37" spans="2:12" s="179" customFormat="1">
      <c r="B37" s="188"/>
      <c r="C37" s="189"/>
      <c r="D37" s="222">
        <v>161</v>
      </c>
      <c r="E37" s="224" t="s">
        <v>22</v>
      </c>
      <c r="F37" s="199"/>
      <c r="G37" s="199"/>
      <c r="H37" s="196"/>
      <c r="I37" s="181"/>
      <c r="J37" s="200"/>
      <c r="K37" s="193"/>
      <c r="L37" s="194"/>
    </row>
    <row r="38" spans="2:12" s="179" customFormat="1">
      <c r="B38" s="188"/>
      <c r="C38" s="189"/>
      <c r="D38" s="222">
        <v>162</v>
      </c>
      <c r="E38" s="224" t="s">
        <v>23</v>
      </c>
      <c r="F38" s="199"/>
      <c r="G38" s="199"/>
      <c r="H38" s="196"/>
      <c r="I38" s="181"/>
      <c r="J38" s="200"/>
      <c r="K38" s="193"/>
      <c r="L38" s="194"/>
    </row>
    <row r="39" spans="2:12" s="179" customFormat="1">
      <c r="B39" s="188"/>
      <c r="C39" s="189"/>
      <c r="D39" s="222">
        <v>163</v>
      </c>
      <c r="E39" s="224" t="s">
        <v>24</v>
      </c>
      <c r="F39" s="199"/>
      <c r="G39" s="199"/>
      <c r="H39" s="196"/>
      <c r="I39" s="181"/>
      <c r="J39" s="200"/>
      <c r="K39" s="193"/>
      <c r="L39" s="194"/>
    </row>
    <row r="40" spans="2:12" s="179" customFormat="1">
      <c r="B40" s="181"/>
      <c r="C40" s="181"/>
      <c r="D40" s="222">
        <v>164</v>
      </c>
      <c r="E40" s="224" t="s">
        <v>25</v>
      </c>
      <c r="F40" s="199"/>
      <c r="G40" s="199"/>
      <c r="H40" s="196"/>
      <c r="I40" s="181"/>
      <c r="J40" s="202"/>
      <c r="K40" s="184"/>
      <c r="L40" s="184"/>
    </row>
    <row r="41" spans="2:12" s="179" customFormat="1">
      <c r="B41" s="188"/>
      <c r="C41" s="188"/>
      <c r="D41" s="222">
        <v>191</v>
      </c>
      <c r="E41" s="224" t="s">
        <v>26</v>
      </c>
      <c r="F41" s="199"/>
      <c r="G41" s="199"/>
      <c r="H41" s="196"/>
      <c r="I41" s="181"/>
      <c r="J41" s="200"/>
      <c r="K41" s="201"/>
      <c r="L41" s="193"/>
    </row>
    <row r="42" spans="2:12" s="179" customFormat="1">
      <c r="B42" s="188"/>
      <c r="C42" s="188"/>
      <c r="D42" s="222">
        <v>201</v>
      </c>
      <c r="E42" s="224" t="s">
        <v>27</v>
      </c>
      <c r="F42" s="199"/>
      <c r="G42" s="199"/>
      <c r="H42" s="196"/>
      <c r="I42" s="181"/>
      <c r="J42" s="200"/>
      <c r="K42" s="201"/>
      <c r="L42" s="193"/>
    </row>
    <row r="43" spans="2:12" s="179" customFormat="1">
      <c r="B43" s="188"/>
      <c r="C43" s="188"/>
      <c r="D43" s="222">
        <v>202</v>
      </c>
      <c r="E43" s="224" t="s">
        <v>28</v>
      </c>
      <c r="F43" s="199"/>
      <c r="G43" s="199"/>
      <c r="H43" s="196"/>
      <c r="I43" s="181"/>
      <c r="J43" s="200"/>
      <c r="K43" s="201"/>
      <c r="L43" s="193"/>
    </row>
    <row r="44" spans="2:12" s="179" customFormat="1">
      <c r="B44" s="188"/>
      <c r="C44" s="188"/>
      <c r="D44" s="222">
        <v>203</v>
      </c>
      <c r="E44" s="224" t="s">
        <v>29</v>
      </c>
      <c r="F44" s="199"/>
      <c r="G44" s="199"/>
      <c r="H44" s="196"/>
      <c r="I44" s="181"/>
      <c r="J44" s="200"/>
      <c r="K44" s="201"/>
      <c r="L44" s="193"/>
    </row>
    <row r="45" spans="2:12" s="179" customFormat="1" ht="27">
      <c r="B45" s="188"/>
      <c r="C45" s="188"/>
      <c r="D45" s="222">
        <v>204</v>
      </c>
      <c r="E45" s="225" t="s">
        <v>30</v>
      </c>
      <c r="F45" s="199"/>
      <c r="G45" s="199"/>
      <c r="H45" s="196"/>
      <c r="I45" s="181"/>
      <c r="J45" s="200"/>
      <c r="K45" s="201"/>
      <c r="L45" s="193"/>
    </row>
    <row r="46" spans="2:12" s="179" customFormat="1">
      <c r="B46" s="188"/>
      <c r="C46" s="188"/>
      <c r="D46" s="222">
        <v>205</v>
      </c>
      <c r="E46" s="224" t="s">
        <v>31</v>
      </c>
      <c r="F46" s="199"/>
      <c r="G46" s="199"/>
      <c r="H46" s="196"/>
      <c r="I46" s="181"/>
      <c r="J46" s="200"/>
      <c r="K46" s="201"/>
      <c r="L46" s="193"/>
    </row>
    <row r="47" spans="2:12" s="179" customFormat="1">
      <c r="B47" s="188"/>
      <c r="C47" s="188"/>
      <c r="D47" s="222">
        <v>206</v>
      </c>
      <c r="E47" s="224" t="s">
        <v>32</v>
      </c>
      <c r="F47" s="199"/>
      <c r="G47" s="199"/>
      <c r="H47" s="196"/>
      <c r="I47" s="181"/>
      <c r="J47" s="200"/>
      <c r="K47" s="201"/>
      <c r="L47" s="193"/>
    </row>
    <row r="48" spans="2:12" s="179" customFormat="1">
      <c r="B48" s="188"/>
      <c r="C48" s="188"/>
      <c r="D48" s="222">
        <v>207</v>
      </c>
      <c r="E48" s="224" t="s">
        <v>33</v>
      </c>
      <c r="F48" s="199"/>
      <c r="G48" s="199"/>
      <c r="H48" s="196"/>
      <c r="I48" s="181"/>
      <c r="J48" s="200"/>
      <c r="K48" s="201"/>
      <c r="L48" s="193"/>
    </row>
    <row r="49" spans="2:12" s="179" customFormat="1">
      <c r="B49" s="188"/>
      <c r="C49" s="188"/>
      <c r="D49" s="222">
        <v>208</v>
      </c>
      <c r="E49" s="224" t="s">
        <v>34</v>
      </c>
      <c r="F49" s="199"/>
      <c r="G49" s="199"/>
      <c r="H49" s="196"/>
      <c r="I49" s="181"/>
      <c r="J49" s="200"/>
      <c r="K49" s="201"/>
      <c r="L49" s="193"/>
    </row>
    <row r="50" spans="2:12" s="179" customFormat="1">
      <c r="B50" s="188"/>
      <c r="C50" s="188"/>
      <c r="D50" s="222">
        <v>211</v>
      </c>
      <c r="E50" s="224" t="s">
        <v>35</v>
      </c>
      <c r="F50" s="199"/>
      <c r="G50" s="199"/>
      <c r="H50" s="196"/>
      <c r="I50" s="181"/>
      <c r="J50" s="203"/>
      <c r="K50" s="194"/>
      <c r="L50" s="194"/>
    </row>
    <row r="51" spans="2:12" s="179" customFormat="1">
      <c r="B51" s="188"/>
      <c r="C51" s="204"/>
      <c r="D51" s="222">
        <v>212</v>
      </c>
      <c r="E51" s="224" t="s">
        <v>36</v>
      </c>
      <c r="F51" s="199"/>
      <c r="G51" s="199"/>
      <c r="H51" s="196"/>
      <c r="I51" s="181"/>
      <c r="J51" s="200"/>
      <c r="K51" s="193"/>
      <c r="L51" s="194"/>
    </row>
    <row r="52" spans="2:12" s="179" customFormat="1">
      <c r="B52" s="188"/>
      <c r="C52" s="205"/>
      <c r="D52" s="222">
        <v>221</v>
      </c>
      <c r="E52" s="224" t="s">
        <v>37</v>
      </c>
      <c r="F52" s="199"/>
      <c r="G52" s="199"/>
      <c r="H52" s="196"/>
      <c r="I52" s="181"/>
      <c r="J52" s="200"/>
      <c r="K52" s="193"/>
      <c r="L52" s="194"/>
    </row>
    <row r="53" spans="2:12" s="179" customFormat="1">
      <c r="B53" s="188"/>
      <c r="C53" s="205"/>
      <c r="D53" s="222">
        <v>222</v>
      </c>
      <c r="E53" s="224" t="s">
        <v>38</v>
      </c>
      <c r="F53" s="199"/>
      <c r="G53" s="199"/>
      <c r="H53" s="196"/>
      <c r="I53" s="181"/>
      <c r="J53" s="200"/>
      <c r="K53" s="193"/>
      <c r="L53" s="194"/>
    </row>
    <row r="54" spans="2:12" s="179" customFormat="1">
      <c r="B54" s="188"/>
      <c r="C54" s="205"/>
      <c r="D54" s="222">
        <v>231</v>
      </c>
      <c r="E54" s="224" t="s">
        <v>39</v>
      </c>
      <c r="F54" s="199"/>
      <c r="G54" s="199"/>
      <c r="H54" s="196"/>
      <c r="I54" s="181"/>
      <c r="J54" s="203"/>
      <c r="K54" s="194"/>
      <c r="L54" s="194"/>
    </row>
    <row r="55" spans="2:12" s="179" customFormat="1">
      <c r="B55" s="188"/>
      <c r="C55" s="205"/>
      <c r="D55" s="222">
        <v>251</v>
      </c>
      <c r="E55" s="224" t="s">
        <v>40</v>
      </c>
      <c r="F55" s="199"/>
      <c r="G55" s="199"/>
      <c r="H55" s="196"/>
      <c r="I55" s="181"/>
      <c r="J55" s="203"/>
      <c r="K55" s="194"/>
      <c r="L55" s="194"/>
    </row>
    <row r="56" spans="2:12" s="179" customFormat="1">
      <c r="B56" s="188"/>
      <c r="C56" s="205"/>
      <c r="D56" s="222">
        <v>252</v>
      </c>
      <c r="E56" s="224" t="s">
        <v>41</v>
      </c>
      <c r="F56" s="199"/>
      <c r="G56" s="199"/>
      <c r="H56" s="196"/>
      <c r="I56" s="181"/>
      <c r="J56" s="203"/>
      <c r="K56" s="194"/>
      <c r="L56" s="194"/>
    </row>
    <row r="57" spans="2:12" s="179" customFormat="1">
      <c r="B57" s="188"/>
      <c r="C57" s="205"/>
      <c r="D57" s="222">
        <v>253</v>
      </c>
      <c r="E57" s="224" t="s">
        <v>42</v>
      </c>
      <c r="F57" s="199"/>
      <c r="G57" s="199"/>
      <c r="H57" s="196"/>
      <c r="I57" s="181"/>
      <c r="J57" s="203"/>
      <c r="K57" s="194"/>
      <c r="L57" s="194"/>
    </row>
    <row r="58" spans="2:12" s="179" customFormat="1">
      <c r="B58" s="188"/>
      <c r="C58" s="206"/>
      <c r="D58" s="222">
        <v>259</v>
      </c>
      <c r="E58" s="224" t="s">
        <v>43</v>
      </c>
      <c r="F58" s="199"/>
      <c r="G58" s="199"/>
      <c r="H58" s="196"/>
      <c r="I58" s="181"/>
      <c r="J58" s="207"/>
      <c r="K58" s="194"/>
      <c r="L58" s="194"/>
    </row>
    <row r="59" spans="2:12" s="179" customFormat="1">
      <c r="B59" s="181"/>
      <c r="C59" s="181"/>
      <c r="D59" s="222">
        <v>261</v>
      </c>
      <c r="E59" s="224" t="s">
        <v>44</v>
      </c>
      <c r="F59" s="199"/>
      <c r="G59" s="199"/>
      <c r="H59" s="196"/>
      <c r="I59" s="181"/>
      <c r="J59" s="202"/>
      <c r="K59" s="184"/>
      <c r="L59" s="184"/>
    </row>
    <row r="60" spans="2:12" s="179" customFormat="1">
      <c r="B60" s="189"/>
      <c r="C60" s="206"/>
      <c r="D60" s="222">
        <v>262</v>
      </c>
      <c r="E60" s="224" t="s">
        <v>45</v>
      </c>
      <c r="F60" s="199"/>
      <c r="G60" s="199"/>
      <c r="H60" s="196"/>
      <c r="I60" s="181"/>
      <c r="J60" s="208"/>
      <c r="K60" s="194"/>
      <c r="L60" s="194"/>
    </row>
    <row r="61" spans="2:12" s="179" customFormat="1">
      <c r="B61" s="189"/>
      <c r="C61" s="206"/>
      <c r="D61" s="222">
        <v>263</v>
      </c>
      <c r="E61" s="224" t="s">
        <v>46</v>
      </c>
      <c r="F61" s="199"/>
      <c r="G61" s="199"/>
      <c r="H61" s="196"/>
      <c r="I61" s="181"/>
      <c r="J61" s="208"/>
      <c r="K61" s="194"/>
      <c r="L61" s="194"/>
    </row>
    <row r="62" spans="2:12" s="179" customFormat="1">
      <c r="B62" s="189"/>
      <c r="C62" s="206"/>
      <c r="D62" s="222">
        <v>269</v>
      </c>
      <c r="E62" s="224" t="s">
        <v>47</v>
      </c>
      <c r="F62" s="199"/>
      <c r="G62" s="199"/>
      <c r="H62" s="196"/>
      <c r="I62" s="181"/>
      <c r="J62" s="208"/>
      <c r="K62" s="194"/>
      <c r="L62" s="194"/>
    </row>
    <row r="63" spans="2:12" s="179" customFormat="1">
      <c r="B63" s="189"/>
      <c r="C63" s="206"/>
      <c r="D63" s="222">
        <v>271</v>
      </c>
      <c r="E63" s="224" t="s">
        <v>48</v>
      </c>
      <c r="F63" s="199"/>
      <c r="G63" s="199"/>
      <c r="H63" s="196"/>
      <c r="I63" s="181"/>
      <c r="J63" s="208"/>
      <c r="K63" s="194"/>
      <c r="L63" s="194"/>
    </row>
    <row r="64" spans="2:12" s="179" customFormat="1">
      <c r="B64" s="189"/>
      <c r="C64" s="206"/>
      <c r="D64" s="222">
        <v>272</v>
      </c>
      <c r="E64" s="224" t="s">
        <v>49</v>
      </c>
      <c r="F64" s="199"/>
      <c r="G64" s="199"/>
      <c r="H64" s="196"/>
      <c r="I64" s="181"/>
      <c r="J64" s="208"/>
      <c r="K64" s="194"/>
      <c r="L64" s="194"/>
    </row>
    <row r="65" spans="2:12" s="179" customFormat="1">
      <c r="B65" s="189"/>
      <c r="C65" s="206"/>
      <c r="D65" s="222">
        <v>281</v>
      </c>
      <c r="E65" s="224" t="s">
        <v>50</v>
      </c>
      <c r="F65" s="199"/>
      <c r="G65" s="199"/>
      <c r="H65" s="196"/>
      <c r="I65" s="181"/>
      <c r="J65" s="208"/>
      <c r="K65" s="194"/>
      <c r="L65" s="194"/>
    </row>
    <row r="66" spans="2:12" s="179" customFormat="1">
      <c r="D66" s="222">
        <v>289</v>
      </c>
      <c r="E66" s="224" t="s">
        <v>51</v>
      </c>
      <c r="F66" s="199"/>
      <c r="G66" s="199"/>
      <c r="H66" s="196"/>
      <c r="I66" s="181"/>
      <c r="J66" s="186"/>
    </row>
    <row r="67" spans="2:12" s="179" customFormat="1">
      <c r="D67" s="222">
        <v>291</v>
      </c>
      <c r="E67" s="224" t="s">
        <v>52</v>
      </c>
      <c r="F67" s="199"/>
      <c r="G67" s="199"/>
      <c r="H67" s="196"/>
      <c r="I67" s="181"/>
      <c r="J67" s="186"/>
      <c r="K67" s="184"/>
      <c r="L67" s="209"/>
    </row>
    <row r="68" spans="2:12" s="179" customFormat="1">
      <c r="D68" s="222">
        <v>301</v>
      </c>
      <c r="E68" s="224" t="s">
        <v>53</v>
      </c>
      <c r="F68" s="199"/>
      <c r="G68" s="199"/>
      <c r="H68" s="196"/>
      <c r="I68" s="181"/>
      <c r="J68" s="186"/>
    </row>
    <row r="69" spans="2:12" s="25" customFormat="1">
      <c r="D69" s="222">
        <v>311</v>
      </c>
      <c r="E69" s="224" t="s">
        <v>54</v>
      </c>
      <c r="F69" s="199"/>
      <c r="G69" s="210"/>
      <c r="H69" s="196"/>
      <c r="I69" s="181"/>
      <c r="J69" s="211"/>
    </row>
    <row r="70" spans="2:12">
      <c r="D70" s="222">
        <v>321</v>
      </c>
      <c r="E70" s="224" t="s">
        <v>55</v>
      </c>
      <c r="F70" s="199"/>
      <c r="G70" s="210"/>
      <c r="H70" s="196"/>
      <c r="I70" s="181"/>
      <c r="J70" s="10"/>
    </row>
    <row r="71" spans="2:12">
      <c r="D71" s="222">
        <v>329</v>
      </c>
      <c r="E71" s="224" t="s">
        <v>56</v>
      </c>
      <c r="F71" s="199"/>
      <c r="G71" s="210"/>
      <c r="H71" s="196"/>
      <c r="I71" s="181"/>
      <c r="J71" s="10"/>
    </row>
    <row r="72" spans="2:12">
      <c r="D72" s="222">
        <v>331</v>
      </c>
      <c r="E72" s="224" t="s">
        <v>57</v>
      </c>
      <c r="F72" s="199"/>
      <c r="G72" s="210"/>
      <c r="H72" s="196"/>
      <c r="I72" s="181"/>
      <c r="J72" s="10"/>
    </row>
    <row r="73" spans="2:12">
      <c r="D73" s="222">
        <v>332</v>
      </c>
      <c r="E73" s="224" t="s">
        <v>58</v>
      </c>
      <c r="F73" s="199"/>
      <c r="G73" s="210"/>
      <c r="H73" s="196"/>
      <c r="I73" s="181"/>
      <c r="J73" s="10"/>
    </row>
    <row r="74" spans="2:12">
      <c r="D74" s="222">
        <v>333</v>
      </c>
      <c r="E74" s="224" t="s">
        <v>59</v>
      </c>
      <c r="F74" s="199"/>
      <c r="G74" s="210"/>
      <c r="H74" s="196"/>
      <c r="I74" s="181"/>
      <c r="J74" s="10"/>
    </row>
    <row r="75" spans="2:12">
      <c r="D75" s="222">
        <v>339</v>
      </c>
      <c r="E75" s="224" t="s">
        <v>60</v>
      </c>
      <c r="F75" s="199"/>
      <c r="G75" s="210"/>
      <c r="H75" s="196"/>
      <c r="I75" s="181"/>
      <c r="J75" s="10"/>
    </row>
    <row r="76" spans="2:12">
      <c r="D76" s="222">
        <v>341</v>
      </c>
      <c r="E76" s="224" t="s">
        <v>61</v>
      </c>
      <c r="F76" s="199"/>
      <c r="G76" s="210"/>
      <c r="H76" s="196"/>
      <c r="I76" s="181"/>
      <c r="J76" s="10"/>
    </row>
    <row r="77" spans="2:12">
      <c r="D77" s="222">
        <v>342</v>
      </c>
      <c r="E77" s="224" t="s">
        <v>62</v>
      </c>
      <c r="F77" s="199"/>
      <c r="G77" s="210"/>
      <c r="H77" s="196"/>
      <c r="I77" s="181"/>
      <c r="J77" s="10"/>
    </row>
    <row r="78" spans="2:12">
      <c r="D78" s="222">
        <v>351</v>
      </c>
      <c r="E78" s="224" t="s">
        <v>63</v>
      </c>
      <c r="F78" s="199"/>
      <c r="G78" s="210"/>
      <c r="H78" s="196"/>
      <c r="I78" s="181"/>
      <c r="J78" s="10"/>
    </row>
    <row r="79" spans="2:12">
      <c r="D79" s="222">
        <v>352</v>
      </c>
      <c r="E79" s="224" t="s">
        <v>64</v>
      </c>
      <c r="F79" s="199"/>
      <c r="G79" s="210"/>
      <c r="H79" s="196"/>
      <c r="I79" s="181"/>
      <c r="J79" s="10"/>
    </row>
    <row r="80" spans="2:12">
      <c r="D80" s="222">
        <v>353</v>
      </c>
      <c r="E80" s="224" t="s">
        <v>65</v>
      </c>
      <c r="F80" s="199"/>
      <c r="G80" s="210"/>
      <c r="H80" s="196"/>
      <c r="I80" s="181"/>
      <c r="J80" s="10"/>
    </row>
    <row r="81" spans="4:10">
      <c r="D81" s="222">
        <v>354</v>
      </c>
      <c r="E81" s="224" t="s">
        <v>66</v>
      </c>
      <c r="F81" s="199"/>
      <c r="G81" s="210"/>
      <c r="H81" s="196"/>
      <c r="I81" s="181"/>
      <c r="J81" s="10"/>
    </row>
    <row r="82" spans="4:10">
      <c r="D82" s="222">
        <v>359</v>
      </c>
      <c r="E82" s="224" t="s">
        <v>67</v>
      </c>
      <c r="F82" s="647"/>
      <c r="G82" s="648"/>
      <c r="H82" s="196"/>
      <c r="I82" s="181"/>
      <c r="J82" s="10"/>
    </row>
    <row r="83" spans="4:10">
      <c r="D83" s="222">
        <v>391</v>
      </c>
      <c r="E83" s="224" t="s">
        <v>68</v>
      </c>
      <c r="F83" s="199"/>
      <c r="G83" s="210"/>
      <c r="H83" s="196"/>
      <c r="I83" s="181"/>
      <c r="J83" s="10"/>
    </row>
    <row r="84" spans="4:10">
      <c r="D84" s="222">
        <v>392</v>
      </c>
      <c r="E84" s="224" t="s">
        <v>69</v>
      </c>
      <c r="F84" s="199"/>
      <c r="G84" s="210"/>
      <c r="H84" s="196"/>
      <c r="I84" s="181"/>
      <c r="J84" s="10"/>
    </row>
    <row r="85" spans="4:10">
      <c r="D85" s="222">
        <v>411</v>
      </c>
      <c r="E85" s="224" t="s">
        <v>70</v>
      </c>
      <c r="F85" s="199"/>
      <c r="G85" s="210"/>
      <c r="H85" s="196"/>
      <c r="I85" s="181"/>
      <c r="J85" s="10"/>
    </row>
    <row r="86" spans="4:10">
      <c r="D86" s="222">
        <v>412</v>
      </c>
      <c r="E86" s="224" t="s">
        <v>71</v>
      </c>
      <c r="F86" s="199"/>
      <c r="G86" s="210"/>
      <c r="H86" s="196"/>
      <c r="I86" s="181"/>
      <c r="J86" s="10"/>
    </row>
    <row r="87" spans="4:10">
      <c r="D87" s="222">
        <v>413</v>
      </c>
      <c r="E87" s="224" t="s">
        <v>72</v>
      </c>
      <c r="F87" s="213"/>
      <c r="G87" s="213"/>
      <c r="H87" s="196"/>
      <c r="I87" s="181"/>
      <c r="J87" s="10"/>
    </row>
    <row r="88" spans="4:10">
      <c r="D88" s="222">
        <v>419</v>
      </c>
      <c r="E88" s="224" t="s">
        <v>73</v>
      </c>
      <c r="F88" s="214"/>
      <c r="G88" s="214"/>
      <c r="H88" s="196"/>
      <c r="I88" s="181"/>
      <c r="J88" s="10"/>
    </row>
    <row r="89" spans="4:10">
      <c r="D89" s="222">
        <v>461</v>
      </c>
      <c r="E89" s="224" t="s">
        <v>74</v>
      </c>
      <c r="F89" s="199"/>
      <c r="G89" s="210"/>
      <c r="H89" s="196"/>
      <c r="I89" s="181"/>
      <c r="J89" s="10"/>
    </row>
    <row r="90" spans="4:10">
      <c r="D90" s="222">
        <v>462</v>
      </c>
      <c r="E90" s="224" t="s">
        <v>75</v>
      </c>
      <c r="F90" s="199"/>
      <c r="G90" s="210"/>
      <c r="H90" s="196"/>
      <c r="I90" s="181"/>
      <c r="J90" s="10"/>
    </row>
    <row r="91" spans="4:10">
      <c r="D91" s="222">
        <v>471</v>
      </c>
      <c r="E91" s="224" t="s">
        <v>76</v>
      </c>
      <c r="F91" s="199"/>
      <c r="G91" s="210"/>
      <c r="H91" s="196"/>
      <c r="I91" s="181"/>
      <c r="J91" s="10"/>
    </row>
    <row r="92" spans="4:10">
      <c r="D92" s="222">
        <v>481</v>
      </c>
      <c r="E92" s="224" t="s">
        <v>77</v>
      </c>
      <c r="F92" s="199"/>
      <c r="G92" s="210"/>
      <c r="H92" s="196"/>
      <c r="I92" s="181"/>
      <c r="J92" s="10"/>
    </row>
    <row r="93" spans="4:10">
      <c r="D93" s="222">
        <v>511</v>
      </c>
      <c r="E93" s="224" t="s">
        <v>78</v>
      </c>
      <c r="F93" s="199"/>
      <c r="G93" s="210"/>
      <c r="H93" s="196"/>
      <c r="I93" s="181"/>
      <c r="J93" s="10"/>
    </row>
    <row r="94" spans="4:10">
      <c r="D94" s="222">
        <v>531</v>
      </c>
      <c r="E94" s="224" t="s">
        <v>79</v>
      </c>
      <c r="F94" s="199"/>
      <c r="G94" s="210"/>
      <c r="H94" s="196"/>
      <c r="I94" s="181"/>
      <c r="J94" s="10"/>
    </row>
    <row r="95" spans="4:10">
      <c r="D95" s="222">
        <v>551</v>
      </c>
      <c r="E95" s="224" t="s">
        <v>80</v>
      </c>
      <c r="F95" s="199"/>
      <c r="G95" s="210"/>
      <c r="H95" s="196"/>
      <c r="I95" s="181"/>
      <c r="J95" s="10"/>
    </row>
    <row r="96" spans="4:10">
      <c r="D96" s="222">
        <v>552</v>
      </c>
      <c r="E96" s="224" t="s">
        <v>81</v>
      </c>
      <c r="F96" s="199"/>
      <c r="G96" s="210"/>
      <c r="H96" s="196"/>
      <c r="I96" s="181"/>
      <c r="J96" s="10"/>
    </row>
    <row r="97" spans="4:10">
      <c r="D97" s="222">
        <v>553</v>
      </c>
      <c r="E97" s="224" t="s">
        <v>82</v>
      </c>
      <c r="F97" s="213"/>
      <c r="G97" s="213"/>
      <c r="H97" s="196"/>
      <c r="I97" s="181"/>
      <c r="J97" s="10"/>
    </row>
    <row r="98" spans="4:10">
      <c r="D98" s="222">
        <v>571</v>
      </c>
      <c r="E98" s="224" t="s">
        <v>83</v>
      </c>
      <c r="F98" s="199"/>
      <c r="G98" s="210"/>
      <c r="H98" s="196"/>
      <c r="I98" s="181"/>
      <c r="J98" s="10"/>
    </row>
    <row r="99" spans="4:10">
      <c r="D99" s="222">
        <v>572</v>
      </c>
      <c r="E99" s="224" t="s">
        <v>84</v>
      </c>
      <c r="F99" s="199"/>
      <c r="G99" s="210"/>
      <c r="H99" s="196"/>
      <c r="I99" s="181"/>
      <c r="J99" s="10"/>
    </row>
    <row r="100" spans="4:10">
      <c r="D100" s="222">
        <v>573</v>
      </c>
      <c r="E100" s="224" t="s">
        <v>85</v>
      </c>
      <c r="F100" s="213"/>
      <c r="G100" s="213"/>
      <c r="H100" s="196"/>
      <c r="I100" s="181"/>
      <c r="J100" s="10"/>
    </row>
    <row r="101" spans="4:10">
      <c r="D101" s="222">
        <v>574</v>
      </c>
      <c r="E101" s="224" t="s">
        <v>86</v>
      </c>
      <c r="F101" s="214"/>
      <c r="G101" s="214"/>
      <c r="H101" s="196"/>
      <c r="I101" s="181"/>
      <c r="J101" s="10"/>
    </row>
    <row r="102" spans="4:10">
      <c r="D102" s="222">
        <v>575</v>
      </c>
      <c r="E102" s="224" t="s">
        <v>87</v>
      </c>
      <c r="F102" s="199"/>
      <c r="G102" s="210"/>
      <c r="H102" s="196"/>
      <c r="I102" s="181"/>
      <c r="J102" s="10"/>
    </row>
    <row r="103" spans="4:10">
      <c r="D103" s="222">
        <v>576</v>
      </c>
      <c r="E103" s="224" t="s">
        <v>88</v>
      </c>
      <c r="F103" s="199"/>
      <c r="G103" s="210"/>
      <c r="H103" s="196"/>
      <c r="I103" s="181"/>
      <c r="J103" s="10"/>
    </row>
    <row r="104" spans="4:10">
      <c r="D104" s="222">
        <v>577</v>
      </c>
      <c r="E104" s="224" t="s">
        <v>89</v>
      </c>
      <c r="F104" s="199"/>
      <c r="G104" s="210"/>
      <c r="H104" s="196"/>
      <c r="I104" s="181"/>
      <c r="J104" s="10"/>
    </row>
    <row r="105" spans="4:10">
      <c r="D105" s="222">
        <v>578</v>
      </c>
      <c r="E105" s="224" t="s">
        <v>90</v>
      </c>
      <c r="F105" s="199"/>
      <c r="G105" s="210"/>
      <c r="H105" s="196"/>
      <c r="I105" s="181"/>
      <c r="J105" s="10"/>
    </row>
    <row r="106" spans="4:10">
      <c r="D106" s="222">
        <v>579</v>
      </c>
      <c r="E106" s="224" t="s">
        <v>91</v>
      </c>
      <c r="F106" s="199"/>
      <c r="G106" s="210"/>
      <c r="H106" s="196"/>
      <c r="I106" s="181"/>
      <c r="J106" s="10"/>
    </row>
    <row r="107" spans="4:10">
      <c r="D107" s="222">
        <v>591</v>
      </c>
      <c r="E107" s="224" t="s">
        <v>92</v>
      </c>
      <c r="F107" s="199"/>
      <c r="G107" s="210"/>
      <c r="H107" s="196"/>
      <c r="I107" s="181"/>
      <c r="J107" s="10"/>
    </row>
    <row r="108" spans="4:10">
      <c r="D108" s="222">
        <v>592</v>
      </c>
      <c r="E108" s="224" t="s">
        <v>93</v>
      </c>
      <c r="F108" s="199"/>
      <c r="G108" s="210"/>
      <c r="H108" s="196"/>
      <c r="I108" s="181"/>
      <c r="J108" s="10"/>
    </row>
    <row r="109" spans="4:10">
      <c r="D109" s="222">
        <v>593</v>
      </c>
      <c r="E109" s="224" t="s">
        <v>94</v>
      </c>
      <c r="F109" s="199"/>
      <c r="G109" s="210"/>
      <c r="H109" s="196"/>
      <c r="I109" s="181"/>
      <c r="J109" s="10"/>
    </row>
    <row r="110" spans="4:10">
      <c r="D110" s="222">
        <v>594</v>
      </c>
      <c r="E110" s="224" t="s">
        <v>95</v>
      </c>
      <c r="F110" s="199"/>
      <c r="G110" s="210"/>
      <c r="H110" s="196"/>
      <c r="I110" s="181"/>
      <c r="J110" s="10"/>
    </row>
    <row r="111" spans="4:10">
      <c r="D111" s="222">
        <v>595</v>
      </c>
      <c r="E111" s="224" t="s">
        <v>96</v>
      </c>
      <c r="F111" s="199"/>
      <c r="G111" s="210"/>
      <c r="H111" s="196"/>
      <c r="I111" s="181"/>
      <c r="J111" s="10"/>
    </row>
    <row r="112" spans="4:10">
      <c r="D112" s="222">
        <v>611</v>
      </c>
      <c r="E112" s="224" t="s">
        <v>97</v>
      </c>
      <c r="F112" s="199"/>
      <c r="G112" s="210"/>
      <c r="H112" s="196"/>
      <c r="I112" s="181"/>
      <c r="J112" s="10"/>
    </row>
    <row r="113" spans="4:10">
      <c r="D113" s="222">
        <v>631</v>
      </c>
      <c r="E113" s="224" t="s">
        <v>98</v>
      </c>
      <c r="F113" s="199"/>
      <c r="G113" s="210"/>
      <c r="H113" s="196"/>
      <c r="I113" s="181"/>
      <c r="J113" s="10"/>
    </row>
    <row r="114" spans="4:10">
      <c r="D114" s="222">
        <v>632</v>
      </c>
      <c r="E114" s="224" t="s">
        <v>99</v>
      </c>
      <c r="F114" s="199"/>
      <c r="G114" s="210"/>
      <c r="H114" s="196"/>
      <c r="I114" s="181"/>
      <c r="J114" s="10"/>
    </row>
    <row r="115" spans="4:10">
      <c r="D115" s="222">
        <v>641</v>
      </c>
      <c r="E115" s="224" t="s">
        <v>100</v>
      </c>
      <c r="F115" s="199"/>
      <c r="G115" s="210"/>
      <c r="H115" s="196"/>
      <c r="I115" s="181"/>
      <c r="J115" s="10"/>
    </row>
    <row r="116" spans="4:10">
      <c r="D116" s="222">
        <v>642</v>
      </c>
      <c r="E116" s="224" t="s">
        <v>101</v>
      </c>
      <c r="F116" s="199"/>
      <c r="G116" s="210"/>
      <c r="H116" s="196"/>
      <c r="I116" s="181"/>
      <c r="J116" s="10"/>
    </row>
    <row r="117" spans="4:10">
      <c r="D117" s="222">
        <v>643</v>
      </c>
      <c r="E117" s="224" t="s">
        <v>102</v>
      </c>
      <c r="F117" s="199"/>
      <c r="G117" s="210"/>
      <c r="H117" s="196"/>
      <c r="I117" s="181"/>
      <c r="J117" s="10"/>
    </row>
    <row r="118" spans="4:10">
      <c r="D118" s="222">
        <v>644</v>
      </c>
      <c r="E118" s="224" t="s">
        <v>103</v>
      </c>
      <c r="F118" s="199"/>
      <c r="G118" s="210"/>
      <c r="H118" s="196"/>
      <c r="I118" s="181"/>
      <c r="J118" s="10"/>
    </row>
    <row r="119" spans="4:10">
      <c r="D119" s="222">
        <v>659</v>
      </c>
      <c r="E119" s="224" t="s">
        <v>104</v>
      </c>
      <c r="F119" s="199"/>
      <c r="G119" s="210"/>
      <c r="H119" s="196"/>
      <c r="I119" s="181"/>
      <c r="J119" s="10"/>
    </row>
    <row r="120" spans="4:10">
      <c r="D120" s="222">
        <v>661</v>
      </c>
      <c r="E120" s="224" t="s">
        <v>105</v>
      </c>
      <c r="F120" s="199"/>
      <c r="G120" s="210"/>
      <c r="H120" s="196"/>
      <c r="I120" s="181"/>
      <c r="J120" s="10"/>
    </row>
    <row r="121" spans="4:10">
      <c r="D121" s="222">
        <v>662</v>
      </c>
      <c r="E121" s="224" t="s">
        <v>106</v>
      </c>
      <c r="F121" s="199"/>
      <c r="G121" s="210"/>
      <c r="H121" s="196"/>
      <c r="I121" s="181"/>
      <c r="J121" s="10"/>
    </row>
    <row r="122" spans="4:10">
      <c r="D122" s="222">
        <v>663</v>
      </c>
      <c r="E122" s="224" t="s">
        <v>107</v>
      </c>
      <c r="F122" s="199"/>
      <c r="G122" s="210"/>
      <c r="H122" s="196"/>
      <c r="I122" s="181"/>
      <c r="J122" s="10"/>
    </row>
    <row r="123" spans="4:10">
      <c r="D123" s="222">
        <v>669</v>
      </c>
      <c r="E123" s="224" t="s">
        <v>108</v>
      </c>
      <c r="F123" s="199"/>
      <c r="G123" s="210"/>
      <c r="H123" s="196"/>
      <c r="I123" s="181"/>
      <c r="J123" s="10"/>
    </row>
    <row r="124" spans="4:10">
      <c r="D124" s="222">
        <v>671</v>
      </c>
      <c r="E124" s="224" t="s">
        <v>109</v>
      </c>
      <c r="F124" s="199"/>
      <c r="G124" s="210"/>
      <c r="H124" s="196"/>
      <c r="I124" s="181"/>
      <c r="J124" s="10"/>
    </row>
    <row r="125" spans="4:10">
      <c r="D125" s="222">
        <v>672</v>
      </c>
      <c r="E125" s="224" t="s">
        <v>110</v>
      </c>
      <c r="F125" s="199"/>
      <c r="G125" s="210"/>
      <c r="H125" s="196"/>
      <c r="I125" s="181"/>
      <c r="J125" s="10"/>
    </row>
    <row r="126" spans="4:10">
      <c r="D126" s="222">
        <v>673</v>
      </c>
      <c r="E126" s="224" t="s">
        <v>111</v>
      </c>
      <c r="F126" s="199"/>
      <c r="G126" s="210"/>
      <c r="H126" s="196"/>
      <c r="I126" s="181"/>
      <c r="J126" s="10"/>
    </row>
    <row r="127" spans="4:10">
      <c r="D127" s="222">
        <v>674</v>
      </c>
      <c r="E127" s="224" t="s">
        <v>112</v>
      </c>
      <c r="F127" s="199"/>
      <c r="G127" s="210"/>
      <c r="H127" s="196"/>
      <c r="I127" s="181"/>
      <c r="J127" s="10"/>
    </row>
    <row r="128" spans="4:10">
      <c r="D128" s="222">
        <v>679</v>
      </c>
      <c r="E128" s="224" t="s">
        <v>113</v>
      </c>
      <c r="F128" s="199"/>
      <c r="G128" s="210"/>
      <c r="H128" s="196"/>
      <c r="I128" s="181"/>
      <c r="J128" s="10"/>
    </row>
    <row r="129" spans="3:10">
      <c r="D129" s="222">
        <v>681</v>
      </c>
      <c r="E129" s="224" t="s">
        <v>114</v>
      </c>
      <c r="F129" s="213"/>
      <c r="G129" s="213"/>
      <c r="H129" s="196"/>
      <c r="I129" s="181"/>
      <c r="J129" s="10"/>
    </row>
    <row r="130" spans="3:10">
      <c r="D130" s="222">
        <v>691</v>
      </c>
      <c r="E130" s="224" t="s">
        <v>115</v>
      </c>
      <c r="F130" s="214"/>
      <c r="G130" s="214"/>
      <c r="H130" s="196"/>
      <c r="I130" s="181"/>
      <c r="J130" s="10"/>
    </row>
    <row r="131" spans="3:10">
      <c r="C131" s="11"/>
      <c r="D131" s="661" t="s">
        <v>633</v>
      </c>
      <c r="E131" s="662"/>
      <c r="F131" s="212">
        <f>SUM(F24:F130)</f>
        <v>0</v>
      </c>
      <c r="G131" s="212">
        <f>SUM(G24:G130)</f>
        <v>0</v>
      </c>
      <c r="H131" s="196"/>
      <c r="I131" s="181"/>
      <c r="J131" s="10"/>
    </row>
    <row r="132" spans="3:10">
      <c r="D132" s="22"/>
      <c r="E132" s="22"/>
      <c r="F132" s="22"/>
      <c r="G132" s="25"/>
      <c r="H132" s="181"/>
      <c r="I132" s="181"/>
    </row>
    <row r="133" spans="3:10">
      <c r="C133" s="11"/>
      <c r="D133" s="661" t="s">
        <v>634</v>
      </c>
      <c r="E133" s="662"/>
      <c r="F133" s="212">
        <f>F19+F20+F131</f>
        <v>0</v>
      </c>
      <c r="G133" s="10"/>
      <c r="H133" s="181"/>
      <c r="I133" s="181"/>
    </row>
    <row r="134" spans="3:10" ht="6" customHeight="1">
      <c r="D134" s="25"/>
      <c r="E134" s="25"/>
      <c r="F134" s="25"/>
      <c r="H134" s="181"/>
      <c r="I134" s="181"/>
    </row>
    <row r="135" spans="3:10">
      <c r="D135" s="661" t="s">
        <v>635</v>
      </c>
      <c r="E135" s="662"/>
      <c r="F135" s="212">
        <f>G131</f>
        <v>0</v>
      </c>
      <c r="H135" s="181"/>
      <c r="I135" s="181"/>
    </row>
    <row r="136" spans="3:10">
      <c r="H136" s="181"/>
      <c r="I136" s="181"/>
    </row>
  </sheetData>
  <sheetProtection sheet="1" objects="1" scenarios="1"/>
  <mergeCells count="7">
    <mergeCell ref="D131:E131"/>
    <mergeCell ref="D133:E133"/>
    <mergeCell ref="D135:E135"/>
    <mergeCell ref="F4:J5"/>
    <mergeCell ref="F22:F23"/>
    <mergeCell ref="G22:G23"/>
    <mergeCell ref="D23:E23"/>
  </mergeCells>
  <phoneticPr fontId="4"/>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B1:I196"/>
  <sheetViews>
    <sheetView showGridLines="0" showRowColHeaders="0" zoomScaleNormal="100" workbookViewId="0">
      <pane xSplit="5" ySplit="4" topLeftCell="F5" activePane="bottomRight" state="frozen"/>
      <selection pane="topRight" activeCell="F1" sqref="F1"/>
      <selection pane="bottomLeft" activeCell="A5" sqref="A5"/>
      <selection pane="bottomRight" activeCell="F5" sqref="F5"/>
    </sheetView>
  </sheetViews>
  <sheetFormatPr defaultColWidth="9" defaultRowHeight="13.5"/>
  <cols>
    <col min="1" max="1" width="1.625" style="1" customWidth="1"/>
    <col min="2" max="2" width="4.5" style="1" customWidth="1"/>
    <col min="3" max="3" width="9" style="242" customWidth="1"/>
    <col min="4" max="4" width="24.5" style="243" customWidth="1"/>
    <col min="5" max="5" width="18.625" style="255" customWidth="1"/>
    <col min="6" max="6" width="104" style="242" customWidth="1"/>
    <col min="7" max="7" width="10.625" style="226" customWidth="1"/>
    <col min="8" max="8" width="59.25" style="226" customWidth="1"/>
    <col min="9" max="9" width="10.625" style="1" customWidth="1"/>
    <col min="10" max="10" width="1.625" style="1" customWidth="1"/>
    <col min="11" max="16384" width="9" style="1"/>
  </cols>
  <sheetData>
    <row r="1" spans="2:9" ht="37.5" customHeight="1">
      <c r="E1" s="244"/>
    </row>
    <row r="2" spans="2:9">
      <c r="B2" s="4"/>
      <c r="C2" s="245"/>
      <c r="D2" s="246"/>
      <c r="E2" s="247"/>
      <c r="F2" s="263" t="s">
        <v>1112</v>
      </c>
      <c r="G2" s="227"/>
      <c r="H2" s="227"/>
      <c r="I2" s="4"/>
    </row>
    <row r="3" spans="2:9" s="179" customFormat="1" ht="13.5" customHeight="1">
      <c r="B3" s="680" t="s">
        <v>1342</v>
      </c>
      <c r="C3" s="684" t="s">
        <v>988</v>
      </c>
      <c r="D3" s="685"/>
      <c r="E3" s="682" t="s">
        <v>989</v>
      </c>
      <c r="F3" s="672" t="s">
        <v>637</v>
      </c>
      <c r="G3" s="228"/>
      <c r="H3" s="194"/>
      <c r="I3" s="194"/>
    </row>
    <row r="4" spans="2:9" s="179" customFormat="1">
      <c r="B4" s="681"/>
      <c r="C4" s="641" t="s">
        <v>1338</v>
      </c>
      <c r="D4" s="642" t="s">
        <v>1339</v>
      </c>
      <c r="E4" s="683"/>
      <c r="F4" s="673"/>
      <c r="G4" s="228"/>
      <c r="H4" s="194"/>
      <c r="I4" s="194"/>
    </row>
    <row r="5" spans="2:9" s="179" customFormat="1">
      <c r="B5" s="674" t="s">
        <v>976</v>
      </c>
      <c r="C5" s="676">
        <v>11</v>
      </c>
      <c r="D5" s="677" t="s">
        <v>1087</v>
      </c>
      <c r="E5" s="257" t="s">
        <v>638</v>
      </c>
      <c r="F5" s="248" t="s">
        <v>639</v>
      </c>
      <c r="G5" s="228"/>
      <c r="H5" s="194"/>
      <c r="I5" s="194"/>
    </row>
    <row r="6" spans="2:9" s="179" customFormat="1">
      <c r="B6" s="675"/>
      <c r="C6" s="676"/>
      <c r="D6" s="677"/>
      <c r="E6" s="258" t="s">
        <v>640</v>
      </c>
      <c r="F6" s="249" t="s">
        <v>641</v>
      </c>
      <c r="G6" s="228"/>
      <c r="H6" s="194"/>
      <c r="I6" s="194"/>
    </row>
    <row r="7" spans="2:9" s="179" customFormat="1" ht="24">
      <c r="B7" s="675"/>
      <c r="C7" s="676"/>
      <c r="D7" s="677"/>
      <c r="E7" s="258" t="s">
        <v>642</v>
      </c>
      <c r="F7" s="249" t="s">
        <v>1023</v>
      </c>
      <c r="G7" s="228"/>
      <c r="H7" s="194"/>
      <c r="I7" s="194"/>
    </row>
    <row r="8" spans="2:9" s="179" customFormat="1">
      <c r="B8" s="675"/>
      <c r="C8" s="676"/>
      <c r="D8" s="677"/>
      <c r="E8" s="258" t="s">
        <v>643</v>
      </c>
      <c r="F8" s="249" t="s">
        <v>1065</v>
      </c>
      <c r="G8" s="228"/>
      <c r="H8" s="194"/>
      <c r="I8" s="194"/>
    </row>
    <row r="9" spans="2:9" s="179" customFormat="1">
      <c r="B9" s="675"/>
      <c r="C9" s="676"/>
      <c r="D9" s="677"/>
      <c r="E9" s="258" t="s">
        <v>644</v>
      </c>
      <c r="F9" s="249" t="s">
        <v>1066</v>
      </c>
      <c r="G9" s="228"/>
      <c r="H9" s="194"/>
      <c r="I9" s="194"/>
    </row>
    <row r="10" spans="2:9" s="179" customFormat="1">
      <c r="B10" s="675"/>
      <c r="C10" s="676"/>
      <c r="D10" s="677"/>
      <c r="E10" s="260" t="s">
        <v>645</v>
      </c>
      <c r="F10" s="273" t="s">
        <v>1067</v>
      </c>
      <c r="G10" s="228"/>
      <c r="H10" s="194"/>
      <c r="I10" s="194"/>
    </row>
    <row r="11" spans="2:9" s="179" customFormat="1">
      <c r="B11" s="675"/>
      <c r="C11" s="267">
        <v>12</v>
      </c>
      <c r="D11" s="268" t="s">
        <v>646</v>
      </c>
      <c r="E11" s="276" t="s">
        <v>647</v>
      </c>
      <c r="F11" s="277" t="s">
        <v>648</v>
      </c>
      <c r="G11" s="229"/>
      <c r="H11" s="230"/>
      <c r="I11" s="193"/>
    </row>
    <row r="12" spans="2:9" s="179" customFormat="1">
      <c r="B12" s="675"/>
      <c r="C12" s="267">
        <v>13</v>
      </c>
      <c r="D12" s="268" t="s">
        <v>649</v>
      </c>
      <c r="E12" s="278" t="s">
        <v>650</v>
      </c>
      <c r="F12" s="279" t="s">
        <v>1068</v>
      </c>
      <c r="G12" s="229"/>
      <c r="H12" s="230"/>
      <c r="I12" s="193"/>
    </row>
    <row r="13" spans="2:9" s="179" customFormat="1">
      <c r="B13" s="675"/>
      <c r="C13" s="676">
        <v>15</v>
      </c>
      <c r="D13" s="678" t="s">
        <v>651</v>
      </c>
      <c r="E13" s="281" t="s">
        <v>652</v>
      </c>
      <c r="F13" s="282" t="s">
        <v>653</v>
      </c>
      <c r="G13" s="229"/>
      <c r="H13" s="230"/>
      <c r="I13" s="193"/>
    </row>
    <row r="14" spans="2:9" s="179" customFormat="1">
      <c r="B14" s="675"/>
      <c r="C14" s="676"/>
      <c r="D14" s="678"/>
      <c r="E14" s="258" t="s">
        <v>654</v>
      </c>
      <c r="F14" s="250" t="s">
        <v>655</v>
      </c>
      <c r="G14" s="229"/>
      <c r="H14" s="230"/>
      <c r="I14" s="193"/>
    </row>
    <row r="15" spans="2:9" s="179" customFormat="1">
      <c r="B15" s="675"/>
      <c r="C15" s="676"/>
      <c r="D15" s="678"/>
      <c r="E15" s="283" t="s">
        <v>656</v>
      </c>
      <c r="F15" s="284" t="s">
        <v>657</v>
      </c>
      <c r="G15" s="229"/>
      <c r="H15" s="230"/>
      <c r="I15" s="193"/>
    </row>
    <row r="16" spans="2:9" s="179" customFormat="1">
      <c r="B16" s="675"/>
      <c r="C16" s="676">
        <v>17</v>
      </c>
      <c r="D16" s="678" t="s">
        <v>658</v>
      </c>
      <c r="E16" s="274" t="s">
        <v>659</v>
      </c>
      <c r="F16" s="280" t="s">
        <v>660</v>
      </c>
      <c r="G16" s="229"/>
      <c r="H16" s="230"/>
      <c r="I16" s="193"/>
    </row>
    <row r="17" spans="2:9" s="179" customFormat="1">
      <c r="B17" s="675"/>
      <c r="C17" s="676"/>
      <c r="D17" s="678"/>
      <c r="E17" s="260" t="s">
        <v>661</v>
      </c>
      <c r="F17" s="273" t="s">
        <v>662</v>
      </c>
      <c r="G17" s="229"/>
      <c r="H17" s="230"/>
      <c r="I17" s="193"/>
    </row>
    <row r="18" spans="2:9" s="179" customFormat="1">
      <c r="B18" s="675" t="s">
        <v>663</v>
      </c>
      <c r="C18" s="267">
        <v>61</v>
      </c>
      <c r="D18" s="269" t="s">
        <v>991</v>
      </c>
      <c r="E18" s="285" t="s">
        <v>664</v>
      </c>
      <c r="F18" s="277" t="s">
        <v>665</v>
      </c>
      <c r="G18" s="229"/>
      <c r="H18" s="194"/>
      <c r="I18" s="194"/>
    </row>
    <row r="19" spans="2:9" s="179" customFormat="1">
      <c r="B19" s="675"/>
      <c r="C19" s="676">
        <v>62</v>
      </c>
      <c r="D19" s="678" t="s">
        <v>992</v>
      </c>
      <c r="E19" s="274" t="s">
        <v>666</v>
      </c>
      <c r="F19" s="275" t="s">
        <v>993</v>
      </c>
      <c r="G19" s="229"/>
      <c r="H19" s="194"/>
      <c r="I19" s="194"/>
    </row>
    <row r="20" spans="2:9" s="179" customFormat="1" ht="24">
      <c r="B20" s="675"/>
      <c r="C20" s="676"/>
      <c r="D20" s="678"/>
      <c r="E20" s="260" t="s">
        <v>990</v>
      </c>
      <c r="F20" s="273" t="s">
        <v>994</v>
      </c>
      <c r="G20" s="228"/>
      <c r="H20" s="194"/>
      <c r="I20" s="194"/>
    </row>
    <row r="21" spans="2:9" s="179" customFormat="1" ht="24">
      <c r="B21" s="675" t="s">
        <v>667</v>
      </c>
      <c r="C21" s="676">
        <v>111</v>
      </c>
      <c r="D21" s="679" t="s">
        <v>1053</v>
      </c>
      <c r="E21" s="286" t="s">
        <v>668</v>
      </c>
      <c r="F21" s="248" t="s">
        <v>1024</v>
      </c>
      <c r="G21" s="228"/>
      <c r="H21" s="194"/>
      <c r="I21" s="194"/>
    </row>
    <row r="22" spans="2:9" s="179" customFormat="1">
      <c r="B22" s="675"/>
      <c r="C22" s="676"/>
      <c r="D22" s="679"/>
      <c r="E22" s="258" t="s">
        <v>669</v>
      </c>
      <c r="F22" s="249" t="s">
        <v>670</v>
      </c>
      <c r="G22" s="228"/>
      <c r="H22" s="194"/>
      <c r="I22" s="194"/>
    </row>
    <row r="23" spans="2:9" s="179" customFormat="1">
      <c r="B23" s="675"/>
      <c r="C23" s="676"/>
      <c r="D23" s="679"/>
      <c r="E23" s="258" t="s">
        <v>671</v>
      </c>
      <c r="F23" s="249" t="s">
        <v>672</v>
      </c>
      <c r="G23" s="228"/>
      <c r="H23" s="194"/>
      <c r="I23" s="194"/>
    </row>
    <row r="24" spans="2:9" s="179" customFormat="1">
      <c r="B24" s="675"/>
      <c r="C24" s="676"/>
      <c r="D24" s="679"/>
      <c r="E24" s="258" t="s">
        <v>673</v>
      </c>
      <c r="F24" s="249" t="s">
        <v>674</v>
      </c>
      <c r="G24" s="228"/>
      <c r="H24" s="194"/>
      <c r="I24" s="194"/>
    </row>
    <row r="25" spans="2:9" s="179" customFormat="1" ht="24">
      <c r="B25" s="675"/>
      <c r="C25" s="676"/>
      <c r="D25" s="679"/>
      <c r="E25" s="258" t="s">
        <v>675</v>
      </c>
      <c r="F25" s="249" t="s">
        <v>1025</v>
      </c>
      <c r="G25" s="228"/>
      <c r="H25" s="194"/>
      <c r="I25" s="194"/>
    </row>
    <row r="26" spans="2:9" s="179" customFormat="1" ht="24">
      <c r="B26" s="675"/>
      <c r="C26" s="676"/>
      <c r="D26" s="679"/>
      <c r="E26" s="261" t="s">
        <v>676</v>
      </c>
      <c r="F26" s="249" t="s">
        <v>1069</v>
      </c>
      <c r="G26" s="228"/>
      <c r="H26" s="194"/>
      <c r="I26" s="194"/>
    </row>
    <row r="27" spans="2:9" s="179" customFormat="1" ht="24">
      <c r="B27" s="675"/>
      <c r="C27" s="676"/>
      <c r="D27" s="679"/>
      <c r="E27" s="283" t="s">
        <v>677</v>
      </c>
      <c r="F27" s="287" t="s">
        <v>1070</v>
      </c>
      <c r="G27" s="228"/>
      <c r="H27" s="194"/>
      <c r="I27" s="194"/>
    </row>
    <row r="28" spans="2:9" s="179" customFormat="1">
      <c r="B28" s="675"/>
      <c r="C28" s="676">
        <v>112</v>
      </c>
      <c r="D28" s="679" t="s">
        <v>678</v>
      </c>
      <c r="E28" s="274" t="s">
        <v>679</v>
      </c>
      <c r="F28" s="275" t="s">
        <v>1071</v>
      </c>
      <c r="G28" s="229"/>
      <c r="H28" s="194"/>
      <c r="I28" s="194"/>
    </row>
    <row r="29" spans="2:9" s="179" customFormat="1" ht="24">
      <c r="B29" s="675"/>
      <c r="C29" s="676"/>
      <c r="D29" s="679"/>
      <c r="E29" s="260" t="s">
        <v>680</v>
      </c>
      <c r="F29" s="273" t="s">
        <v>1072</v>
      </c>
      <c r="G29" s="229"/>
      <c r="H29" s="194"/>
      <c r="I29" s="194"/>
    </row>
    <row r="30" spans="2:9" s="179" customFormat="1">
      <c r="B30" s="675"/>
      <c r="C30" s="267">
        <v>113</v>
      </c>
      <c r="D30" s="270" t="s">
        <v>1060</v>
      </c>
      <c r="E30" s="285" t="s">
        <v>1088</v>
      </c>
      <c r="F30" s="277" t="s">
        <v>995</v>
      </c>
      <c r="G30" s="229"/>
      <c r="H30" s="194"/>
      <c r="I30" s="194"/>
    </row>
    <row r="31" spans="2:9" s="179" customFormat="1">
      <c r="B31" s="675"/>
      <c r="C31" s="267">
        <v>114</v>
      </c>
      <c r="D31" s="270" t="s">
        <v>0</v>
      </c>
      <c r="E31" s="278" t="s">
        <v>1089</v>
      </c>
      <c r="F31" s="279" t="s">
        <v>681</v>
      </c>
      <c r="G31" s="229"/>
      <c r="H31" s="194"/>
      <c r="I31" s="194"/>
    </row>
    <row r="32" spans="2:9" s="179" customFormat="1" ht="24">
      <c r="B32" s="675" t="s">
        <v>682</v>
      </c>
      <c r="C32" s="676">
        <v>151</v>
      </c>
      <c r="D32" s="679" t="s">
        <v>683</v>
      </c>
      <c r="E32" s="281" t="s">
        <v>1005</v>
      </c>
      <c r="F32" s="248" t="s">
        <v>1026</v>
      </c>
      <c r="G32" s="229"/>
      <c r="H32" s="194"/>
      <c r="I32" s="194"/>
    </row>
    <row r="33" spans="2:9" s="179" customFormat="1">
      <c r="B33" s="675"/>
      <c r="C33" s="676"/>
      <c r="D33" s="679"/>
      <c r="E33" s="258" t="s">
        <v>684</v>
      </c>
      <c r="F33" s="249" t="s">
        <v>685</v>
      </c>
      <c r="G33" s="229"/>
      <c r="H33" s="194"/>
      <c r="I33" s="194"/>
    </row>
    <row r="34" spans="2:9" s="179" customFormat="1">
      <c r="B34" s="675"/>
      <c r="C34" s="676"/>
      <c r="D34" s="679"/>
      <c r="E34" s="258" t="s">
        <v>686</v>
      </c>
      <c r="F34" s="249" t="s">
        <v>686</v>
      </c>
      <c r="G34" s="229"/>
      <c r="H34" s="194"/>
      <c r="I34" s="194"/>
    </row>
    <row r="35" spans="2:9" s="179" customFormat="1">
      <c r="B35" s="675"/>
      <c r="C35" s="676"/>
      <c r="D35" s="679"/>
      <c r="E35" s="258" t="s">
        <v>687</v>
      </c>
      <c r="F35" s="249" t="s">
        <v>687</v>
      </c>
      <c r="G35" s="229"/>
      <c r="H35" s="194"/>
      <c r="I35" s="194"/>
    </row>
    <row r="36" spans="2:9" s="179" customFormat="1">
      <c r="B36" s="675"/>
      <c r="C36" s="676"/>
      <c r="D36" s="679"/>
      <c r="E36" s="288" t="s">
        <v>688</v>
      </c>
      <c r="F36" s="287" t="s">
        <v>1027</v>
      </c>
      <c r="G36" s="229"/>
      <c r="H36" s="194"/>
      <c r="I36" s="194"/>
    </row>
    <row r="37" spans="2:9" s="179" customFormat="1" ht="24">
      <c r="B37" s="675"/>
      <c r="C37" s="676">
        <v>152</v>
      </c>
      <c r="D37" s="679" t="s">
        <v>689</v>
      </c>
      <c r="E37" s="274" t="s">
        <v>1006</v>
      </c>
      <c r="F37" s="280" t="s">
        <v>1028</v>
      </c>
      <c r="G37" s="229"/>
      <c r="H37" s="194"/>
      <c r="I37" s="194"/>
    </row>
    <row r="38" spans="2:9" s="179" customFormat="1" ht="24">
      <c r="B38" s="675"/>
      <c r="C38" s="676"/>
      <c r="D38" s="679"/>
      <c r="E38" s="261" t="s">
        <v>690</v>
      </c>
      <c r="F38" s="249" t="s">
        <v>1029</v>
      </c>
      <c r="G38" s="229"/>
      <c r="H38" s="194"/>
      <c r="I38" s="194"/>
    </row>
    <row r="39" spans="2:9" s="179" customFormat="1" ht="36">
      <c r="B39" s="675"/>
      <c r="C39" s="676"/>
      <c r="D39" s="679"/>
      <c r="E39" s="260" t="s">
        <v>691</v>
      </c>
      <c r="F39" s="273" t="s">
        <v>1073</v>
      </c>
      <c r="G39" s="229"/>
      <c r="H39" s="194"/>
      <c r="I39" s="194"/>
    </row>
    <row r="40" spans="2:9" s="179" customFormat="1">
      <c r="B40" s="675" t="s">
        <v>692</v>
      </c>
      <c r="C40" s="676">
        <v>161</v>
      </c>
      <c r="D40" s="679" t="s">
        <v>693</v>
      </c>
      <c r="E40" s="281" t="s">
        <v>694</v>
      </c>
      <c r="F40" s="282" t="s">
        <v>1030</v>
      </c>
      <c r="G40" s="229"/>
      <c r="H40" s="194"/>
      <c r="I40" s="194"/>
    </row>
    <row r="41" spans="2:9" s="179" customFormat="1">
      <c r="B41" s="675"/>
      <c r="C41" s="676"/>
      <c r="D41" s="679"/>
      <c r="E41" s="283" t="s">
        <v>695</v>
      </c>
      <c r="F41" s="284" t="s">
        <v>1031</v>
      </c>
      <c r="G41" s="229"/>
      <c r="H41" s="194"/>
      <c r="I41" s="194"/>
    </row>
    <row r="42" spans="2:9" s="179" customFormat="1">
      <c r="B42" s="675"/>
      <c r="C42" s="267">
        <v>162</v>
      </c>
      <c r="D42" s="270" t="s">
        <v>696</v>
      </c>
      <c r="E42" s="290" t="s">
        <v>696</v>
      </c>
      <c r="F42" s="279" t="s">
        <v>1032</v>
      </c>
      <c r="G42" s="229"/>
      <c r="H42" s="194"/>
      <c r="I42" s="194"/>
    </row>
    <row r="43" spans="2:9" s="179" customFormat="1">
      <c r="B43" s="675"/>
      <c r="C43" s="676">
        <v>163</v>
      </c>
      <c r="D43" s="679" t="s">
        <v>697</v>
      </c>
      <c r="E43" s="281" t="s">
        <v>1054</v>
      </c>
      <c r="F43" s="248" t="s">
        <v>698</v>
      </c>
      <c r="G43" s="231"/>
      <c r="H43" s="232"/>
      <c r="I43" s="184"/>
    </row>
    <row r="44" spans="2:9" s="179" customFormat="1">
      <c r="B44" s="675"/>
      <c r="C44" s="676"/>
      <c r="D44" s="679"/>
      <c r="E44" s="258" t="s">
        <v>699</v>
      </c>
      <c r="F44" s="249" t="s">
        <v>1033</v>
      </c>
      <c r="G44" s="231"/>
      <c r="H44" s="232"/>
      <c r="I44" s="184"/>
    </row>
    <row r="45" spans="2:9" s="179" customFormat="1">
      <c r="B45" s="675"/>
      <c r="C45" s="676"/>
      <c r="D45" s="679"/>
      <c r="E45" s="283" t="s">
        <v>700</v>
      </c>
      <c r="F45" s="287" t="s">
        <v>701</v>
      </c>
      <c r="G45" s="231"/>
      <c r="H45" s="232"/>
      <c r="I45" s="184"/>
    </row>
    <row r="46" spans="2:9" s="179" customFormat="1">
      <c r="B46" s="675"/>
      <c r="C46" s="676">
        <v>164</v>
      </c>
      <c r="D46" s="679" t="s">
        <v>702</v>
      </c>
      <c r="E46" s="274" t="s">
        <v>703</v>
      </c>
      <c r="F46" s="280" t="s">
        <v>704</v>
      </c>
      <c r="G46" s="229"/>
      <c r="H46" s="230"/>
      <c r="I46" s="193"/>
    </row>
    <row r="47" spans="2:9" s="179" customFormat="1" ht="24">
      <c r="B47" s="675"/>
      <c r="C47" s="676"/>
      <c r="D47" s="679"/>
      <c r="E47" s="260" t="s">
        <v>705</v>
      </c>
      <c r="F47" s="273" t="s">
        <v>706</v>
      </c>
      <c r="G47" s="229"/>
      <c r="H47" s="230"/>
      <c r="I47" s="193"/>
    </row>
    <row r="48" spans="2:9" s="179" customFormat="1" ht="25.5">
      <c r="B48" s="264" t="s">
        <v>977</v>
      </c>
      <c r="C48" s="267">
        <v>191</v>
      </c>
      <c r="D48" s="270" t="s">
        <v>708</v>
      </c>
      <c r="E48" s="285" t="s">
        <v>708</v>
      </c>
      <c r="F48" s="291" t="s">
        <v>1331</v>
      </c>
      <c r="G48" s="229"/>
      <c r="H48" s="230"/>
      <c r="I48" s="193"/>
    </row>
    <row r="49" spans="2:9" s="179" customFormat="1">
      <c r="B49" s="687" t="s">
        <v>709</v>
      </c>
      <c r="C49" s="267">
        <v>201</v>
      </c>
      <c r="D49" s="270" t="s">
        <v>710</v>
      </c>
      <c r="E49" s="290" t="s">
        <v>710</v>
      </c>
      <c r="F49" s="279" t="s">
        <v>711</v>
      </c>
      <c r="G49" s="229"/>
      <c r="H49" s="230"/>
      <c r="I49" s="193"/>
    </row>
    <row r="50" spans="2:9" s="179" customFormat="1">
      <c r="B50" s="687"/>
      <c r="C50" s="676">
        <v>202</v>
      </c>
      <c r="D50" s="679" t="s">
        <v>712</v>
      </c>
      <c r="E50" s="281" t="s">
        <v>713</v>
      </c>
      <c r="F50" s="248" t="s">
        <v>714</v>
      </c>
      <c r="G50" s="229"/>
      <c r="H50" s="230"/>
      <c r="I50" s="193"/>
    </row>
    <row r="51" spans="2:9" s="179" customFormat="1" ht="24">
      <c r="B51" s="687"/>
      <c r="C51" s="676"/>
      <c r="D51" s="679"/>
      <c r="E51" s="288" t="s">
        <v>715</v>
      </c>
      <c r="F51" s="287" t="s">
        <v>716</v>
      </c>
      <c r="G51" s="229"/>
      <c r="H51" s="230"/>
      <c r="I51" s="193"/>
    </row>
    <row r="52" spans="2:9" s="179" customFormat="1">
      <c r="B52" s="687"/>
      <c r="C52" s="267">
        <v>203</v>
      </c>
      <c r="D52" s="270" t="s">
        <v>996</v>
      </c>
      <c r="E52" s="290" t="s">
        <v>996</v>
      </c>
      <c r="F52" s="279" t="s">
        <v>717</v>
      </c>
      <c r="G52" s="229"/>
      <c r="H52" s="230"/>
      <c r="I52" s="193"/>
    </row>
    <row r="53" spans="2:9" s="179" customFormat="1" ht="36">
      <c r="B53" s="687"/>
      <c r="C53" s="676">
        <v>204</v>
      </c>
      <c r="D53" s="688" t="s">
        <v>1003</v>
      </c>
      <c r="E53" s="292" t="s">
        <v>1007</v>
      </c>
      <c r="F53" s="248" t="s">
        <v>1239</v>
      </c>
      <c r="G53" s="229"/>
      <c r="H53" s="230"/>
      <c r="I53" s="193"/>
    </row>
    <row r="54" spans="2:9" s="179" customFormat="1">
      <c r="B54" s="687"/>
      <c r="C54" s="676"/>
      <c r="D54" s="688"/>
      <c r="E54" s="258" t="s">
        <v>718</v>
      </c>
      <c r="F54" s="249" t="s">
        <v>718</v>
      </c>
      <c r="G54" s="229"/>
      <c r="H54" s="230"/>
      <c r="I54" s="193"/>
    </row>
    <row r="55" spans="2:9" s="179" customFormat="1" ht="24">
      <c r="B55" s="687"/>
      <c r="C55" s="676"/>
      <c r="D55" s="688"/>
      <c r="E55" s="288" t="s">
        <v>719</v>
      </c>
      <c r="F55" s="287" t="s">
        <v>1240</v>
      </c>
      <c r="G55" s="229"/>
      <c r="H55" s="230"/>
      <c r="I55" s="193"/>
    </row>
    <row r="56" spans="2:9" s="179" customFormat="1">
      <c r="B56" s="687"/>
      <c r="C56" s="267">
        <v>205</v>
      </c>
      <c r="D56" s="270" t="s">
        <v>720</v>
      </c>
      <c r="E56" s="290" t="s">
        <v>720</v>
      </c>
      <c r="F56" s="279" t="s">
        <v>721</v>
      </c>
      <c r="G56" s="229"/>
      <c r="H56" s="230"/>
      <c r="I56" s="193"/>
    </row>
    <row r="57" spans="2:9" s="179" customFormat="1">
      <c r="B57" s="687"/>
      <c r="C57" s="267">
        <v>206</v>
      </c>
      <c r="D57" s="270" t="s">
        <v>722</v>
      </c>
      <c r="E57" s="285" t="s">
        <v>722</v>
      </c>
      <c r="F57" s="277" t="s">
        <v>723</v>
      </c>
      <c r="G57" s="229"/>
      <c r="H57" s="230"/>
      <c r="I57" s="193"/>
    </row>
    <row r="58" spans="2:9" s="179" customFormat="1">
      <c r="B58" s="687"/>
      <c r="C58" s="267">
        <v>207</v>
      </c>
      <c r="D58" s="270" t="s">
        <v>724</v>
      </c>
      <c r="E58" s="285" t="s">
        <v>724</v>
      </c>
      <c r="F58" s="277" t="s">
        <v>725</v>
      </c>
      <c r="G58" s="229"/>
      <c r="H58" s="230"/>
      <c r="I58" s="193"/>
    </row>
    <row r="59" spans="2:9" s="179" customFormat="1" ht="24">
      <c r="B59" s="687"/>
      <c r="C59" s="676">
        <v>208</v>
      </c>
      <c r="D59" s="679" t="s">
        <v>1004</v>
      </c>
      <c r="E59" s="293" t="s">
        <v>1008</v>
      </c>
      <c r="F59" s="280" t="s">
        <v>1010</v>
      </c>
      <c r="G59" s="208"/>
      <c r="H59" s="194"/>
      <c r="I59" s="194"/>
    </row>
    <row r="60" spans="2:9" s="179" customFormat="1" ht="24">
      <c r="B60" s="687"/>
      <c r="C60" s="676"/>
      <c r="D60" s="679"/>
      <c r="E60" s="261" t="s">
        <v>1009</v>
      </c>
      <c r="F60" s="249" t="s">
        <v>1090</v>
      </c>
      <c r="G60" s="208"/>
      <c r="H60" s="194"/>
      <c r="I60" s="194"/>
    </row>
    <row r="61" spans="2:9" s="179" customFormat="1">
      <c r="B61" s="687"/>
      <c r="C61" s="676"/>
      <c r="D61" s="679"/>
      <c r="E61" s="258" t="s">
        <v>726</v>
      </c>
      <c r="F61" s="249" t="s">
        <v>727</v>
      </c>
      <c r="G61" s="208"/>
      <c r="H61" s="194"/>
      <c r="I61" s="194"/>
    </row>
    <row r="62" spans="2:9" s="179" customFormat="1">
      <c r="B62" s="687"/>
      <c r="C62" s="676"/>
      <c r="D62" s="679"/>
      <c r="E62" s="258" t="s">
        <v>728</v>
      </c>
      <c r="F62" s="249" t="s">
        <v>1074</v>
      </c>
      <c r="G62" s="208"/>
      <c r="H62" s="194"/>
      <c r="I62" s="194"/>
    </row>
    <row r="63" spans="2:9" s="179" customFormat="1" ht="24">
      <c r="B63" s="687"/>
      <c r="C63" s="676"/>
      <c r="D63" s="679"/>
      <c r="E63" s="260" t="s">
        <v>729</v>
      </c>
      <c r="F63" s="273" t="s">
        <v>1011</v>
      </c>
      <c r="G63" s="208"/>
      <c r="H63" s="194"/>
      <c r="I63" s="194"/>
    </row>
    <row r="64" spans="2:9" s="179" customFormat="1" ht="24">
      <c r="B64" s="689" t="s">
        <v>978</v>
      </c>
      <c r="C64" s="267">
        <v>211</v>
      </c>
      <c r="D64" s="270" t="s">
        <v>730</v>
      </c>
      <c r="E64" s="285" t="s">
        <v>730</v>
      </c>
      <c r="F64" s="291" t="s">
        <v>731</v>
      </c>
      <c r="G64" s="229"/>
      <c r="H64" s="194"/>
      <c r="I64" s="194"/>
    </row>
    <row r="65" spans="2:9" s="179" customFormat="1">
      <c r="B65" s="686"/>
      <c r="C65" s="267">
        <v>212</v>
      </c>
      <c r="D65" s="270" t="s">
        <v>732</v>
      </c>
      <c r="E65" s="285" t="s">
        <v>732</v>
      </c>
      <c r="F65" s="277" t="s">
        <v>733</v>
      </c>
      <c r="G65" s="229"/>
      <c r="H65" s="194"/>
      <c r="I65" s="194"/>
    </row>
    <row r="66" spans="2:9" s="179" customFormat="1" ht="84">
      <c r="B66" s="690" t="s">
        <v>1340</v>
      </c>
      <c r="C66" s="267">
        <v>221</v>
      </c>
      <c r="D66" s="270" t="s">
        <v>734</v>
      </c>
      <c r="E66" s="285" t="s">
        <v>734</v>
      </c>
      <c r="F66" s="291" t="s">
        <v>1075</v>
      </c>
      <c r="G66" s="229"/>
      <c r="H66" s="194"/>
      <c r="I66" s="194"/>
    </row>
    <row r="67" spans="2:9" s="179" customFormat="1">
      <c r="B67" s="690"/>
      <c r="C67" s="676">
        <v>222</v>
      </c>
      <c r="D67" s="679" t="s">
        <v>735</v>
      </c>
      <c r="E67" s="289" t="s">
        <v>1091</v>
      </c>
      <c r="F67" s="280" t="s">
        <v>1092</v>
      </c>
      <c r="G67" s="208"/>
      <c r="H67" s="194"/>
      <c r="I67" s="194"/>
    </row>
    <row r="68" spans="2:9" s="179" customFormat="1" ht="36">
      <c r="B68" s="690"/>
      <c r="C68" s="676"/>
      <c r="D68" s="679"/>
      <c r="E68" s="260" t="s">
        <v>736</v>
      </c>
      <c r="F68" s="273" t="s">
        <v>1055</v>
      </c>
      <c r="G68" s="208"/>
      <c r="H68" s="194"/>
      <c r="I68" s="194"/>
    </row>
    <row r="69" spans="2:9" s="179" customFormat="1">
      <c r="B69" s="686" t="s">
        <v>707</v>
      </c>
      <c r="C69" s="676">
        <v>231</v>
      </c>
      <c r="D69" s="679" t="s">
        <v>997</v>
      </c>
      <c r="E69" s="281" t="s">
        <v>737</v>
      </c>
      <c r="F69" s="248" t="s">
        <v>738</v>
      </c>
      <c r="G69" s="208"/>
      <c r="H69" s="194"/>
      <c r="I69" s="194"/>
    </row>
    <row r="70" spans="2:9" s="179" customFormat="1" ht="24">
      <c r="B70" s="686"/>
      <c r="C70" s="676"/>
      <c r="D70" s="679"/>
      <c r="E70" s="288" t="s">
        <v>1012</v>
      </c>
      <c r="F70" s="287" t="s">
        <v>1241</v>
      </c>
      <c r="G70" s="208"/>
      <c r="H70" s="194"/>
      <c r="I70" s="194"/>
    </row>
    <row r="71" spans="2:9" s="179" customFormat="1">
      <c r="B71" s="690" t="s">
        <v>739</v>
      </c>
      <c r="C71" s="676">
        <v>251</v>
      </c>
      <c r="D71" s="679" t="s">
        <v>740</v>
      </c>
      <c r="E71" s="691" t="s">
        <v>741</v>
      </c>
      <c r="F71" s="280" t="s">
        <v>742</v>
      </c>
      <c r="G71" s="208"/>
      <c r="H71" s="194"/>
      <c r="I71" s="194"/>
    </row>
    <row r="72" spans="2:9" s="179" customFormat="1">
      <c r="B72" s="690"/>
      <c r="C72" s="676"/>
      <c r="D72" s="679"/>
      <c r="E72" s="692"/>
      <c r="F72" s="249" t="s">
        <v>743</v>
      </c>
      <c r="G72" s="208"/>
      <c r="H72" s="194"/>
      <c r="I72" s="194"/>
    </row>
    <row r="73" spans="2:9" s="179" customFormat="1" ht="24">
      <c r="B73" s="690"/>
      <c r="C73" s="676"/>
      <c r="D73" s="679"/>
      <c r="E73" s="693"/>
      <c r="F73" s="273" t="s">
        <v>744</v>
      </c>
      <c r="G73" s="208"/>
      <c r="H73" s="194"/>
      <c r="I73" s="194"/>
    </row>
    <row r="74" spans="2:9" s="179" customFormat="1">
      <c r="B74" s="690"/>
      <c r="C74" s="676">
        <v>252</v>
      </c>
      <c r="D74" s="679" t="s">
        <v>745</v>
      </c>
      <c r="E74" s="694" t="s">
        <v>746</v>
      </c>
      <c r="F74" s="248" t="s">
        <v>1093</v>
      </c>
      <c r="G74" s="208"/>
      <c r="H74" s="194"/>
      <c r="I74" s="194"/>
    </row>
    <row r="75" spans="2:9" s="179" customFormat="1">
      <c r="B75" s="690"/>
      <c r="C75" s="676"/>
      <c r="D75" s="679"/>
      <c r="E75" s="695"/>
      <c r="F75" s="249" t="s">
        <v>747</v>
      </c>
      <c r="G75" s="208"/>
      <c r="H75" s="194"/>
      <c r="I75" s="194"/>
    </row>
    <row r="76" spans="2:9" s="179" customFormat="1" ht="36">
      <c r="B76" s="690"/>
      <c r="C76" s="676"/>
      <c r="D76" s="679"/>
      <c r="E76" s="696"/>
      <c r="F76" s="287" t="s">
        <v>748</v>
      </c>
      <c r="G76" s="208"/>
      <c r="H76" s="194"/>
      <c r="I76" s="194"/>
    </row>
    <row r="77" spans="2:9" s="179" customFormat="1" ht="24">
      <c r="B77" s="690"/>
      <c r="C77" s="267">
        <v>253</v>
      </c>
      <c r="D77" s="270" t="s">
        <v>749</v>
      </c>
      <c r="E77" s="285" t="s">
        <v>749</v>
      </c>
      <c r="F77" s="291" t="s">
        <v>1034</v>
      </c>
      <c r="G77" s="233"/>
      <c r="H77" s="194"/>
      <c r="I77" s="194"/>
    </row>
    <row r="78" spans="2:9" s="179" customFormat="1">
      <c r="B78" s="690"/>
      <c r="C78" s="676">
        <v>259</v>
      </c>
      <c r="D78" s="679" t="s">
        <v>750</v>
      </c>
      <c r="E78" s="619" t="s">
        <v>751</v>
      </c>
      <c r="F78" s="280" t="s">
        <v>752</v>
      </c>
      <c r="G78" s="231"/>
      <c r="H78" s="232"/>
      <c r="I78" s="184"/>
    </row>
    <row r="79" spans="2:9" s="179" customFormat="1" ht="24">
      <c r="B79" s="690"/>
      <c r="C79" s="676"/>
      <c r="D79" s="679"/>
      <c r="E79" s="620" t="s">
        <v>753</v>
      </c>
      <c r="F79" s="273" t="s">
        <v>754</v>
      </c>
      <c r="G79" s="231"/>
      <c r="H79" s="232"/>
      <c r="I79" s="184"/>
    </row>
    <row r="80" spans="2:9" s="179" customFormat="1">
      <c r="B80" s="687" t="s">
        <v>755</v>
      </c>
      <c r="C80" s="676">
        <v>261</v>
      </c>
      <c r="D80" s="679" t="s">
        <v>756</v>
      </c>
      <c r="E80" s="281" t="s">
        <v>757</v>
      </c>
      <c r="F80" s="248" t="s">
        <v>758</v>
      </c>
      <c r="G80" s="208"/>
      <c r="H80" s="194"/>
      <c r="I80" s="194"/>
    </row>
    <row r="81" spans="2:9" s="179" customFormat="1">
      <c r="B81" s="687"/>
      <c r="C81" s="676"/>
      <c r="D81" s="679"/>
      <c r="E81" s="283" t="s">
        <v>759</v>
      </c>
      <c r="F81" s="287" t="s">
        <v>759</v>
      </c>
      <c r="G81" s="208"/>
      <c r="H81" s="194"/>
      <c r="I81" s="194"/>
    </row>
    <row r="82" spans="2:9" s="179" customFormat="1">
      <c r="B82" s="687"/>
      <c r="C82" s="676">
        <v>262</v>
      </c>
      <c r="D82" s="679" t="s">
        <v>760</v>
      </c>
      <c r="E82" s="281" t="s">
        <v>761</v>
      </c>
      <c r="F82" s="248" t="s">
        <v>1035</v>
      </c>
      <c r="G82" s="208"/>
      <c r="H82" s="194"/>
      <c r="I82" s="194"/>
    </row>
    <row r="83" spans="2:9" s="179" customFormat="1">
      <c r="B83" s="687"/>
      <c r="C83" s="676"/>
      <c r="D83" s="679"/>
      <c r="E83" s="618" t="s">
        <v>762</v>
      </c>
      <c r="F83" s="249" t="s">
        <v>1094</v>
      </c>
      <c r="G83" s="208"/>
      <c r="H83" s="194"/>
      <c r="I83" s="194"/>
    </row>
    <row r="84" spans="2:9" s="179" customFormat="1">
      <c r="B84" s="687"/>
      <c r="C84" s="676"/>
      <c r="D84" s="679"/>
      <c r="E84" s="283" t="s">
        <v>763</v>
      </c>
      <c r="F84" s="287" t="s">
        <v>764</v>
      </c>
      <c r="G84" s="208"/>
      <c r="H84" s="194"/>
      <c r="I84" s="194"/>
    </row>
    <row r="85" spans="2:9" s="179" customFormat="1" ht="24">
      <c r="B85" s="687"/>
      <c r="C85" s="267">
        <v>263</v>
      </c>
      <c r="D85" s="270" t="s">
        <v>1014</v>
      </c>
      <c r="E85" s="290" t="s">
        <v>1013</v>
      </c>
      <c r="F85" s="621" t="s">
        <v>1095</v>
      </c>
      <c r="G85" s="208"/>
      <c r="H85" s="194"/>
      <c r="I85" s="194"/>
    </row>
    <row r="86" spans="2:9" s="179" customFormat="1">
      <c r="B86" s="687"/>
      <c r="C86" s="267">
        <v>269</v>
      </c>
      <c r="D86" s="270" t="s">
        <v>765</v>
      </c>
      <c r="E86" s="285" t="s">
        <v>765</v>
      </c>
      <c r="F86" s="277" t="s">
        <v>1096</v>
      </c>
      <c r="G86" s="208"/>
      <c r="H86" s="194"/>
      <c r="I86" s="194"/>
    </row>
    <row r="87" spans="2:9" s="179" customFormat="1" ht="24">
      <c r="B87" s="687" t="s">
        <v>766</v>
      </c>
      <c r="C87" s="676">
        <v>271</v>
      </c>
      <c r="D87" s="679" t="s">
        <v>767</v>
      </c>
      <c r="E87" s="289" t="s">
        <v>767</v>
      </c>
      <c r="F87" s="280" t="s">
        <v>768</v>
      </c>
      <c r="G87" s="208"/>
      <c r="H87" s="194"/>
      <c r="I87" s="194"/>
    </row>
    <row r="88" spans="2:9" s="179" customFormat="1">
      <c r="B88" s="687"/>
      <c r="C88" s="676"/>
      <c r="D88" s="679"/>
      <c r="E88" s="283" t="s">
        <v>769</v>
      </c>
      <c r="F88" s="287" t="s">
        <v>769</v>
      </c>
      <c r="G88" s="208"/>
      <c r="H88" s="194"/>
      <c r="I88" s="194"/>
    </row>
    <row r="89" spans="2:9" s="179" customFormat="1">
      <c r="B89" s="687"/>
      <c r="C89" s="676">
        <v>272</v>
      </c>
      <c r="D89" s="679" t="s">
        <v>770</v>
      </c>
      <c r="E89" s="617" t="s">
        <v>771</v>
      </c>
      <c r="F89" s="280" t="s">
        <v>772</v>
      </c>
      <c r="G89" s="208"/>
      <c r="H89" s="194"/>
      <c r="I89" s="194"/>
    </row>
    <row r="90" spans="2:9" s="179" customFormat="1">
      <c r="B90" s="687"/>
      <c r="C90" s="676"/>
      <c r="D90" s="679"/>
      <c r="E90" s="260" t="s">
        <v>773</v>
      </c>
      <c r="F90" s="273" t="s">
        <v>774</v>
      </c>
      <c r="G90" s="208"/>
      <c r="H90" s="194"/>
      <c r="I90" s="194"/>
    </row>
    <row r="91" spans="2:9" s="179" customFormat="1">
      <c r="B91" s="687" t="s">
        <v>775</v>
      </c>
      <c r="C91" s="676">
        <v>281</v>
      </c>
      <c r="D91" s="679" t="s">
        <v>998</v>
      </c>
      <c r="E91" s="281" t="s">
        <v>776</v>
      </c>
      <c r="F91" s="248" t="s">
        <v>777</v>
      </c>
      <c r="G91" s="234"/>
      <c r="H91" s="235"/>
    </row>
    <row r="92" spans="2:9" s="179" customFormat="1" ht="24">
      <c r="B92" s="687"/>
      <c r="C92" s="676"/>
      <c r="D92" s="679"/>
      <c r="E92" s="283" t="s">
        <v>778</v>
      </c>
      <c r="F92" s="287" t="s">
        <v>779</v>
      </c>
      <c r="G92" s="234"/>
      <c r="H92" s="235"/>
    </row>
    <row r="93" spans="2:9" s="179" customFormat="1" ht="24">
      <c r="B93" s="687"/>
      <c r="C93" s="676">
        <v>289</v>
      </c>
      <c r="D93" s="679" t="s">
        <v>780</v>
      </c>
      <c r="E93" s="293" t="s">
        <v>1015</v>
      </c>
      <c r="F93" s="280" t="s">
        <v>781</v>
      </c>
      <c r="G93" s="234"/>
      <c r="H93" s="232"/>
      <c r="I93" s="209"/>
    </row>
    <row r="94" spans="2:9" s="179" customFormat="1" ht="60">
      <c r="B94" s="687"/>
      <c r="C94" s="676"/>
      <c r="D94" s="679"/>
      <c r="E94" s="260" t="s">
        <v>782</v>
      </c>
      <c r="F94" s="273" t="s">
        <v>783</v>
      </c>
      <c r="G94" s="234"/>
      <c r="H94" s="232"/>
      <c r="I94" s="209"/>
    </row>
    <row r="95" spans="2:9" s="179" customFormat="1">
      <c r="B95" s="687" t="s">
        <v>784</v>
      </c>
      <c r="C95" s="676">
        <v>291</v>
      </c>
      <c r="D95" s="679" t="s">
        <v>785</v>
      </c>
      <c r="E95" s="281" t="s">
        <v>786</v>
      </c>
      <c r="F95" s="248" t="s">
        <v>787</v>
      </c>
      <c r="G95" s="234"/>
      <c r="H95" s="235"/>
    </row>
    <row r="96" spans="2:9" s="238" customFormat="1">
      <c r="B96" s="687"/>
      <c r="C96" s="676"/>
      <c r="D96" s="679"/>
      <c r="E96" s="618" t="s">
        <v>788</v>
      </c>
      <c r="F96" s="249" t="s">
        <v>789</v>
      </c>
      <c r="G96" s="236"/>
      <c r="H96" s="237"/>
    </row>
    <row r="97" spans="2:8" s="238" customFormat="1">
      <c r="B97" s="687"/>
      <c r="C97" s="676"/>
      <c r="D97" s="679"/>
      <c r="E97" s="618" t="s">
        <v>790</v>
      </c>
      <c r="F97" s="249" t="s">
        <v>791</v>
      </c>
      <c r="G97" s="236"/>
      <c r="H97" s="237"/>
    </row>
    <row r="98" spans="2:8" s="238" customFormat="1">
      <c r="B98" s="687"/>
      <c r="C98" s="676"/>
      <c r="D98" s="679"/>
      <c r="E98" s="618" t="s">
        <v>792</v>
      </c>
      <c r="F98" s="249" t="s">
        <v>793</v>
      </c>
      <c r="G98" s="236"/>
      <c r="H98" s="237"/>
    </row>
    <row r="99" spans="2:8" s="238" customFormat="1" ht="24">
      <c r="B99" s="687"/>
      <c r="C99" s="676"/>
      <c r="D99" s="679"/>
      <c r="E99" s="283" t="s">
        <v>794</v>
      </c>
      <c r="F99" s="287" t="s">
        <v>795</v>
      </c>
      <c r="G99" s="236"/>
      <c r="H99" s="237"/>
    </row>
    <row r="100" spans="2:8" s="25" customFormat="1">
      <c r="B100" s="687" t="s">
        <v>796</v>
      </c>
      <c r="C100" s="676">
        <v>301</v>
      </c>
      <c r="D100" s="679" t="s">
        <v>797</v>
      </c>
      <c r="E100" s="617" t="s">
        <v>798</v>
      </c>
      <c r="F100" s="280" t="s">
        <v>799</v>
      </c>
      <c r="G100" s="239"/>
      <c r="H100" s="240"/>
    </row>
    <row r="101" spans="2:8" s="25" customFormat="1" ht="24">
      <c r="B101" s="687"/>
      <c r="C101" s="676"/>
      <c r="D101" s="679"/>
      <c r="E101" s="258" t="s">
        <v>800</v>
      </c>
      <c r="F101" s="249" t="s">
        <v>801</v>
      </c>
      <c r="G101" s="239"/>
      <c r="H101" s="240"/>
    </row>
    <row r="102" spans="2:8" s="25" customFormat="1">
      <c r="B102" s="687"/>
      <c r="C102" s="676"/>
      <c r="D102" s="679"/>
      <c r="E102" s="258" t="s">
        <v>802</v>
      </c>
      <c r="F102" s="249" t="s">
        <v>803</v>
      </c>
      <c r="G102" s="239"/>
      <c r="H102" s="240"/>
    </row>
    <row r="103" spans="2:8" s="25" customFormat="1" ht="36">
      <c r="B103" s="687"/>
      <c r="C103" s="676"/>
      <c r="D103" s="679"/>
      <c r="E103" s="258" t="s">
        <v>804</v>
      </c>
      <c r="F103" s="249" t="s">
        <v>805</v>
      </c>
      <c r="G103" s="239"/>
      <c r="H103" s="240"/>
    </row>
    <row r="104" spans="2:8" s="25" customFormat="1" ht="24">
      <c r="B104" s="687"/>
      <c r="C104" s="676"/>
      <c r="D104" s="679"/>
      <c r="E104" s="258" t="s">
        <v>806</v>
      </c>
      <c r="F104" s="249" t="s">
        <v>1036</v>
      </c>
      <c r="G104" s="239"/>
      <c r="H104" s="240"/>
    </row>
    <row r="105" spans="2:8" s="25" customFormat="1" ht="24">
      <c r="B105" s="687"/>
      <c r="C105" s="676"/>
      <c r="D105" s="679"/>
      <c r="E105" s="258" t="s">
        <v>807</v>
      </c>
      <c r="F105" s="249" t="s">
        <v>808</v>
      </c>
      <c r="G105" s="239"/>
      <c r="H105" s="240"/>
    </row>
    <row r="106" spans="2:8" s="25" customFormat="1">
      <c r="B106" s="687"/>
      <c r="C106" s="676"/>
      <c r="D106" s="679"/>
      <c r="E106" s="258" t="s">
        <v>809</v>
      </c>
      <c r="F106" s="249" t="s">
        <v>810</v>
      </c>
      <c r="G106" s="239"/>
      <c r="H106" s="240"/>
    </row>
    <row r="107" spans="2:8" s="25" customFormat="1" ht="24">
      <c r="B107" s="687"/>
      <c r="C107" s="676"/>
      <c r="D107" s="679"/>
      <c r="E107" s="260" t="s">
        <v>811</v>
      </c>
      <c r="F107" s="273" t="s">
        <v>812</v>
      </c>
      <c r="G107" s="239"/>
      <c r="H107" s="240"/>
    </row>
    <row r="108" spans="2:8" ht="24">
      <c r="B108" s="687" t="s">
        <v>813</v>
      </c>
      <c r="C108" s="676">
        <v>311</v>
      </c>
      <c r="D108" s="679" t="s">
        <v>813</v>
      </c>
      <c r="E108" s="622" t="s">
        <v>814</v>
      </c>
      <c r="F108" s="248" t="s">
        <v>815</v>
      </c>
      <c r="G108" s="241"/>
    </row>
    <row r="109" spans="2:8" ht="60">
      <c r="B109" s="687"/>
      <c r="C109" s="676"/>
      <c r="D109" s="679"/>
      <c r="E109" s="262" t="s">
        <v>1016</v>
      </c>
      <c r="F109" s="249" t="s">
        <v>816</v>
      </c>
      <c r="G109" s="241"/>
    </row>
    <row r="110" spans="2:8" ht="24">
      <c r="B110" s="687"/>
      <c r="C110" s="676"/>
      <c r="D110" s="679"/>
      <c r="E110" s="262" t="s">
        <v>817</v>
      </c>
      <c r="F110" s="249" t="s">
        <v>818</v>
      </c>
      <c r="G110" s="241"/>
    </row>
    <row r="111" spans="2:8" ht="24">
      <c r="B111" s="687"/>
      <c r="C111" s="676"/>
      <c r="D111" s="679"/>
      <c r="E111" s="262" t="s">
        <v>819</v>
      </c>
      <c r="F111" s="249" t="s">
        <v>1076</v>
      </c>
      <c r="G111" s="241"/>
    </row>
    <row r="112" spans="2:8" ht="24">
      <c r="B112" s="687"/>
      <c r="C112" s="676"/>
      <c r="D112" s="679"/>
      <c r="E112" s="262" t="s">
        <v>820</v>
      </c>
      <c r="F112" s="249" t="s">
        <v>821</v>
      </c>
      <c r="G112" s="241"/>
    </row>
    <row r="113" spans="2:8">
      <c r="B113" s="687"/>
      <c r="C113" s="676"/>
      <c r="D113" s="679"/>
      <c r="E113" s="623" t="s">
        <v>822</v>
      </c>
      <c r="F113" s="287" t="s">
        <v>823</v>
      </c>
      <c r="G113" s="241"/>
    </row>
    <row r="114" spans="2:8" ht="24">
      <c r="B114" s="687" t="s">
        <v>824</v>
      </c>
      <c r="C114" s="267">
        <v>321</v>
      </c>
      <c r="D114" s="270" t="s">
        <v>825</v>
      </c>
      <c r="E114" s="278" t="s">
        <v>825</v>
      </c>
      <c r="F114" s="621" t="s">
        <v>826</v>
      </c>
      <c r="G114" s="241"/>
    </row>
    <row r="115" spans="2:8" ht="36">
      <c r="B115" s="687"/>
      <c r="C115" s="267">
        <v>329</v>
      </c>
      <c r="D115" s="270" t="s">
        <v>827</v>
      </c>
      <c r="E115" s="285" t="s">
        <v>827</v>
      </c>
      <c r="F115" s="291" t="s">
        <v>1077</v>
      </c>
      <c r="G115" s="241"/>
      <c r="H115" s="1"/>
    </row>
    <row r="116" spans="2:8" ht="36">
      <c r="B116" s="687" t="s">
        <v>828</v>
      </c>
      <c r="C116" s="267">
        <v>331</v>
      </c>
      <c r="D116" s="270" t="s">
        <v>829</v>
      </c>
      <c r="E116" s="276" t="s">
        <v>829</v>
      </c>
      <c r="F116" s="291" t="s">
        <v>1037</v>
      </c>
      <c r="G116" s="241"/>
      <c r="H116" s="1"/>
    </row>
    <row r="117" spans="2:8" ht="48">
      <c r="B117" s="687"/>
      <c r="C117" s="267">
        <v>332</v>
      </c>
      <c r="D117" s="270" t="s">
        <v>1063</v>
      </c>
      <c r="E117" s="285" t="s">
        <v>830</v>
      </c>
      <c r="F117" s="291" t="s">
        <v>1038</v>
      </c>
      <c r="G117" s="241"/>
      <c r="H117" s="1"/>
    </row>
    <row r="118" spans="2:8" ht="24">
      <c r="B118" s="687"/>
      <c r="C118" s="676">
        <v>333</v>
      </c>
      <c r="D118" s="679" t="s">
        <v>831</v>
      </c>
      <c r="E118" s="619" t="s">
        <v>832</v>
      </c>
      <c r="F118" s="280" t="s">
        <v>1039</v>
      </c>
      <c r="G118" s="241"/>
      <c r="H118" s="1"/>
    </row>
    <row r="119" spans="2:8" ht="24">
      <c r="B119" s="687"/>
      <c r="C119" s="676"/>
      <c r="D119" s="679"/>
      <c r="E119" s="260" t="s">
        <v>833</v>
      </c>
      <c r="F119" s="273" t="s">
        <v>834</v>
      </c>
      <c r="G119" s="241"/>
      <c r="H119" s="1"/>
    </row>
    <row r="120" spans="2:8" ht="48">
      <c r="B120" s="687"/>
      <c r="C120" s="267">
        <v>339</v>
      </c>
      <c r="D120" s="270" t="s">
        <v>835</v>
      </c>
      <c r="E120" s="276" t="s">
        <v>835</v>
      </c>
      <c r="F120" s="291" t="s">
        <v>1078</v>
      </c>
      <c r="G120" s="241"/>
      <c r="H120" s="1"/>
    </row>
    <row r="121" spans="2:8" ht="24">
      <c r="B121" s="697" t="s">
        <v>979</v>
      </c>
      <c r="C121" s="676">
        <v>341</v>
      </c>
      <c r="D121" s="679" t="s">
        <v>999</v>
      </c>
      <c r="E121" s="289" t="s">
        <v>837</v>
      </c>
      <c r="F121" s="280" t="s">
        <v>1040</v>
      </c>
      <c r="G121" s="241"/>
      <c r="H121" s="1"/>
    </row>
    <row r="122" spans="2:8" ht="24">
      <c r="B122" s="697"/>
      <c r="C122" s="676"/>
      <c r="D122" s="679"/>
      <c r="E122" s="624" t="s">
        <v>1017</v>
      </c>
      <c r="F122" s="273" t="s">
        <v>1041</v>
      </c>
      <c r="G122" s="241"/>
      <c r="H122" s="1"/>
    </row>
    <row r="123" spans="2:8" ht="24">
      <c r="B123" s="698"/>
      <c r="C123" s="267">
        <v>342</v>
      </c>
      <c r="D123" s="270" t="s">
        <v>838</v>
      </c>
      <c r="E123" s="285" t="s">
        <v>838</v>
      </c>
      <c r="F123" s="291" t="s">
        <v>1042</v>
      </c>
      <c r="G123" s="241"/>
      <c r="H123" s="1"/>
    </row>
    <row r="124" spans="2:8">
      <c r="B124" s="687" t="s">
        <v>839</v>
      </c>
      <c r="C124" s="267">
        <v>351</v>
      </c>
      <c r="D124" s="270" t="s">
        <v>1056</v>
      </c>
      <c r="E124" s="290" t="s">
        <v>840</v>
      </c>
      <c r="F124" s="279" t="s">
        <v>841</v>
      </c>
      <c r="G124" s="241"/>
      <c r="H124" s="1"/>
    </row>
    <row r="125" spans="2:8" ht="36">
      <c r="B125" s="702"/>
      <c r="C125" s="676">
        <v>352</v>
      </c>
      <c r="D125" s="679" t="s">
        <v>842</v>
      </c>
      <c r="E125" s="292" t="s">
        <v>843</v>
      </c>
      <c r="F125" s="248" t="s">
        <v>844</v>
      </c>
      <c r="G125" s="241"/>
      <c r="H125" s="1"/>
    </row>
    <row r="126" spans="2:8">
      <c r="B126" s="702"/>
      <c r="C126" s="676"/>
      <c r="D126" s="679"/>
      <c r="E126" s="288" t="s">
        <v>845</v>
      </c>
      <c r="F126" s="287" t="s">
        <v>846</v>
      </c>
      <c r="G126" s="241"/>
      <c r="H126" s="1"/>
    </row>
    <row r="127" spans="2:8" ht="84">
      <c r="B127" s="702"/>
      <c r="C127" s="267">
        <v>353</v>
      </c>
      <c r="D127" s="270" t="s">
        <v>1000</v>
      </c>
      <c r="E127" s="278" t="s">
        <v>1000</v>
      </c>
      <c r="F127" s="621" t="s">
        <v>1079</v>
      </c>
      <c r="G127" s="241"/>
      <c r="H127" s="1"/>
    </row>
    <row r="128" spans="2:8" ht="24">
      <c r="B128" s="702"/>
      <c r="C128" s="267">
        <v>354</v>
      </c>
      <c r="D128" s="270" t="s">
        <v>1097</v>
      </c>
      <c r="E128" s="285" t="s">
        <v>1059</v>
      </c>
      <c r="F128" s="291" t="s">
        <v>847</v>
      </c>
      <c r="G128" s="241"/>
      <c r="H128" s="1"/>
    </row>
    <row r="129" spans="2:8">
      <c r="B129" s="702"/>
      <c r="C129" s="676">
        <v>359</v>
      </c>
      <c r="D129" s="679" t="s">
        <v>848</v>
      </c>
      <c r="E129" s="289" t="s">
        <v>849</v>
      </c>
      <c r="F129" s="280" t="s">
        <v>850</v>
      </c>
      <c r="G129" s="241"/>
      <c r="H129" s="1"/>
    </row>
    <row r="130" spans="2:8">
      <c r="B130" s="702"/>
      <c r="C130" s="676"/>
      <c r="D130" s="679"/>
      <c r="E130" s="259" t="s">
        <v>851</v>
      </c>
      <c r="F130" s="249" t="s">
        <v>852</v>
      </c>
      <c r="G130" s="241"/>
      <c r="H130" s="1"/>
    </row>
    <row r="131" spans="2:8" ht="24">
      <c r="B131" s="702"/>
      <c r="C131" s="676"/>
      <c r="D131" s="679"/>
      <c r="E131" s="624" t="s">
        <v>853</v>
      </c>
      <c r="F131" s="273" t="s">
        <v>854</v>
      </c>
      <c r="G131" s="241"/>
      <c r="H131" s="1"/>
    </row>
    <row r="132" spans="2:8" ht="60">
      <c r="B132" s="687" t="s">
        <v>855</v>
      </c>
      <c r="C132" s="676">
        <v>391</v>
      </c>
      <c r="D132" s="679" t="s">
        <v>1057</v>
      </c>
      <c r="E132" s="281" t="s">
        <v>856</v>
      </c>
      <c r="F132" s="248" t="s">
        <v>857</v>
      </c>
      <c r="G132" s="241"/>
      <c r="H132" s="1"/>
    </row>
    <row r="133" spans="2:8" ht="108">
      <c r="B133" s="687"/>
      <c r="C133" s="676"/>
      <c r="D133" s="679"/>
      <c r="E133" s="288" t="s">
        <v>855</v>
      </c>
      <c r="F133" s="287" t="s">
        <v>1080</v>
      </c>
      <c r="G133" s="241"/>
      <c r="H133" s="1"/>
    </row>
    <row r="134" spans="2:8" ht="24">
      <c r="B134" s="687"/>
      <c r="C134" s="267">
        <v>392</v>
      </c>
      <c r="D134" s="270" t="s">
        <v>858</v>
      </c>
      <c r="E134" s="625" t="s">
        <v>1098</v>
      </c>
      <c r="F134" s="626" t="s">
        <v>859</v>
      </c>
      <c r="G134" s="241"/>
      <c r="H134" s="1"/>
    </row>
    <row r="135" spans="2:8">
      <c r="B135" s="687" t="s">
        <v>860</v>
      </c>
      <c r="C135" s="676">
        <v>411</v>
      </c>
      <c r="D135" s="679" t="s">
        <v>1064</v>
      </c>
      <c r="E135" s="281" t="s">
        <v>1018</v>
      </c>
      <c r="F135" s="282" t="s">
        <v>1043</v>
      </c>
      <c r="G135" s="241"/>
      <c r="H135" s="1"/>
    </row>
    <row r="136" spans="2:8">
      <c r="B136" s="687"/>
      <c r="C136" s="676"/>
      <c r="D136" s="679"/>
      <c r="E136" s="288" t="s">
        <v>1019</v>
      </c>
      <c r="F136" s="284" t="s">
        <v>1044</v>
      </c>
      <c r="G136" s="241"/>
      <c r="H136" s="1"/>
    </row>
    <row r="137" spans="2:8">
      <c r="B137" s="687"/>
      <c r="C137" s="267">
        <v>412</v>
      </c>
      <c r="D137" s="270" t="s">
        <v>861</v>
      </c>
      <c r="E137" s="290" t="s">
        <v>861</v>
      </c>
      <c r="F137" s="279" t="s">
        <v>1045</v>
      </c>
      <c r="G137" s="241"/>
      <c r="H137" s="241"/>
    </row>
    <row r="138" spans="2:8" ht="24">
      <c r="B138" s="687"/>
      <c r="C138" s="267">
        <v>413</v>
      </c>
      <c r="D138" s="270" t="s">
        <v>1099</v>
      </c>
      <c r="E138" s="276" t="s">
        <v>862</v>
      </c>
      <c r="F138" s="291" t="s">
        <v>863</v>
      </c>
      <c r="G138" s="241"/>
    </row>
    <row r="139" spans="2:8" ht="24">
      <c r="B139" s="687"/>
      <c r="C139" s="267">
        <v>419</v>
      </c>
      <c r="D139" s="270" t="s">
        <v>864</v>
      </c>
      <c r="E139" s="278" t="s">
        <v>865</v>
      </c>
      <c r="F139" s="621" t="s">
        <v>866</v>
      </c>
      <c r="G139" s="241"/>
    </row>
    <row r="140" spans="2:8">
      <c r="B140" s="699" t="s">
        <v>980</v>
      </c>
      <c r="C140" s="267">
        <v>461</v>
      </c>
      <c r="D140" s="270" t="s">
        <v>1100</v>
      </c>
      <c r="E140" s="276" t="s">
        <v>867</v>
      </c>
      <c r="F140" s="277" t="s">
        <v>1242</v>
      </c>
      <c r="G140" s="241"/>
    </row>
    <row r="141" spans="2:8">
      <c r="B141" s="700"/>
      <c r="C141" s="676">
        <v>462</v>
      </c>
      <c r="D141" s="679" t="s">
        <v>1101</v>
      </c>
      <c r="E141" s="617" t="s">
        <v>868</v>
      </c>
      <c r="F141" s="275" t="s">
        <v>869</v>
      </c>
      <c r="G141" s="241"/>
    </row>
    <row r="142" spans="2:8">
      <c r="B142" s="701"/>
      <c r="C142" s="676"/>
      <c r="D142" s="679"/>
      <c r="E142" s="260" t="s">
        <v>870</v>
      </c>
      <c r="F142" s="627" t="s">
        <v>871</v>
      </c>
      <c r="G142" s="241"/>
    </row>
    <row r="143" spans="2:8" ht="28.5">
      <c r="B143" s="265" t="s">
        <v>872</v>
      </c>
      <c r="C143" s="267">
        <v>471</v>
      </c>
      <c r="D143" s="270" t="s">
        <v>1058</v>
      </c>
      <c r="E143" s="276" t="s">
        <v>872</v>
      </c>
      <c r="F143" s="277" t="s">
        <v>873</v>
      </c>
      <c r="G143" s="241"/>
    </row>
    <row r="144" spans="2:8" ht="37.5">
      <c r="B144" s="264" t="s">
        <v>981</v>
      </c>
      <c r="C144" s="267">
        <v>481</v>
      </c>
      <c r="D144" s="270" t="s">
        <v>1061</v>
      </c>
      <c r="E144" s="633" t="s">
        <v>874</v>
      </c>
      <c r="F144" s="637" t="s">
        <v>875</v>
      </c>
      <c r="G144" s="241"/>
    </row>
    <row r="145" spans="2:7" ht="36">
      <c r="B145" s="706" t="s">
        <v>876</v>
      </c>
      <c r="C145" s="676">
        <v>511</v>
      </c>
      <c r="D145" s="679" t="s">
        <v>1102</v>
      </c>
      <c r="E145" s="617" t="s">
        <v>877</v>
      </c>
      <c r="F145" s="280" t="s">
        <v>878</v>
      </c>
      <c r="G145" s="241"/>
    </row>
    <row r="146" spans="2:7" ht="24">
      <c r="B146" s="707"/>
      <c r="C146" s="676"/>
      <c r="D146" s="679"/>
      <c r="E146" s="258" t="s">
        <v>879</v>
      </c>
      <c r="F146" s="249" t="s">
        <v>1081</v>
      </c>
      <c r="G146" s="241"/>
    </row>
    <row r="147" spans="2:7">
      <c r="B147" s="699" t="s">
        <v>982</v>
      </c>
      <c r="C147" s="676">
        <v>531</v>
      </c>
      <c r="D147" s="679" t="s">
        <v>1103</v>
      </c>
      <c r="E147" s="258" t="s">
        <v>880</v>
      </c>
      <c r="F147" s="250" t="s">
        <v>881</v>
      </c>
      <c r="G147" s="241"/>
    </row>
    <row r="148" spans="2:7" ht="24">
      <c r="B148" s="701"/>
      <c r="C148" s="676"/>
      <c r="D148" s="679"/>
      <c r="E148" s="258" t="s">
        <v>882</v>
      </c>
      <c r="F148" s="249" t="s">
        <v>1046</v>
      </c>
      <c r="G148" s="241"/>
    </row>
    <row r="149" spans="2:7" ht="36">
      <c r="B149" s="706" t="s">
        <v>883</v>
      </c>
      <c r="C149" s="267">
        <v>551</v>
      </c>
      <c r="D149" s="270" t="s">
        <v>884</v>
      </c>
      <c r="E149" s="624" t="s">
        <v>885</v>
      </c>
      <c r="F149" s="273" t="s">
        <v>1082</v>
      </c>
      <c r="G149" s="241"/>
    </row>
    <row r="150" spans="2:7">
      <c r="B150" s="708"/>
      <c r="C150" s="267">
        <v>552</v>
      </c>
      <c r="D150" s="270" t="s">
        <v>886</v>
      </c>
      <c r="E150" s="285" t="s">
        <v>887</v>
      </c>
      <c r="F150" s="277" t="s">
        <v>888</v>
      </c>
      <c r="G150" s="241"/>
    </row>
    <row r="151" spans="2:7">
      <c r="B151" s="707"/>
      <c r="C151" s="267">
        <v>553</v>
      </c>
      <c r="D151" s="270" t="s">
        <v>889</v>
      </c>
      <c r="E151" s="290" t="s">
        <v>890</v>
      </c>
      <c r="F151" s="628"/>
      <c r="G151" s="241"/>
    </row>
    <row r="152" spans="2:7">
      <c r="B152" s="703" t="s">
        <v>891</v>
      </c>
      <c r="C152" s="676">
        <v>571</v>
      </c>
      <c r="D152" s="679" t="s">
        <v>892</v>
      </c>
      <c r="E152" s="281" t="s">
        <v>893</v>
      </c>
      <c r="F152" s="282" t="s">
        <v>894</v>
      </c>
      <c r="G152" s="241"/>
    </row>
    <row r="153" spans="2:7">
      <c r="B153" s="704"/>
      <c r="C153" s="676"/>
      <c r="D153" s="679"/>
      <c r="E153" s="283" t="s">
        <v>895</v>
      </c>
      <c r="F153" s="284" t="s">
        <v>896</v>
      </c>
      <c r="G153" s="241"/>
    </row>
    <row r="154" spans="2:7">
      <c r="B154" s="704"/>
      <c r="C154" s="676">
        <v>572</v>
      </c>
      <c r="D154" s="679" t="s">
        <v>897</v>
      </c>
      <c r="E154" s="617" t="s">
        <v>898</v>
      </c>
      <c r="F154" s="275" t="s">
        <v>1083</v>
      </c>
      <c r="G154" s="241"/>
    </row>
    <row r="155" spans="2:7">
      <c r="B155" s="704"/>
      <c r="C155" s="676"/>
      <c r="D155" s="679"/>
      <c r="E155" s="260" t="s">
        <v>899</v>
      </c>
      <c r="F155" s="627" t="s">
        <v>900</v>
      </c>
      <c r="G155" s="241"/>
    </row>
    <row r="156" spans="2:7">
      <c r="B156" s="704"/>
      <c r="C156" s="676">
        <v>573</v>
      </c>
      <c r="D156" s="679" t="s">
        <v>901</v>
      </c>
      <c r="E156" s="281" t="s">
        <v>902</v>
      </c>
      <c r="F156" s="629"/>
      <c r="G156" s="241"/>
    </row>
    <row r="157" spans="2:7">
      <c r="B157" s="704"/>
      <c r="C157" s="676"/>
      <c r="D157" s="679"/>
      <c r="E157" s="283" t="s">
        <v>903</v>
      </c>
      <c r="F157" s="251"/>
      <c r="G157" s="241"/>
    </row>
    <row r="158" spans="2:7">
      <c r="B158" s="704"/>
      <c r="C158" s="676">
        <v>574</v>
      </c>
      <c r="D158" s="679" t="s">
        <v>1104</v>
      </c>
      <c r="E158" s="617" t="s">
        <v>904</v>
      </c>
      <c r="F158" s="275" t="s">
        <v>905</v>
      </c>
      <c r="G158" s="241"/>
    </row>
    <row r="159" spans="2:7">
      <c r="B159" s="704"/>
      <c r="C159" s="676"/>
      <c r="D159" s="679"/>
      <c r="E159" s="258" t="s">
        <v>906</v>
      </c>
      <c r="F159" s="250" t="s">
        <v>907</v>
      </c>
      <c r="G159" s="241"/>
    </row>
    <row r="160" spans="2:7">
      <c r="B160" s="704"/>
      <c r="C160" s="676"/>
      <c r="D160" s="679"/>
      <c r="E160" s="260" t="s">
        <v>908</v>
      </c>
      <c r="F160" s="627" t="s">
        <v>909</v>
      </c>
      <c r="G160" s="241"/>
    </row>
    <row r="161" spans="2:7">
      <c r="B161" s="704"/>
      <c r="C161" s="267">
        <v>575</v>
      </c>
      <c r="D161" s="270" t="s">
        <v>1105</v>
      </c>
      <c r="E161" s="276" t="s">
        <v>910</v>
      </c>
      <c r="F161" s="277" t="s">
        <v>911</v>
      </c>
      <c r="G161" s="241"/>
    </row>
    <row r="162" spans="2:7">
      <c r="B162" s="704"/>
      <c r="C162" s="267">
        <v>576</v>
      </c>
      <c r="D162" s="270" t="s">
        <v>912</v>
      </c>
      <c r="E162" s="278" t="s">
        <v>912</v>
      </c>
      <c r="F162" s="279" t="s">
        <v>913</v>
      </c>
      <c r="G162" s="241"/>
    </row>
    <row r="163" spans="2:7" ht="24">
      <c r="B163" s="704"/>
      <c r="C163" s="267">
        <v>577</v>
      </c>
      <c r="D163" s="270" t="s">
        <v>1106</v>
      </c>
      <c r="E163" s="276" t="s">
        <v>914</v>
      </c>
      <c r="F163" s="291" t="s">
        <v>1084</v>
      </c>
      <c r="G163" s="241"/>
    </row>
    <row r="164" spans="2:7">
      <c r="B164" s="704"/>
      <c r="C164" s="676">
        <v>578</v>
      </c>
      <c r="D164" s="679" t="s">
        <v>915</v>
      </c>
      <c r="E164" s="617" t="s">
        <v>916</v>
      </c>
      <c r="F164" s="275" t="s">
        <v>917</v>
      </c>
      <c r="G164" s="241"/>
    </row>
    <row r="165" spans="2:7" ht="36">
      <c r="B165" s="704"/>
      <c r="C165" s="676"/>
      <c r="D165" s="679"/>
      <c r="E165" s="630" t="s">
        <v>1020</v>
      </c>
      <c r="F165" s="273" t="s">
        <v>1085</v>
      </c>
      <c r="G165" s="241"/>
    </row>
    <row r="166" spans="2:7">
      <c r="B166" s="705"/>
      <c r="C166" s="267">
        <v>579</v>
      </c>
      <c r="D166" s="270" t="s">
        <v>918</v>
      </c>
      <c r="E166" s="276" t="s">
        <v>918</v>
      </c>
      <c r="F166" s="277" t="s">
        <v>1047</v>
      </c>
      <c r="G166" s="241"/>
    </row>
    <row r="167" spans="2:7">
      <c r="B167" s="703" t="s">
        <v>836</v>
      </c>
      <c r="C167" s="267">
        <v>591</v>
      </c>
      <c r="D167" s="270" t="s">
        <v>919</v>
      </c>
      <c r="E167" s="278" t="s">
        <v>1021</v>
      </c>
      <c r="F167" s="279" t="s">
        <v>1048</v>
      </c>
      <c r="G167" s="241"/>
    </row>
    <row r="168" spans="2:7">
      <c r="B168" s="704"/>
      <c r="C168" s="267">
        <v>592</v>
      </c>
      <c r="D168" s="270" t="s">
        <v>920</v>
      </c>
      <c r="E168" s="276" t="s">
        <v>920</v>
      </c>
      <c r="F168" s="277" t="s">
        <v>921</v>
      </c>
      <c r="G168" s="241"/>
    </row>
    <row r="169" spans="2:7" ht="24">
      <c r="B169" s="704"/>
      <c r="C169" s="267">
        <v>593</v>
      </c>
      <c r="D169" s="270" t="s">
        <v>922</v>
      </c>
      <c r="E169" s="278" t="s">
        <v>922</v>
      </c>
      <c r="F169" s="621" t="s">
        <v>923</v>
      </c>
      <c r="G169" s="241"/>
    </row>
    <row r="170" spans="2:7" ht="24">
      <c r="B170" s="704"/>
      <c r="C170" s="267">
        <v>594</v>
      </c>
      <c r="D170" s="270" t="s">
        <v>1001</v>
      </c>
      <c r="E170" s="631" t="s">
        <v>924</v>
      </c>
      <c r="F170" s="291" t="s">
        <v>1086</v>
      </c>
      <c r="G170" s="241"/>
    </row>
    <row r="171" spans="2:7" ht="24">
      <c r="B171" s="705"/>
      <c r="C171" s="267">
        <v>595</v>
      </c>
      <c r="D171" s="270" t="s">
        <v>925</v>
      </c>
      <c r="E171" s="625" t="s">
        <v>926</v>
      </c>
      <c r="F171" s="621" t="s">
        <v>1049</v>
      </c>
      <c r="G171" s="241"/>
    </row>
    <row r="172" spans="2:7">
      <c r="B172" s="703" t="s">
        <v>927</v>
      </c>
      <c r="C172" s="676">
        <v>611</v>
      </c>
      <c r="D172" s="679" t="s">
        <v>1107</v>
      </c>
      <c r="E172" s="281" t="s">
        <v>928</v>
      </c>
      <c r="F172" s="282" t="s">
        <v>929</v>
      </c>
      <c r="G172" s="241"/>
    </row>
    <row r="173" spans="2:7">
      <c r="B173" s="705"/>
      <c r="C173" s="676"/>
      <c r="D173" s="679"/>
      <c r="E173" s="283" t="s">
        <v>930</v>
      </c>
      <c r="F173" s="284" t="s">
        <v>931</v>
      </c>
      <c r="G173" s="241"/>
    </row>
    <row r="174" spans="2:7">
      <c r="B174" s="703" t="s">
        <v>932</v>
      </c>
      <c r="C174" s="676">
        <v>631</v>
      </c>
      <c r="D174" s="679" t="s">
        <v>1108</v>
      </c>
      <c r="E174" s="617" t="s">
        <v>933</v>
      </c>
      <c r="F174" s="275" t="s">
        <v>1022</v>
      </c>
      <c r="G174" s="241"/>
    </row>
    <row r="175" spans="2:7" ht="36">
      <c r="B175" s="704"/>
      <c r="C175" s="676"/>
      <c r="D175" s="679"/>
      <c r="E175" s="630" t="s">
        <v>934</v>
      </c>
      <c r="F175" s="273" t="s">
        <v>935</v>
      </c>
      <c r="G175" s="241"/>
    </row>
    <row r="176" spans="2:7" ht="24">
      <c r="B176" s="704"/>
      <c r="C176" s="676">
        <v>632</v>
      </c>
      <c r="D176" s="679" t="s">
        <v>1109</v>
      </c>
      <c r="E176" s="281" t="s">
        <v>936</v>
      </c>
      <c r="F176" s="248" t="s">
        <v>937</v>
      </c>
      <c r="G176" s="241"/>
    </row>
    <row r="177" spans="2:7">
      <c r="B177" s="705"/>
      <c r="C177" s="676"/>
      <c r="D177" s="679"/>
      <c r="E177" s="283" t="s">
        <v>938</v>
      </c>
      <c r="F177" s="284" t="s">
        <v>939</v>
      </c>
      <c r="G177" s="241"/>
    </row>
    <row r="178" spans="2:7">
      <c r="B178" s="703" t="s">
        <v>940</v>
      </c>
      <c r="C178" s="267">
        <v>641</v>
      </c>
      <c r="D178" s="270" t="s">
        <v>1110</v>
      </c>
      <c r="E178" s="278" t="s">
        <v>941</v>
      </c>
      <c r="F178" s="279" t="s">
        <v>1052</v>
      </c>
      <c r="G178" s="241"/>
    </row>
    <row r="179" spans="2:7">
      <c r="B179" s="704"/>
      <c r="C179" s="267">
        <v>642</v>
      </c>
      <c r="D179" s="270" t="s">
        <v>942</v>
      </c>
      <c r="E179" s="276" t="s">
        <v>942</v>
      </c>
      <c r="F179" s="277" t="s">
        <v>1050</v>
      </c>
      <c r="G179" s="241"/>
    </row>
    <row r="180" spans="2:7" ht="36">
      <c r="B180" s="704"/>
      <c r="C180" s="267">
        <v>643</v>
      </c>
      <c r="D180" s="270" t="s">
        <v>943</v>
      </c>
      <c r="E180" s="278" t="s">
        <v>944</v>
      </c>
      <c r="F180" s="621" t="s">
        <v>945</v>
      </c>
      <c r="G180" s="241"/>
    </row>
    <row r="181" spans="2:7">
      <c r="B181" s="705"/>
      <c r="C181" s="267">
        <v>644</v>
      </c>
      <c r="D181" s="270" t="s">
        <v>946</v>
      </c>
      <c r="E181" s="276" t="s">
        <v>947</v>
      </c>
      <c r="F181" s="277" t="s">
        <v>948</v>
      </c>
      <c r="G181" s="241"/>
    </row>
    <row r="182" spans="2:7" ht="31.5" customHeight="1">
      <c r="B182" s="266" t="s">
        <v>983</v>
      </c>
      <c r="C182" s="267">
        <v>659</v>
      </c>
      <c r="D182" s="270" t="s">
        <v>1002</v>
      </c>
      <c r="E182" s="632" t="s">
        <v>1002</v>
      </c>
      <c r="F182" s="621" t="s">
        <v>949</v>
      </c>
      <c r="G182" s="241"/>
    </row>
    <row r="183" spans="2:7" ht="48">
      <c r="B183" s="706" t="s">
        <v>984</v>
      </c>
      <c r="C183" s="676">
        <v>661</v>
      </c>
      <c r="D183" s="679" t="s">
        <v>950</v>
      </c>
      <c r="E183" s="292" t="s">
        <v>951</v>
      </c>
      <c r="F183" s="248" t="s">
        <v>1332</v>
      </c>
      <c r="G183" s="241"/>
    </row>
    <row r="184" spans="2:7">
      <c r="B184" s="708"/>
      <c r="C184" s="676"/>
      <c r="D184" s="679"/>
      <c r="E184" s="283" t="s">
        <v>952</v>
      </c>
      <c r="F184" s="284" t="s">
        <v>953</v>
      </c>
      <c r="G184" s="241"/>
    </row>
    <row r="185" spans="2:7" ht="24">
      <c r="B185" s="708"/>
      <c r="C185" s="267">
        <v>662</v>
      </c>
      <c r="D185" s="270" t="s">
        <v>954</v>
      </c>
      <c r="E185" s="278" t="s">
        <v>954</v>
      </c>
      <c r="F185" s="621" t="s">
        <v>955</v>
      </c>
      <c r="G185" s="241"/>
    </row>
    <row r="186" spans="2:7">
      <c r="B186" s="708"/>
      <c r="C186" s="676">
        <v>663</v>
      </c>
      <c r="D186" s="679" t="s">
        <v>956</v>
      </c>
      <c r="E186" s="281" t="s">
        <v>957</v>
      </c>
      <c r="F186" s="282" t="s">
        <v>958</v>
      </c>
      <c r="G186" s="241"/>
    </row>
    <row r="187" spans="2:7">
      <c r="B187" s="708"/>
      <c r="C187" s="676"/>
      <c r="D187" s="679"/>
      <c r="E187" s="283" t="s">
        <v>959</v>
      </c>
      <c r="F187" s="284" t="s">
        <v>960</v>
      </c>
      <c r="G187" s="241"/>
    </row>
    <row r="188" spans="2:7" ht="60">
      <c r="B188" s="707"/>
      <c r="C188" s="267">
        <v>669</v>
      </c>
      <c r="D188" s="270" t="s">
        <v>961</v>
      </c>
      <c r="E188" s="625" t="s">
        <v>962</v>
      </c>
      <c r="F188" s="621" t="s">
        <v>963</v>
      </c>
      <c r="G188" s="241"/>
    </row>
    <row r="189" spans="2:7">
      <c r="B189" s="703" t="s">
        <v>985</v>
      </c>
      <c r="C189" s="267">
        <v>671</v>
      </c>
      <c r="D189" s="270" t="s">
        <v>1062</v>
      </c>
      <c r="E189" s="276" t="s">
        <v>964</v>
      </c>
      <c r="F189" s="277" t="s">
        <v>965</v>
      </c>
      <c r="G189" s="241"/>
    </row>
    <row r="190" spans="2:7" ht="24">
      <c r="B190" s="704"/>
      <c r="C190" s="267">
        <v>672</v>
      </c>
      <c r="D190" s="270" t="s">
        <v>1111</v>
      </c>
      <c r="E190" s="633" t="s">
        <v>966</v>
      </c>
      <c r="F190" s="634" t="s">
        <v>1051</v>
      </c>
      <c r="G190" s="241"/>
    </row>
    <row r="191" spans="2:7" ht="36">
      <c r="B191" s="704"/>
      <c r="C191" s="267">
        <v>673</v>
      </c>
      <c r="D191" s="270" t="s">
        <v>967</v>
      </c>
      <c r="E191" s="635" t="s">
        <v>968</v>
      </c>
      <c r="F191" s="621" t="s">
        <v>969</v>
      </c>
      <c r="G191" s="241"/>
    </row>
    <row r="192" spans="2:7" ht="72">
      <c r="B192" s="704"/>
      <c r="C192" s="267">
        <v>674</v>
      </c>
      <c r="D192" s="270" t="s">
        <v>970</v>
      </c>
      <c r="E192" s="276" t="s">
        <v>970</v>
      </c>
      <c r="F192" s="291" t="s">
        <v>971</v>
      </c>
      <c r="G192" s="241"/>
    </row>
    <row r="193" spans="2:7" ht="48">
      <c r="B193" s="705"/>
      <c r="C193" s="267">
        <v>679</v>
      </c>
      <c r="D193" s="270" t="s">
        <v>972</v>
      </c>
      <c r="E193" s="635" t="s">
        <v>972</v>
      </c>
      <c r="F193" s="621" t="s">
        <v>973</v>
      </c>
      <c r="G193" s="241"/>
    </row>
    <row r="194" spans="2:7" ht="34.5" customHeight="1">
      <c r="B194" s="615" t="s">
        <v>986</v>
      </c>
      <c r="C194" s="267">
        <v>681</v>
      </c>
      <c r="D194" s="270" t="s">
        <v>974</v>
      </c>
      <c r="E194" s="285" t="s">
        <v>974</v>
      </c>
      <c r="F194" s="636"/>
      <c r="G194" s="241"/>
    </row>
    <row r="195" spans="2:7" ht="33" customHeight="1">
      <c r="B195" s="616" t="s">
        <v>987</v>
      </c>
      <c r="C195" s="271">
        <v>691</v>
      </c>
      <c r="D195" s="272" t="s">
        <v>975</v>
      </c>
      <c r="E195" s="285" t="s">
        <v>975</v>
      </c>
      <c r="F195" s="636"/>
      <c r="G195" s="241"/>
    </row>
    <row r="196" spans="2:7">
      <c r="B196" s="25"/>
      <c r="C196" s="252"/>
      <c r="D196" s="253"/>
      <c r="E196" s="254"/>
      <c r="F196" s="252"/>
    </row>
  </sheetData>
  <sheetProtection sheet="1" objects="1" scenarios="1"/>
  <mergeCells count="133">
    <mergeCell ref="B183:B188"/>
    <mergeCell ref="C183:C184"/>
    <mergeCell ref="D183:D184"/>
    <mergeCell ref="C186:C187"/>
    <mergeCell ref="D186:D187"/>
    <mergeCell ref="B189:B193"/>
    <mergeCell ref="B174:B177"/>
    <mergeCell ref="C174:C175"/>
    <mergeCell ref="D174:D175"/>
    <mergeCell ref="C176:C177"/>
    <mergeCell ref="D176:D177"/>
    <mergeCell ref="B178:B181"/>
    <mergeCell ref="B167:B171"/>
    <mergeCell ref="B172:B173"/>
    <mergeCell ref="C172:C173"/>
    <mergeCell ref="D172:D173"/>
    <mergeCell ref="B145:B146"/>
    <mergeCell ref="C145:C146"/>
    <mergeCell ref="D145:D146"/>
    <mergeCell ref="B147:B148"/>
    <mergeCell ref="C147:C148"/>
    <mergeCell ref="D147:D148"/>
    <mergeCell ref="B149:B151"/>
    <mergeCell ref="B152:B166"/>
    <mergeCell ref="C152:C153"/>
    <mergeCell ref="D152:D153"/>
    <mergeCell ref="C154:C155"/>
    <mergeCell ref="D154:D155"/>
    <mergeCell ref="C156:C157"/>
    <mergeCell ref="D156:D157"/>
    <mergeCell ref="C158:C160"/>
    <mergeCell ref="D158:D160"/>
    <mergeCell ref="C164:C165"/>
    <mergeCell ref="D164:D165"/>
    <mergeCell ref="B135:B139"/>
    <mergeCell ref="C135:C136"/>
    <mergeCell ref="D135:D136"/>
    <mergeCell ref="B140:B142"/>
    <mergeCell ref="C141:C142"/>
    <mergeCell ref="D141:D142"/>
    <mergeCell ref="B124:B131"/>
    <mergeCell ref="C125:C126"/>
    <mergeCell ref="D125:D126"/>
    <mergeCell ref="C129:C131"/>
    <mergeCell ref="D129:D131"/>
    <mergeCell ref="B132:B134"/>
    <mergeCell ref="C132:C133"/>
    <mergeCell ref="D132:D133"/>
    <mergeCell ref="B114:B115"/>
    <mergeCell ref="B116:B120"/>
    <mergeCell ref="C118:C119"/>
    <mergeCell ref="D118:D119"/>
    <mergeCell ref="B121:B123"/>
    <mergeCell ref="C121:C122"/>
    <mergeCell ref="D121:D122"/>
    <mergeCell ref="B100:B107"/>
    <mergeCell ref="C100:C107"/>
    <mergeCell ref="D100:D107"/>
    <mergeCell ref="B108:B113"/>
    <mergeCell ref="C108:C113"/>
    <mergeCell ref="D108:D113"/>
    <mergeCell ref="B91:B94"/>
    <mergeCell ref="C91:C92"/>
    <mergeCell ref="D91:D92"/>
    <mergeCell ref="C93:C94"/>
    <mergeCell ref="D93:D94"/>
    <mergeCell ref="B95:B99"/>
    <mergeCell ref="C95:C99"/>
    <mergeCell ref="D95:D99"/>
    <mergeCell ref="B80:B86"/>
    <mergeCell ref="C80:C81"/>
    <mergeCell ref="D80:D81"/>
    <mergeCell ref="C82:C84"/>
    <mergeCell ref="D82:D84"/>
    <mergeCell ref="B87:B90"/>
    <mergeCell ref="C87:C88"/>
    <mergeCell ref="D87:D88"/>
    <mergeCell ref="C89:C90"/>
    <mergeCell ref="D89:D90"/>
    <mergeCell ref="B71:B79"/>
    <mergeCell ref="C71:C73"/>
    <mergeCell ref="D71:D73"/>
    <mergeCell ref="E71:E73"/>
    <mergeCell ref="C74:C76"/>
    <mergeCell ref="D74:D76"/>
    <mergeCell ref="E74:E76"/>
    <mergeCell ref="C78:C79"/>
    <mergeCell ref="D78:D79"/>
    <mergeCell ref="B69:B70"/>
    <mergeCell ref="C69:C70"/>
    <mergeCell ref="D69:D70"/>
    <mergeCell ref="C46:C47"/>
    <mergeCell ref="D46:D47"/>
    <mergeCell ref="B49:B63"/>
    <mergeCell ref="C50:C51"/>
    <mergeCell ref="D50:D51"/>
    <mergeCell ref="C53:C55"/>
    <mergeCell ref="D53:D55"/>
    <mergeCell ref="C59:C63"/>
    <mergeCell ref="D59:D63"/>
    <mergeCell ref="B40:B47"/>
    <mergeCell ref="C40:C41"/>
    <mergeCell ref="D40:D41"/>
    <mergeCell ref="C43:C45"/>
    <mergeCell ref="D43:D45"/>
    <mergeCell ref="B64:B65"/>
    <mergeCell ref="B66:B68"/>
    <mergeCell ref="C67:C68"/>
    <mergeCell ref="D67:D68"/>
    <mergeCell ref="B21:B31"/>
    <mergeCell ref="C21:C27"/>
    <mergeCell ref="D21:D27"/>
    <mergeCell ref="C28:C29"/>
    <mergeCell ref="D28:D29"/>
    <mergeCell ref="B3:B4"/>
    <mergeCell ref="E3:E4"/>
    <mergeCell ref="B32:B39"/>
    <mergeCell ref="C32:C36"/>
    <mergeCell ref="D32:D36"/>
    <mergeCell ref="C37:C39"/>
    <mergeCell ref="D37:D39"/>
    <mergeCell ref="C19:C20"/>
    <mergeCell ref="D19:D20"/>
    <mergeCell ref="C3:D3"/>
    <mergeCell ref="F3:F4"/>
    <mergeCell ref="B5:B17"/>
    <mergeCell ref="C5:C10"/>
    <mergeCell ref="D5:D10"/>
    <mergeCell ref="C13:C15"/>
    <mergeCell ref="D13:D15"/>
    <mergeCell ref="C16:C17"/>
    <mergeCell ref="D16:D17"/>
    <mergeCell ref="B18:B20"/>
  </mergeCells>
  <phoneticPr fontId="4"/>
  <hyperlinks>
    <hyperlink ref="D19" location="入力!F30" display="石炭・原油・天然ガス" xr:uid="{00000000-0004-0000-0200-000000000000}"/>
    <hyperlink ref="D18" location="入力!F29" display="金属鉱物" xr:uid="{00000000-0004-0000-0200-000001000000}"/>
    <hyperlink ref="D16:D17" location="入力!F28" display="漁業" xr:uid="{00000000-0004-0000-0200-000002000000}"/>
    <hyperlink ref="D13:D15" location="入力!F27" display="林業" xr:uid="{00000000-0004-0000-0200-000003000000}"/>
    <hyperlink ref="D12" location="入力!F26" display="農業サービス" xr:uid="{00000000-0004-0000-0200-000004000000}"/>
    <hyperlink ref="D11" location="入力!F25" display="畜産" xr:uid="{00000000-0004-0000-0200-000005000000}"/>
    <hyperlink ref="D5:D10" location="入力!F24" display="耕種農業" xr:uid="{00000000-0004-0000-0200-000006000000}"/>
    <hyperlink ref="D21:D27" location="入力!F31" display="食料品" xr:uid="{00000000-0004-0000-0200-000007000000}"/>
    <hyperlink ref="D28:D29" location="入力!F32" display="飲料" xr:uid="{00000000-0004-0000-0200-000008000000}"/>
    <hyperlink ref="D30" location="入力!F33" display="飼料・有機質肥料" xr:uid="{00000000-0004-0000-0200-000009000000}"/>
    <hyperlink ref="D31" location="入力!F34" display="たばこ" xr:uid="{00000000-0004-0000-0200-00000A000000}"/>
    <hyperlink ref="D32:D36" location="入力!F35" display="繊維工業製品" xr:uid="{00000000-0004-0000-0200-00000B000000}"/>
    <hyperlink ref="D37:D39" location="入力!F36" display="衣服・その他の繊維既製品" xr:uid="{00000000-0004-0000-0200-00000C000000}"/>
    <hyperlink ref="D40:D41" location="入力!F37" display="木材・木製品" xr:uid="{00000000-0004-0000-0200-00000D000000}"/>
    <hyperlink ref="D42" location="入力!F38" display="家具・装備品" xr:uid="{00000000-0004-0000-0200-00000E000000}"/>
    <hyperlink ref="D43:D45" location="入力!F39" display="パルプ・紙・板紙・加工紙" xr:uid="{00000000-0004-0000-0200-00000F000000}"/>
    <hyperlink ref="D46:D47" location="入力!F40" display="紙加工品" xr:uid="{00000000-0004-0000-0200-000010000000}"/>
    <hyperlink ref="D48" location="入力!F41" display="印刷・製版・製本" xr:uid="{00000000-0004-0000-0200-000011000000}"/>
    <hyperlink ref="D49" location="入力!F42" display="化学肥料" xr:uid="{00000000-0004-0000-0200-000012000000}"/>
    <hyperlink ref="D50:D51" location="入力!F43" display="無機化学工業製品" xr:uid="{00000000-0004-0000-0200-000013000000}"/>
    <hyperlink ref="D52" location="入力!F44" display="石油化学系基礎製品" xr:uid="{00000000-0004-0000-0200-000014000000}"/>
    <hyperlink ref="D53:D55" location="入力!F45" display="入力!F45" xr:uid="{00000000-0004-0000-0200-000015000000}"/>
    <hyperlink ref="D56" location="入力!F46" display="合成樹脂" xr:uid="{00000000-0004-0000-0200-000016000000}"/>
    <hyperlink ref="D57" location="入力!F47" display="化学繊維" xr:uid="{00000000-0004-0000-0200-000017000000}"/>
    <hyperlink ref="D58" location="入力!F48" display="医薬品" xr:uid="{00000000-0004-0000-0200-000018000000}"/>
    <hyperlink ref="D59:D63" location="入力!F49" display="化学最終製品(医薬品を除く)" xr:uid="{00000000-0004-0000-0200-000019000000}"/>
    <hyperlink ref="D64" location="入力!F50" display="石油製品" xr:uid="{00000000-0004-0000-0200-00001A000000}"/>
    <hyperlink ref="D65" location="入力!F51" display="石炭製品" xr:uid="{00000000-0004-0000-0200-00001B000000}"/>
    <hyperlink ref="D66" location="入力!F52" display="プラスチック製品" xr:uid="{00000000-0004-0000-0200-00001C000000}"/>
    <hyperlink ref="D67:D68" location="入力!F53" display="ゴム製品" xr:uid="{00000000-0004-0000-0200-00001D000000}"/>
    <hyperlink ref="D69:D70" location="入力!F54" display="なめし革・革製品・毛皮" xr:uid="{00000000-0004-0000-0200-00001E000000}"/>
    <hyperlink ref="D71:D73" location="入力!F55" display="ガラス・ガラス製品" xr:uid="{00000000-0004-0000-0200-00001F000000}"/>
    <hyperlink ref="D74:D76" location="入力!F56" display="セメント・セメント製品" xr:uid="{00000000-0004-0000-0200-000020000000}"/>
    <hyperlink ref="D77" location="入力!F57" display="陶磁器" xr:uid="{00000000-0004-0000-0200-000021000000}"/>
    <hyperlink ref="D78:D79" location="入力!F58" display="その他の窯業・土石製品" xr:uid="{00000000-0004-0000-0200-000022000000}"/>
    <hyperlink ref="D80:D81" location="入力!F59" display="銑鉄・粗鋼" xr:uid="{00000000-0004-0000-0200-000023000000}"/>
    <hyperlink ref="D82:D84" location="入力!F60" display="鋼材" xr:uid="{00000000-0004-0000-0200-000024000000}"/>
    <hyperlink ref="D85" location="入力!F61" display="鋳鍛造品（鉄)" xr:uid="{00000000-0004-0000-0200-000025000000}"/>
    <hyperlink ref="D86" location="入力!F62" display="その他の鉄鋼製品" xr:uid="{00000000-0004-0000-0200-000026000000}"/>
    <hyperlink ref="D87:D88" location="入力!F63" display="非鉄金属製錬・精製" xr:uid="{00000000-0004-0000-0200-000027000000}"/>
    <hyperlink ref="D89:D90" location="入力!F64" display="非鉄金属加工製品" xr:uid="{00000000-0004-0000-0200-000028000000}"/>
    <hyperlink ref="D91:D92" location="入力!F65" display="建設用・建築用金属製品" xr:uid="{00000000-0004-0000-0200-000029000000}"/>
    <hyperlink ref="D93:D94" location="入力!F66" display="その他の金属製品" xr:uid="{00000000-0004-0000-0200-00002A000000}"/>
    <hyperlink ref="D95:D99" location="入力!F67" display="はん用機械" xr:uid="{00000000-0004-0000-0200-00002B000000}"/>
    <hyperlink ref="D100:D107" location="入力!F68" display="生産用機械" xr:uid="{00000000-0004-0000-0200-00002C000000}"/>
    <hyperlink ref="D108:D113" location="入力!F69" display="業務用機械" xr:uid="{00000000-0004-0000-0200-00002D000000}"/>
    <hyperlink ref="D114" location="入力!F70" display="電子デバイス" xr:uid="{00000000-0004-0000-0200-00002E000000}"/>
    <hyperlink ref="D115" location="入力!F71" display="その他の電子部品" xr:uid="{00000000-0004-0000-0200-00002F000000}"/>
    <hyperlink ref="D116" location="入力!F72" display="産業用電気機器" xr:uid="{00000000-0004-0000-0200-000030000000}"/>
    <hyperlink ref="D117" location="入力!F73" display="民生用電気機器" xr:uid="{00000000-0004-0000-0200-000031000000}"/>
    <hyperlink ref="D118:D119" location="入力!F74" display="電子応用装置・電気計測器" xr:uid="{00000000-0004-0000-0200-000032000000}"/>
    <hyperlink ref="D120" location="入力!F75" display="その他の電気機械" xr:uid="{00000000-0004-0000-0200-000033000000}"/>
    <hyperlink ref="D121:D122" location="入力!F76" display="通信・映像・音響機器" xr:uid="{00000000-0004-0000-0200-000034000000}"/>
    <hyperlink ref="D123" location="入力!F77" display="電子計算機・同附属装置" xr:uid="{00000000-0004-0000-0200-000035000000}"/>
    <hyperlink ref="D124" location="入力!F78" display="乗用車" xr:uid="{00000000-0004-0000-0200-000036000000}"/>
    <hyperlink ref="D125:D126" location="入力!F79" display="その他の自動車" xr:uid="{00000000-0004-0000-0200-000037000000}"/>
    <hyperlink ref="D127" location="入力!F80" display="自動車部品・同附属品" xr:uid="{00000000-0004-0000-0200-000038000000}"/>
    <hyperlink ref="D128" location="入力!F81" display="船舶・同修理" xr:uid="{00000000-0004-0000-0200-000039000000}"/>
    <hyperlink ref="D129:D131" location="入力!F82" display="その他の輸送機械・同修理" xr:uid="{00000000-0004-0000-0200-00003A000000}"/>
    <hyperlink ref="D132:D133" location="入力!F83" display="その他の製造工業製品" xr:uid="{00000000-0004-0000-0200-00003B000000}"/>
    <hyperlink ref="D134" location="入力!F84" display="再生資源回収・加工処理" xr:uid="{00000000-0004-0000-0200-00003C000000}"/>
    <hyperlink ref="D135:D136" location="入力!F85" display="建築" xr:uid="{00000000-0004-0000-0200-00003D000000}"/>
    <hyperlink ref="D137" location="入力!F86" display="建設補修" xr:uid="{00000000-0004-0000-0200-00003E000000}"/>
    <hyperlink ref="D138" location="入力!F87" display="公共事業" xr:uid="{00000000-0004-0000-0200-00003F000000}"/>
    <hyperlink ref="D139" location="入力!F88" display="その他の土木建設" xr:uid="{00000000-0004-0000-0200-000040000000}"/>
    <hyperlink ref="D140" location="入力!F89" display="電力" xr:uid="{00000000-0004-0000-0200-000041000000}"/>
    <hyperlink ref="D141:D142" location="入力!F90" display="ガス・熱供給" xr:uid="{00000000-0004-0000-0200-000042000000}"/>
    <hyperlink ref="D143" location="入力!F91" display="水道" xr:uid="{00000000-0004-0000-0200-000043000000}"/>
    <hyperlink ref="D144" location="入力!F92" display="廃棄物処理" xr:uid="{00000000-0004-0000-0200-000044000000}"/>
    <hyperlink ref="D145:D146" location="入力!F93" display="商業" xr:uid="{00000000-0004-0000-0200-000045000000}"/>
    <hyperlink ref="D147:D148" location="入力!F94" display="金融・保険" xr:uid="{00000000-0004-0000-0200-000046000000}"/>
    <hyperlink ref="D149" location="入力!F95" display="不動産仲介及び賃貸" xr:uid="{00000000-0004-0000-0200-000047000000}"/>
    <hyperlink ref="D150" location="入力!F96" display="住宅賃貸料" xr:uid="{00000000-0004-0000-0200-000048000000}"/>
    <hyperlink ref="D151" location="入力!F97" display="住宅賃貸料（帰属家賃）" xr:uid="{00000000-0004-0000-0200-000049000000}"/>
    <hyperlink ref="D152:D153" location="入力!F98" display="鉄道輸送" xr:uid="{00000000-0004-0000-0200-00004A000000}"/>
    <hyperlink ref="D154:D155" location="入力!F99" display="道路輸送（自家輸送を除く）" xr:uid="{00000000-0004-0000-0200-00004B000000}"/>
    <hyperlink ref="D156:D157" location="入力!F100" display="自家輸送" xr:uid="{00000000-0004-0000-0200-00004C000000}"/>
    <hyperlink ref="D158:D160" location="入力!F101" display="水運" xr:uid="{00000000-0004-0000-0200-00004D000000}"/>
    <hyperlink ref="D161" location="入力!F102" display="航空輸送" xr:uid="{00000000-0004-0000-0200-00004E000000}"/>
    <hyperlink ref="D162" location="入力!F103" display="貨物利用運送" xr:uid="{00000000-0004-0000-0200-00004F000000}"/>
    <hyperlink ref="D163" location="入力!F104" display="倉庫" xr:uid="{00000000-0004-0000-0200-000050000000}"/>
    <hyperlink ref="D164:D165" location="入力!F105" display="運輸附帯サービス" xr:uid="{00000000-0004-0000-0200-000051000000}"/>
    <hyperlink ref="D166" location="入力!F106" display="郵便・信書便" xr:uid="{00000000-0004-0000-0200-000052000000}"/>
    <hyperlink ref="D167" location="入力!F107" display="通信" xr:uid="{00000000-0004-0000-0200-000053000000}"/>
    <hyperlink ref="D168" location="入力!F108" display="放送" xr:uid="{00000000-0004-0000-0200-000054000000}"/>
    <hyperlink ref="D169" location="入力!F109" display="情報サービス" xr:uid="{00000000-0004-0000-0200-000055000000}"/>
    <hyperlink ref="D170" location="入力!F110" display="インターネット附随サービス" xr:uid="{00000000-0004-0000-0200-000056000000}"/>
    <hyperlink ref="D171" location="入力!F111" display="映像・音声・文字情報制作" xr:uid="{00000000-0004-0000-0200-000057000000}"/>
    <hyperlink ref="D172:D173" location="入力!F112" display="公務" xr:uid="{00000000-0004-0000-0200-000058000000}"/>
    <hyperlink ref="D174:D175" location="入力!F113" display="教育" xr:uid="{00000000-0004-0000-0200-000059000000}"/>
    <hyperlink ref="D176:D177" location="入力!F114" display="研究" xr:uid="{00000000-0004-0000-0200-00005A000000}"/>
    <hyperlink ref="D178" location="入力!F115" display="医療" xr:uid="{00000000-0004-0000-0200-00005B000000}"/>
    <hyperlink ref="D179" location="入力!F116" display="保健衛生" xr:uid="{00000000-0004-0000-0200-00005C000000}"/>
    <hyperlink ref="D180" location="入力!F117" display="社会保険・社会福祉" xr:uid="{00000000-0004-0000-0200-00005D000000}"/>
    <hyperlink ref="D181" location="入力!F118" display="介護" xr:uid="{00000000-0004-0000-0200-00005E000000}"/>
    <hyperlink ref="D182" location="入力!F119" display="他に分類されない会員制団体" xr:uid="{00000000-0004-0000-0200-00005F000000}"/>
    <hyperlink ref="D183:D184" location="入力!F120" display="物品賃貸サービス" xr:uid="{00000000-0004-0000-0200-000060000000}"/>
    <hyperlink ref="D185" location="入力!F121" display="広告" xr:uid="{00000000-0004-0000-0200-000061000000}"/>
    <hyperlink ref="D186:D187" location="入力!F122" display="自動車整備・機械修理" xr:uid="{00000000-0004-0000-0200-000062000000}"/>
    <hyperlink ref="D188" location="入力!F123" display="その他の対事業所サービス" xr:uid="{00000000-0004-0000-0200-000063000000}"/>
    <hyperlink ref="D189" location="入力!F124" display="宿泊業" xr:uid="{00000000-0004-0000-0200-000064000000}"/>
    <hyperlink ref="D190" location="入力!F125" display="飲食サービス" xr:uid="{00000000-0004-0000-0200-000065000000}"/>
    <hyperlink ref="D191" location="入力!F126" display="洗濯・理容・美容・浴場業" xr:uid="{00000000-0004-0000-0200-000066000000}"/>
    <hyperlink ref="D192" location="入力!F127" display="娯楽サービス" xr:uid="{00000000-0004-0000-0200-000067000000}"/>
    <hyperlink ref="D193" location="入力!F128" display="その他の対個人サービス" xr:uid="{00000000-0004-0000-0200-000068000000}"/>
    <hyperlink ref="D194" location="入力!F129" display="事務用品" xr:uid="{00000000-0004-0000-0200-000069000000}"/>
    <hyperlink ref="D195" location="入力!F130" display="分類不明" xr:uid="{00000000-0004-0000-0200-00006A000000}"/>
  </hyperlinks>
  <pageMargins left="0.7" right="0.7" top="0.75" bottom="0.75" header="0.3" footer="0.3"/>
  <pageSetup paperSize="9" scale="3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pageSetUpPr autoPageBreaks="0"/>
  </sheetPr>
  <dimension ref="A1:P83"/>
  <sheetViews>
    <sheetView showGridLines="0" showRowColHeaders="0" zoomScaleNormal="100" workbookViewId="0">
      <pane ySplit="1" topLeftCell="A2" activePane="bottomLeft" state="frozen"/>
      <selection pane="bottomLeft" activeCell="A2" sqref="A2"/>
    </sheetView>
  </sheetViews>
  <sheetFormatPr defaultColWidth="9" defaultRowHeight="13.5"/>
  <cols>
    <col min="1" max="1" width="1.625" style="1" customWidth="1"/>
    <col min="2" max="3" width="4.625" style="1" customWidth="1"/>
    <col min="4" max="4" width="7.125" style="1" customWidth="1"/>
    <col min="5" max="13" width="11.625" style="1" customWidth="1"/>
    <col min="14" max="14" width="1.75" style="1" customWidth="1"/>
    <col min="15" max="16384" width="9" style="1"/>
  </cols>
  <sheetData>
    <row r="1" spans="1:16" ht="37.5" customHeight="1">
      <c r="C1" s="461"/>
      <c r="E1" s="4"/>
      <c r="F1" s="4"/>
      <c r="G1" s="4"/>
      <c r="H1" s="4"/>
      <c r="I1" s="4"/>
      <c r="J1" s="4"/>
    </row>
    <row r="2" spans="1:16">
      <c r="E2" s="4"/>
      <c r="F2" s="4"/>
      <c r="G2" s="376" t="s">
        <v>1232</v>
      </c>
      <c r="H2" s="376"/>
      <c r="I2" s="4"/>
      <c r="J2" s="4"/>
      <c r="K2" s="643" t="s">
        <v>4</v>
      </c>
    </row>
    <row r="3" spans="1:16" ht="15.75">
      <c r="E3" s="4"/>
      <c r="F3" s="462"/>
      <c r="G3" s="480" t="s">
        <v>1233</v>
      </c>
      <c r="H3" s="480"/>
      <c r="I3" s="11"/>
      <c r="J3" s="481"/>
      <c r="K3" s="644" t="s">
        <v>1235</v>
      </c>
    </row>
    <row r="4" spans="1:16" ht="15.75">
      <c r="E4" s="4"/>
      <c r="F4" s="462"/>
      <c r="G4" s="376" t="s">
        <v>1234</v>
      </c>
      <c r="H4" s="376"/>
      <c r="I4" s="457"/>
      <c r="J4" s="481"/>
      <c r="K4" s="644" t="s">
        <v>1343</v>
      </c>
    </row>
    <row r="5" spans="1:16">
      <c r="E5" s="4"/>
      <c r="F5" s="4"/>
      <c r="G5" s="4"/>
      <c r="H5" s="4"/>
      <c r="J5" s="25"/>
      <c r="L5" s="717">
        <f ca="1">IF(K3="はい",TODAY(),"")</f>
        <v>45483</v>
      </c>
      <c r="M5" s="718"/>
    </row>
    <row r="6" spans="1:16" ht="16.5" customHeight="1">
      <c r="E6" s="4"/>
      <c r="F6" s="4"/>
      <c r="G6" s="4"/>
      <c r="H6" s="4"/>
      <c r="I6" s="22"/>
      <c r="J6" s="4"/>
      <c r="K6" s="4"/>
      <c r="P6" s="1" t="s">
        <v>1200</v>
      </c>
    </row>
    <row r="7" spans="1:16" ht="17.25" customHeight="1">
      <c r="B7" s="11"/>
      <c r="C7" s="659"/>
      <c r="D7" s="719"/>
      <c r="E7" s="720" t="str">
        <f>入力!F4</f>
        <v>〇〇工業団地の企業立地による経済波及効果</v>
      </c>
      <c r="F7" s="721"/>
      <c r="G7" s="721"/>
      <c r="H7" s="721"/>
      <c r="I7" s="721"/>
      <c r="J7" s="721"/>
      <c r="K7" s="722"/>
      <c r="L7" s="10"/>
      <c r="P7" s="175"/>
    </row>
    <row r="8" spans="1:16" ht="14.25" thickBot="1">
      <c r="D8" s="11"/>
      <c r="E8" s="723"/>
      <c r="F8" s="724"/>
      <c r="G8" s="724"/>
      <c r="H8" s="724"/>
      <c r="I8" s="724"/>
      <c r="J8" s="724"/>
      <c r="K8" s="725"/>
    </row>
    <row r="9" spans="1:16">
      <c r="E9" s="25"/>
      <c r="F9" s="25"/>
      <c r="G9" s="25"/>
      <c r="H9" s="25"/>
      <c r="I9" s="25"/>
      <c r="J9" s="25"/>
      <c r="K9" s="25"/>
    </row>
    <row r="10" spans="1:16">
      <c r="B10" s="11"/>
      <c r="C10" s="659" t="s">
        <v>1201</v>
      </c>
      <c r="D10" s="660"/>
      <c r="L10" s="726" t="str">
        <f>"単位："&amp;+K2&amp;"、倍、人"</f>
        <v>単位：千円、倍、人</v>
      </c>
      <c r="M10" s="727"/>
    </row>
    <row r="11" spans="1:16" ht="6.75" customHeight="1">
      <c r="B11" s="4"/>
      <c r="C11" s="4"/>
      <c r="D11" s="4"/>
      <c r="E11" s="4"/>
      <c r="F11" s="4"/>
      <c r="G11" s="4"/>
      <c r="H11" s="4"/>
      <c r="I11" s="4"/>
      <c r="J11" s="4"/>
      <c r="L11" s="728"/>
      <c r="M11" s="729"/>
    </row>
    <row r="12" spans="1:16" s="465" customFormat="1" ht="34.5" customHeight="1">
      <c r="A12" s="463"/>
      <c r="B12" s="736" t="s">
        <v>1202</v>
      </c>
      <c r="C12" s="737"/>
      <c r="D12" s="738"/>
      <c r="E12" s="605" t="s">
        <v>1203</v>
      </c>
      <c r="F12" s="606" t="s">
        <v>1127</v>
      </c>
      <c r="G12" s="606" t="s">
        <v>1116</v>
      </c>
      <c r="H12" s="606" t="s">
        <v>1124</v>
      </c>
      <c r="I12" s="605" t="s">
        <v>1125</v>
      </c>
      <c r="J12" s="607" t="s">
        <v>1204</v>
      </c>
      <c r="K12" s="607" t="s">
        <v>1205</v>
      </c>
      <c r="L12" s="605" t="s">
        <v>1206</v>
      </c>
      <c r="M12" s="608" t="s">
        <v>1236</v>
      </c>
      <c r="N12" s="464"/>
    </row>
    <row r="13" spans="1:16" s="33" customFormat="1" ht="16.5" customHeight="1">
      <c r="A13" s="454"/>
      <c r="B13" s="739"/>
      <c r="C13" s="740"/>
      <c r="D13" s="741"/>
      <c r="E13" s="609" t="s">
        <v>613</v>
      </c>
      <c r="F13" s="610" t="s">
        <v>1207</v>
      </c>
      <c r="G13" s="610" t="s">
        <v>1208</v>
      </c>
      <c r="H13" s="609" t="s">
        <v>1209</v>
      </c>
      <c r="I13" s="609" t="s">
        <v>1210</v>
      </c>
      <c r="J13" s="609" t="s">
        <v>1211</v>
      </c>
      <c r="K13" s="609" t="s">
        <v>1212</v>
      </c>
      <c r="L13" s="609" t="s">
        <v>1213</v>
      </c>
      <c r="M13" s="609" t="s">
        <v>1214</v>
      </c>
      <c r="N13" s="455"/>
    </row>
    <row r="14" spans="1:16" ht="15" customHeight="1">
      <c r="A14" s="11"/>
      <c r="B14" s="713" t="s">
        <v>1215</v>
      </c>
      <c r="C14" s="732" t="s">
        <v>1216</v>
      </c>
      <c r="D14" s="733"/>
      <c r="E14" s="730">
        <f>造成波及!V113/固定資本!$C$11*1000</f>
        <v>0</v>
      </c>
      <c r="F14" s="730">
        <f>造成波及!V113/固定資本!$C$11*1000</f>
        <v>0</v>
      </c>
      <c r="G14" s="730">
        <f>造成波及!W113/固定資本!$C$11*1000</f>
        <v>0</v>
      </c>
      <c r="H14" s="730">
        <f>造成波及!X113/固定資本!$C$11*1000</f>
        <v>0</v>
      </c>
      <c r="I14" s="730">
        <f>造成波及!Y113/固定資本!$C$11*1000</f>
        <v>0</v>
      </c>
      <c r="J14" s="711">
        <f>IFERROR(I14/E14,0)</f>
        <v>0</v>
      </c>
      <c r="K14" s="711">
        <f>IFERROR(I14/F14,0)</f>
        <v>0</v>
      </c>
      <c r="L14" s="730">
        <f>造成波及!AC113/固定資本!$C$11*1000</f>
        <v>0</v>
      </c>
      <c r="M14" s="466">
        <f>造成波及!AG113</f>
        <v>0</v>
      </c>
      <c r="N14" s="10"/>
    </row>
    <row r="15" spans="1:16" ht="15" customHeight="1">
      <c r="A15" s="11"/>
      <c r="B15" s="714"/>
      <c r="C15" s="734"/>
      <c r="D15" s="735"/>
      <c r="E15" s="731"/>
      <c r="F15" s="731"/>
      <c r="G15" s="731"/>
      <c r="H15" s="731"/>
      <c r="I15" s="731"/>
      <c r="J15" s="712"/>
      <c r="K15" s="712"/>
      <c r="L15" s="731"/>
      <c r="M15" s="467">
        <f>造成波及!AF113</f>
        <v>0</v>
      </c>
      <c r="N15" s="10"/>
    </row>
    <row r="16" spans="1:16" ht="15" customHeight="1">
      <c r="A16" s="11"/>
      <c r="B16" s="714"/>
      <c r="C16" s="732" t="s">
        <v>1217</v>
      </c>
      <c r="D16" s="733"/>
      <c r="E16" s="730">
        <f>建築波及!V113/固定資本!$C$11*1000</f>
        <v>0</v>
      </c>
      <c r="F16" s="730">
        <f>建築波及!V113/固定資本!$C$11*1000</f>
        <v>0</v>
      </c>
      <c r="G16" s="730">
        <f>建築波及!W113/固定資本!$C$11*1000</f>
        <v>0</v>
      </c>
      <c r="H16" s="730">
        <f>建築波及!X113/固定資本!$C$11*1000</f>
        <v>0</v>
      </c>
      <c r="I16" s="730">
        <f>建築波及!Y113/固定資本!$C$11*1000</f>
        <v>0</v>
      </c>
      <c r="J16" s="711">
        <f>IFERROR(I16/E16,0)</f>
        <v>0</v>
      </c>
      <c r="K16" s="711">
        <f>IFERROR(I16/F16,0)</f>
        <v>0</v>
      </c>
      <c r="L16" s="730">
        <f>建築波及!AC113/固定資本!$C$11*1000</f>
        <v>0</v>
      </c>
      <c r="M16" s="466">
        <f>建築波及!AG113</f>
        <v>0</v>
      </c>
      <c r="N16" s="10"/>
    </row>
    <row r="17" spans="1:14" ht="15" customHeight="1">
      <c r="A17" s="11"/>
      <c r="B17" s="714"/>
      <c r="C17" s="734"/>
      <c r="D17" s="735"/>
      <c r="E17" s="731"/>
      <c r="F17" s="731"/>
      <c r="G17" s="731"/>
      <c r="H17" s="731"/>
      <c r="I17" s="731"/>
      <c r="J17" s="712"/>
      <c r="K17" s="712"/>
      <c r="L17" s="731"/>
      <c r="M17" s="467">
        <f>建築波及!AF113</f>
        <v>0</v>
      </c>
      <c r="N17" s="10"/>
    </row>
    <row r="18" spans="1:14" ht="15" customHeight="1">
      <c r="A18" s="11"/>
      <c r="B18" s="714"/>
      <c r="C18" s="732" t="s">
        <v>1218</v>
      </c>
      <c r="D18" s="733"/>
      <c r="E18" s="730">
        <f>設備波及!D113/固定資本!$C$11*1000</f>
        <v>0</v>
      </c>
      <c r="F18" s="730">
        <f>設備波及!V113/固定資本!$C$11*1000</f>
        <v>0</v>
      </c>
      <c r="G18" s="730">
        <f>設備波及!W113/固定資本!$C$11*1000</f>
        <v>0</v>
      </c>
      <c r="H18" s="730">
        <f>設備波及!X113/固定資本!$C$11*1000</f>
        <v>0</v>
      </c>
      <c r="I18" s="730">
        <f>設備波及!Y113/固定資本!$C$11*1000</f>
        <v>0</v>
      </c>
      <c r="J18" s="711">
        <f>IFERROR(I18/E18,0)</f>
        <v>0</v>
      </c>
      <c r="K18" s="711">
        <f>IFERROR(I18/F18,0)</f>
        <v>0</v>
      </c>
      <c r="L18" s="730">
        <f>設備波及!AC113/固定資本!$C$11*1000</f>
        <v>0</v>
      </c>
      <c r="M18" s="466">
        <f>設備波及!AG113</f>
        <v>0</v>
      </c>
      <c r="N18" s="10"/>
    </row>
    <row r="19" spans="1:14" ht="15" customHeight="1">
      <c r="A19" s="11"/>
      <c r="B19" s="715"/>
      <c r="C19" s="734"/>
      <c r="D19" s="735"/>
      <c r="E19" s="731"/>
      <c r="F19" s="731"/>
      <c r="G19" s="731"/>
      <c r="H19" s="731"/>
      <c r="I19" s="731"/>
      <c r="J19" s="712"/>
      <c r="K19" s="712"/>
      <c r="L19" s="731"/>
      <c r="M19" s="467">
        <f>設備波及!AF113</f>
        <v>0</v>
      </c>
      <c r="N19" s="10"/>
    </row>
    <row r="20" spans="1:14" ht="15" customHeight="1">
      <c r="A20" s="11"/>
      <c r="B20" s="753"/>
      <c r="C20" s="749" t="s">
        <v>633</v>
      </c>
      <c r="D20" s="749"/>
      <c r="E20" s="716">
        <f>SUM(E14:E19)</f>
        <v>0</v>
      </c>
      <c r="F20" s="716">
        <f t="shared" ref="F20:I20" si="0">SUM(F14:F19)</f>
        <v>0</v>
      </c>
      <c r="G20" s="716">
        <f t="shared" si="0"/>
        <v>0</v>
      </c>
      <c r="H20" s="716">
        <f t="shared" si="0"/>
        <v>0</v>
      </c>
      <c r="I20" s="716">
        <f t="shared" si="0"/>
        <v>0</v>
      </c>
      <c r="J20" s="711">
        <f>IFERROR(I20/E20,0)</f>
        <v>0</v>
      </c>
      <c r="K20" s="711">
        <f>IFERROR(I20/F20,0)</f>
        <v>0</v>
      </c>
      <c r="L20" s="716">
        <f>SUM(L14:L19)</f>
        <v>0</v>
      </c>
      <c r="M20" s="466">
        <f>M14+M16+M18</f>
        <v>0</v>
      </c>
      <c r="N20" s="10"/>
    </row>
    <row r="21" spans="1:14" ht="15" customHeight="1">
      <c r="A21" s="11"/>
      <c r="B21" s="753"/>
      <c r="C21" s="749"/>
      <c r="D21" s="749"/>
      <c r="E21" s="716"/>
      <c r="F21" s="716"/>
      <c r="G21" s="716"/>
      <c r="H21" s="716"/>
      <c r="I21" s="716"/>
      <c r="J21" s="712"/>
      <c r="K21" s="712"/>
      <c r="L21" s="716"/>
      <c r="M21" s="467">
        <f>M15+M17+M19</f>
        <v>0</v>
      </c>
      <c r="N21" s="10"/>
    </row>
    <row r="22" spans="1:14" ht="15" customHeight="1">
      <c r="A22" s="11" t="s">
        <v>1219</v>
      </c>
      <c r="B22" s="748" t="s">
        <v>1220</v>
      </c>
      <c r="C22" s="749" t="s">
        <v>1221</v>
      </c>
      <c r="D22" s="749"/>
      <c r="E22" s="716">
        <f>生産波及!T113/固定資本!$C$11*1000</f>
        <v>0</v>
      </c>
      <c r="F22" s="716">
        <f>生産波及!T113/固定資本!$C$11*1000</f>
        <v>0</v>
      </c>
      <c r="G22" s="716">
        <f>生産波及!U113/固定資本!$C$11*1000</f>
        <v>0</v>
      </c>
      <c r="H22" s="716">
        <f>生産波及!V113/固定資本!$C$11*1000</f>
        <v>0</v>
      </c>
      <c r="I22" s="716">
        <f>生産波及!W113/固定資本!$C$11*1000</f>
        <v>0</v>
      </c>
      <c r="J22" s="711">
        <f>IFERROR(I22/E22,0)</f>
        <v>0</v>
      </c>
      <c r="K22" s="711">
        <f>IFERROR(I22/F22,0)</f>
        <v>0</v>
      </c>
      <c r="L22" s="716">
        <f>生産波及!AA113/固定資本!$C$11*1000</f>
        <v>0</v>
      </c>
      <c r="M22" s="466">
        <f>生産波及!AE113</f>
        <v>0</v>
      </c>
      <c r="N22" s="10"/>
    </row>
    <row r="23" spans="1:14" ht="15" customHeight="1">
      <c r="A23" s="11"/>
      <c r="B23" s="748"/>
      <c r="C23" s="749"/>
      <c r="D23" s="749"/>
      <c r="E23" s="716"/>
      <c r="F23" s="716"/>
      <c r="G23" s="716"/>
      <c r="H23" s="716"/>
      <c r="I23" s="716"/>
      <c r="J23" s="712"/>
      <c r="K23" s="712"/>
      <c r="L23" s="716"/>
      <c r="M23" s="467">
        <f>生産波及!AD113</f>
        <v>0</v>
      </c>
      <c r="N23" s="10"/>
    </row>
    <row r="24" spans="1:14">
      <c r="B24" s="22"/>
      <c r="C24" s="22"/>
      <c r="D24" s="22"/>
      <c r="E24" s="22"/>
      <c r="F24" s="22"/>
      <c r="G24" s="22"/>
      <c r="H24" s="22"/>
      <c r="I24" s="22"/>
      <c r="J24" s="22"/>
      <c r="K24" s="22"/>
      <c r="L24" s="211"/>
      <c r="M24" s="25"/>
    </row>
    <row r="25" spans="1:14">
      <c r="B25" s="178"/>
      <c r="C25" s="750" t="str">
        <f>"稼働前投資による波及効果上位20部門（"&amp;K4&amp;"分類）"</f>
        <v>稼働前投資による波及効果上位20部門（39部門分類）</v>
      </c>
      <c r="D25" s="751"/>
      <c r="E25" s="751"/>
      <c r="F25" s="751"/>
      <c r="G25" s="751"/>
      <c r="H25" s="752"/>
      <c r="I25" s="468" t="str">
        <f>"単位："&amp;K2</f>
        <v>単位：千円</v>
      </c>
      <c r="J25" s="638" t="str">
        <f>"単位："&amp;$K$2</f>
        <v>単位：千円</v>
      </c>
      <c r="L25" s="709"/>
      <c r="M25" s="710"/>
    </row>
    <row r="26" spans="1:14">
      <c r="B26" s="609" t="s">
        <v>1222</v>
      </c>
      <c r="C26" s="745" t="s">
        <v>1328</v>
      </c>
      <c r="D26" s="746"/>
      <c r="E26" s="747"/>
      <c r="F26" s="609" t="s">
        <v>1127</v>
      </c>
      <c r="G26" s="611" t="s">
        <v>1223</v>
      </c>
      <c r="H26" s="611" t="s">
        <v>1224</v>
      </c>
      <c r="I26" s="609" t="s">
        <v>1125</v>
      </c>
      <c r="L26" s="10"/>
    </row>
    <row r="27" spans="1:14">
      <c r="B27" s="612">
        <v>1</v>
      </c>
      <c r="C27" s="754" t="str">
        <f>DATA!AL6</f>
        <v>農林漁業</v>
      </c>
      <c r="D27" s="755"/>
      <c r="E27" s="756"/>
      <c r="F27" s="469">
        <f>DATA!AM6</f>
        <v>0</v>
      </c>
      <c r="G27" s="469">
        <f>DATA!AN6</f>
        <v>0</v>
      </c>
      <c r="H27" s="469">
        <f>DATA!AO6</f>
        <v>0</v>
      </c>
      <c r="I27" s="469">
        <f>DATA!AP6</f>
        <v>0</v>
      </c>
      <c r="L27" s="10"/>
    </row>
    <row r="28" spans="1:14">
      <c r="B28" s="613">
        <v>2</v>
      </c>
      <c r="C28" s="757" t="str">
        <f>DATA!AL7</f>
        <v>鉱業</v>
      </c>
      <c r="D28" s="758"/>
      <c r="E28" s="759"/>
      <c r="F28" s="470">
        <f>DATA!AM7</f>
        <v>0</v>
      </c>
      <c r="G28" s="471">
        <f>DATA!AN7</f>
        <v>0</v>
      </c>
      <c r="H28" s="471">
        <f>DATA!AO7</f>
        <v>0</v>
      </c>
      <c r="I28" s="471">
        <f>DATA!AP7</f>
        <v>0</v>
      </c>
      <c r="L28" s="10"/>
    </row>
    <row r="29" spans="1:14">
      <c r="B29" s="613">
        <v>3</v>
      </c>
      <c r="C29" s="757" t="str">
        <f>DATA!AL8</f>
        <v>飲食料品</v>
      </c>
      <c r="D29" s="758"/>
      <c r="E29" s="759"/>
      <c r="F29" s="470">
        <f>DATA!AM8</f>
        <v>0</v>
      </c>
      <c r="G29" s="471">
        <f>DATA!AN8</f>
        <v>0</v>
      </c>
      <c r="H29" s="471">
        <f>DATA!AO8</f>
        <v>0</v>
      </c>
      <c r="I29" s="471">
        <f>DATA!AP8</f>
        <v>0</v>
      </c>
      <c r="L29" s="10"/>
    </row>
    <row r="30" spans="1:14">
      <c r="B30" s="613">
        <v>4</v>
      </c>
      <c r="C30" s="757" t="str">
        <f>DATA!AL9</f>
        <v>繊維製品</v>
      </c>
      <c r="D30" s="758"/>
      <c r="E30" s="759"/>
      <c r="F30" s="470">
        <f>DATA!AM9</f>
        <v>0</v>
      </c>
      <c r="G30" s="471">
        <f>DATA!AN9</f>
        <v>0</v>
      </c>
      <c r="H30" s="471">
        <f>DATA!AO9</f>
        <v>0</v>
      </c>
      <c r="I30" s="471">
        <f>DATA!AP9</f>
        <v>0</v>
      </c>
      <c r="L30" s="10"/>
    </row>
    <row r="31" spans="1:14">
      <c r="B31" s="613">
        <v>5</v>
      </c>
      <c r="C31" s="757" t="str">
        <f>DATA!AL10</f>
        <v>パルプ・紙・木製品</v>
      </c>
      <c r="D31" s="758"/>
      <c r="E31" s="759"/>
      <c r="F31" s="470">
        <f>DATA!AM10</f>
        <v>0</v>
      </c>
      <c r="G31" s="471">
        <f>DATA!AN10</f>
        <v>0</v>
      </c>
      <c r="H31" s="471">
        <f>DATA!AO10</f>
        <v>0</v>
      </c>
      <c r="I31" s="471">
        <f>DATA!AP10</f>
        <v>0</v>
      </c>
      <c r="L31" s="10"/>
    </row>
    <row r="32" spans="1:14">
      <c r="B32" s="613">
        <v>6</v>
      </c>
      <c r="C32" s="757" t="str">
        <f>DATA!AL11</f>
        <v>化学製品</v>
      </c>
      <c r="D32" s="758"/>
      <c r="E32" s="759"/>
      <c r="F32" s="470">
        <f>DATA!AM11</f>
        <v>0</v>
      </c>
      <c r="G32" s="471">
        <f>DATA!AN11</f>
        <v>0</v>
      </c>
      <c r="H32" s="471">
        <f>DATA!AO11</f>
        <v>0</v>
      </c>
      <c r="I32" s="471">
        <f>DATA!AP11</f>
        <v>0</v>
      </c>
      <c r="L32" s="10"/>
    </row>
    <row r="33" spans="1:12">
      <c r="B33" s="613">
        <v>7</v>
      </c>
      <c r="C33" s="757" t="str">
        <f>DATA!AL12</f>
        <v>石油・石炭製品</v>
      </c>
      <c r="D33" s="758"/>
      <c r="E33" s="759"/>
      <c r="F33" s="470">
        <f>DATA!AM12</f>
        <v>0</v>
      </c>
      <c r="G33" s="471">
        <f>DATA!AN12</f>
        <v>0</v>
      </c>
      <c r="H33" s="471">
        <f>DATA!AO12</f>
        <v>0</v>
      </c>
      <c r="I33" s="471">
        <f>DATA!AP12</f>
        <v>0</v>
      </c>
      <c r="L33" s="10"/>
    </row>
    <row r="34" spans="1:12">
      <c r="B34" s="613">
        <v>8</v>
      </c>
      <c r="C34" s="757" t="str">
        <f>DATA!AL13</f>
        <v>プラスチック・ゴム製品</v>
      </c>
      <c r="D34" s="758"/>
      <c r="E34" s="759"/>
      <c r="F34" s="470">
        <f>DATA!AM13</f>
        <v>0</v>
      </c>
      <c r="G34" s="471">
        <f>DATA!AN13</f>
        <v>0</v>
      </c>
      <c r="H34" s="471">
        <f>DATA!AO13</f>
        <v>0</v>
      </c>
      <c r="I34" s="471">
        <f>DATA!AP13</f>
        <v>0</v>
      </c>
      <c r="L34" s="10"/>
    </row>
    <row r="35" spans="1:12">
      <c r="B35" s="613">
        <v>9</v>
      </c>
      <c r="C35" s="757" t="str">
        <f>DATA!AL14</f>
        <v>窯業・土石製品</v>
      </c>
      <c r="D35" s="758"/>
      <c r="E35" s="759"/>
      <c r="F35" s="470">
        <f>DATA!AM14</f>
        <v>0</v>
      </c>
      <c r="G35" s="471">
        <f>DATA!AN14</f>
        <v>0</v>
      </c>
      <c r="H35" s="471">
        <f>DATA!AO14</f>
        <v>0</v>
      </c>
      <c r="I35" s="471">
        <f>DATA!AP14</f>
        <v>0</v>
      </c>
      <c r="L35" s="10"/>
    </row>
    <row r="36" spans="1:12">
      <c r="B36" s="613">
        <v>10</v>
      </c>
      <c r="C36" s="757" t="str">
        <f>DATA!AL15</f>
        <v>鉄鋼</v>
      </c>
      <c r="D36" s="758"/>
      <c r="E36" s="759"/>
      <c r="F36" s="470">
        <f>DATA!AM15</f>
        <v>0</v>
      </c>
      <c r="G36" s="471">
        <f>DATA!AN15</f>
        <v>0</v>
      </c>
      <c r="H36" s="471">
        <f>DATA!AO15</f>
        <v>0</v>
      </c>
      <c r="I36" s="471">
        <f>DATA!AP15</f>
        <v>0</v>
      </c>
      <c r="L36" s="10"/>
    </row>
    <row r="37" spans="1:12">
      <c r="B37" s="613">
        <v>11</v>
      </c>
      <c r="C37" s="757" t="str">
        <f>DATA!AL16</f>
        <v>非鉄金属</v>
      </c>
      <c r="D37" s="758"/>
      <c r="E37" s="759"/>
      <c r="F37" s="482">
        <f>DATA!AM16</f>
        <v>0</v>
      </c>
      <c r="G37" s="483">
        <f>DATA!AN16</f>
        <v>0</v>
      </c>
      <c r="H37" s="483">
        <f>DATA!AO16</f>
        <v>0</v>
      </c>
      <c r="I37" s="483">
        <f>DATA!AP16</f>
        <v>0</v>
      </c>
      <c r="L37" s="10"/>
    </row>
    <row r="38" spans="1:12">
      <c r="B38" s="613">
        <v>12</v>
      </c>
      <c r="C38" s="757" t="str">
        <f>DATA!AL17</f>
        <v>金属製品</v>
      </c>
      <c r="D38" s="758"/>
      <c r="E38" s="759"/>
      <c r="F38" s="482">
        <f>DATA!AM17</f>
        <v>0</v>
      </c>
      <c r="G38" s="483">
        <f>DATA!AN17</f>
        <v>0</v>
      </c>
      <c r="H38" s="483">
        <f>DATA!AO17</f>
        <v>0</v>
      </c>
      <c r="I38" s="483">
        <f>DATA!AP17</f>
        <v>0</v>
      </c>
      <c r="L38" s="10"/>
    </row>
    <row r="39" spans="1:12">
      <c r="B39" s="613">
        <v>13</v>
      </c>
      <c r="C39" s="757" t="str">
        <f>DATA!AL18</f>
        <v>はん用機械</v>
      </c>
      <c r="D39" s="758"/>
      <c r="E39" s="759"/>
      <c r="F39" s="482">
        <f>DATA!AM18</f>
        <v>0</v>
      </c>
      <c r="G39" s="483">
        <f>DATA!AN18</f>
        <v>0</v>
      </c>
      <c r="H39" s="483">
        <f>DATA!AO18</f>
        <v>0</v>
      </c>
      <c r="I39" s="483">
        <f>DATA!AP18</f>
        <v>0</v>
      </c>
      <c r="L39" s="10"/>
    </row>
    <row r="40" spans="1:12">
      <c r="B40" s="613">
        <v>14</v>
      </c>
      <c r="C40" s="757" t="str">
        <f>DATA!AL19</f>
        <v>生産用機械</v>
      </c>
      <c r="D40" s="758"/>
      <c r="E40" s="759"/>
      <c r="F40" s="482">
        <f>DATA!AM19</f>
        <v>0</v>
      </c>
      <c r="G40" s="483">
        <f>DATA!AN19</f>
        <v>0</v>
      </c>
      <c r="H40" s="483">
        <f>DATA!AO19</f>
        <v>0</v>
      </c>
      <c r="I40" s="483">
        <f>DATA!AP19</f>
        <v>0</v>
      </c>
      <c r="L40" s="10"/>
    </row>
    <row r="41" spans="1:12">
      <c r="B41" s="613">
        <v>15</v>
      </c>
      <c r="C41" s="757" t="str">
        <f>DATA!AL20</f>
        <v>業務用機械</v>
      </c>
      <c r="D41" s="758"/>
      <c r="E41" s="759"/>
      <c r="F41" s="482">
        <f>DATA!AM20</f>
        <v>0</v>
      </c>
      <c r="G41" s="483">
        <f>DATA!AN20</f>
        <v>0</v>
      </c>
      <c r="H41" s="483">
        <f>DATA!AO20</f>
        <v>0</v>
      </c>
      <c r="I41" s="483">
        <f>DATA!AP20</f>
        <v>0</v>
      </c>
      <c r="L41" s="10"/>
    </row>
    <row r="42" spans="1:12">
      <c r="B42" s="613">
        <v>16</v>
      </c>
      <c r="C42" s="757" t="str">
        <f>DATA!AL21</f>
        <v>電子部品</v>
      </c>
      <c r="D42" s="758"/>
      <c r="E42" s="759"/>
      <c r="F42" s="482">
        <f>DATA!AM21</f>
        <v>0</v>
      </c>
      <c r="G42" s="483">
        <f>DATA!AN21</f>
        <v>0</v>
      </c>
      <c r="H42" s="483">
        <f>DATA!AO21</f>
        <v>0</v>
      </c>
      <c r="I42" s="483">
        <f>DATA!AP21</f>
        <v>0</v>
      </c>
      <c r="L42" s="10"/>
    </row>
    <row r="43" spans="1:12">
      <c r="B43" s="613">
        <v>17</v>
      </c>
      <c r="C43" s="757" t="str">
        <f>DATA!AL22</f>
        <v>電気機械</v>
      </c>
      <c r="D43" s="758"/>
      <c r="E43" s="759"/>
      <c r="F43" s="482">
        <f>DATA!AM22</f>
        <v>0</v>
      </c>
      <c r="G43" s="483">
        <f>DATA!AN22</f>
        <v>0</v>
      </c>
      <c r="H43" s="483">
        <f>DATA!AO22</f>
        <v>0</v>
      </c>
      <c r="I43" s="483">
        <f>DATA!AP22</f>
        <v>0</v>
      </c>
      <c r="L43" s="10"/>
    </row>
    <row r="44" spans="1:12">
      <c r="B44" s="613">
        <v>18</v>
      </c>
      <c r="C44" s="757" t="str">
        <f>DATA!AL23</f>
        <v>情報通信機器</v>
      </c>
      <c r="D44" s="758"/>
      <c r="E44" s="759"/>
      <c r="F44" s="482">
        <f>DATA!AM23</f>
        <v>0</v>
      </c>
      <c r="G44" s="483">
        <f>DATA!AN23</f>
        <v>0</v>
      </c>
      <c r="H44" s="483">
        <f>DATA!AO23</f>
        <v>0</v>
      </c>
      <c r="I44" s="483">
        <f>DATA!AP23</f>
        <v>0</v>
      </c>
      <c r="L44" s="10"/>
    </row>
    <row r="45" spans="1:12">
      <c r="B45" s="613">
        <v>19</v>
      </c>
      <c r="C45" s="757" t="str">
        <f>DATA!AL24</f>
        <v>輸送機械</v>
      </c>
      <c r="D45" s="758"/>
      <c r="E45" s="759"/>
      <c r="F45" s="482">
        <f>DATA!AM24</f>
        <v>0</v>
      </c>
      <c r="G45" s="483">
        <f>DATA!AN24</f>
        <v>0</v>
      </c>
      <c r="H45" s="483">
        <f>DATA!AO24</f>
        <v>0</v>
      </c>
      <c r="I45" s="483">
        <f>DATA!AP24</f>
        <v>0</v>
      </c>
      <c r="L45" s="10"/>
    </row>
    <row r="46" spans="1:12">
      <c r="B46" s="613">
        <v>20</v>
      </c>
      <c r="C46" s="757" t="str">
        <f>DATA!AL25</f>
        <v>その他の製造工業製品</v>
      </c>
      <c r="D46" s="758"/>
      <c r="E46" s="759"/>
      <c r="F46" s="482">
        <f>DATA!AM25</f>
        <v>0</v>
      </c>
      <c r="G46" s="483">
        <f>DATA!AN25</f>
        <v>0</v>
      </c>
      <c r="H46" s="483">
        <f>DATA!AO25</f>
        <v>0</v>
      </c>
      <c r="I46" s="483">
        <f>DATA!AP25</f>
        <v>0</v>
      </c>
      <c r="L46" s="10"/>
    </row>
    <row r="47" spans="1:12">
      <c r="B47" s="614"/>
      <c r="C47" s="757" t="str">
        <f>DATA!AL26</f>
        <v>その他</v>
      </c>
      <c r="D47" s="758"/>
      <c r="E47" s="759"/>
      <c r="F47" s="482">
        <f>DATA!AM26</f>
        <v>0</v>
      </c>
      <c r="G47" s="483">
        <f>DATA!AN26</f>
        <v>0</v>
      </c>
      <c r="H47" s="483">
        <f>DATA!AO26</f>
        <v>0</v>
      </c>
      <c r="I47" s="483">
        <f>DATA!AP26</f>
        <v>0</v>
      </c>
      <c r="L47" s="10"/>
    </row>
    <row r="48" spans="1:12">
      <c r="A48" s="11"/>
      <c r="B48" s="745" t="s">
        <v>1225</v>
      </c>
      <c r="C48" s="746"/>
      <c r="D48" s="746"/>
      <c r="E48" s="747"/>
      <c r="F48" s="473">
        <f>SUM(F27:F47)</f>
        <v>0</v>
      </c>
      <c r="G48" s="212">
        <f t="shared" ref="G48:I48" si="1">SUM(G27:G47)</f>
        <v>0</v>
      </c>
      <c r="H48" s="212">
        <f t="shared" si="1"/>
        <v>0</v>
      </c>
      <c r="I48" s="212">
        <f t="shared" si="1"/>
        <v>0</v>
      </c>
      <c r="L48" s="10"/>
    </row>
    <row r="49" spans="2:14">
      <c r="B49" s="25"/>
      <c r="C49" s="25"/>
      <c r="D49" s="25"/>
      <c r="E49" s="25"/>
      <c r="F49" s="474"/>
      <c r="G49" s="4"/>
      <c r="H49" s="4"/>
      <c r="I49" s="4"/>
      <c r="J49" s="4"/>
      <c r="K49" s="4"/>
      <c r="L49" s="10"/>
    </row>
    <row r="50" spans="2:14">
      <c r="B50" s="178"/>
      <c r="C50" s="750" t="str">
        <f>"稼働後生産における波及効果上位20部門（"&amp;K4&amp;"分類）"</f>
        <v>稼働後生産における波及効果上位20部門（39部門分類）</v>
      </c>
      <c r="D50" s="751"/>
      <c r="E50" s="751"/>
      <c r="F50" s="751"/>
      <c r="G50" s="751"/>
      <c r="H50" s="752"/>
      <c r="I50" s="468" t="str">
        <f>"単位："&amp;K2</f>
        <v>単位：千円</v>
      </c>
      <c r="J50" s="638" t="str">
        <f>"単位："&amp;$K$2</f>
        <v>単位：千円</v>
      </c>
      <c r="L50" s="10"/>
      <c r="M50" s="10"/>
      <c r="N50" s="10"/>
    </row>
    <row r="51" spans="2:14">
      <c r="B51" s="609" t="s">
        <v>1222</v>
      </c>
      <c r="C51" s="745" t="s">
        <v>1328</v>
      </c>
      <c r="D51" s="746"/>
      <c r="E51" s="747"/>
      <c r="F51" s="609" t="s">
        <v>1127</v>
      </c>
      <c r="G51" s="611" t="s">
        <v>1223</v>
      </c>
      <c r="H51" s="611" t="s">
        <v>1224</v>
      </c>
      <c r="I51" s="609" t="s">
        <v>1125</v>
      </c>
      <c r="J51" s="25"/>
      <c r="K51" s="25"/>
      <c r="L51" s="10"/>
    </row>
    <row r="52" spans="2:14">
      <c r="B52" s="612">
        <v>1</v>
      </c>
      <c r="C52" s="763" t="str">
        <f>DATA!CA6</f>
        <v>農林漁業</v>
      </c>
      <c r="D52" s="764"/>
      <c r="E52" s="765"/>
      <c r="F52" s="469">
        <f>DATA!CB6</f>
        <v>0</v>
      </c>
      <c r="G52" s="469">
        <f>DATA!CC6</f>
        <v>0</v>
      </c>
      <c r="H52" s="469">
        <f>DATA!CD6</f>
        <v>0</v>
      </c>
      <c r="I52" s="469">
        <f>DATA!CE6</f>
        <v>0</v>
      </c>
      <c r="J52" s="10"/>
      <c r="L52" s="10"/>
    </row>
    <row r="53" spans="2:14">
      <c r="B53" s="613">
        <v>2</v>
      </c>
      <c r="C53" s="742" t="str">
        <f>DATA!CA7</f>
        <v>鉱業</v>
      </c>
      <c r="D53" s="743"/>
      <c r="E53" s="744"/>
      <c r="F53" s="470">
        <f>DATA!CB7</f>
        <v>0</v>
      </c>
      <c r="G53" s="475">
        <f>DATA!CC7</f>
        <v>0</v>
      </c>
      <c r="H53" s="475">
        <f>DATA!CD7</f>
        <v>0</v>
      </c>
      <c r="I53" s="476">
        <f>DATA!CE7</f>
        <v>0</v>
      </c>
      <c r="J53" s="10"/>
      <c r="L53" s="10"/>
    </row>
    <row r="54" spans="2:14">
      <c r="B54" s="613">
        <v>3</v>
      </c>
      <c r="C54" s="742" t="str">
        <f>DATA!CA8</f>
        <v>飲食料品</v>
      </c>
      <c r="D54" s="743"/>
      <c r="E54" s="744"/>
      <c r="F54" s="470">
        <f>DATA!CB8</f>
        <v>0</v>
      </c>
      <c r="G54" s="475">
        <f>DATA!CC8</f>
        <v>0</v>
      </c>
      <c r="H54" s="475">
        <f>DATA!CD8</f>
        <v>0</v>
      </c>
      <c r="I54" s="476">
        <f>DATA!CE8</f>
        <v>0</v>
      </c>
      <c r="J54" s="10"/>
      <c r="L54" s="10"/>
    </row>
    <row r="55" spans="2:14">
      <c r="B55" s="613">
        <v>4</v>
      </c>
      <c r="C55" s="742" t="str">
        <f>DATA!CA9</f>
        <v>繊維製品</v>
      </c>
      <c r="D55" s="743"/>
      <c r="E55" s="744"/>
      <c r="F55" s="470">
        <f>DATA!CB9</f>
        <v>0</v>
      </c>
      <c r="G55" s="475">
        <f>DATA!CC9</f>
        <v>0</v>
      </c>
      <c r="H55" s="475">
        <f>DATA!CD9</f>
        <v>0</v>
      </c>
      <c r="I55" s="476">
        <f>DATA!CE9</f>
        <v>0</v>
      </c>
      <c r="J55" s="10"/>
    </row>
    <row r="56" spans="2:14">
      <c r="B56" s="613">
        <v>5</v>
      </c>
      <c r="C56" s="742" t="str">
        <f>DATA!CA10</f>
        <v>パルプ・紙・木製品</v>
      </c>
      <c r="D56" s="743"/>
      <c r="E56" s="744"/>
      <c r="F56" s="470">
        <f>DATA!CB10</f>
        <v>0</v>
      </c>
      <c r="G56" s="475">
        <f>DATA!CC10</f>
        <v>0</v>
      </c>
      <c r="H56" s="475">
        <f>DATA!CD10</f>
        <v>0</v>
      </c>
      <c r="I56" s="476">
        <f>DATA!CE10</f>
        <v>0</v>
      </c>
      <c r="J56" s="10"/>
    </row>
    <row r="57" spans="2:14">
      <c r="B57" s="613">
        <v>6</v>
      </c>
      <c r="C57" s="742" t="str">
        <f>DATA!CA11</f>
        <v>化学製品</v>
      </c>
      <c r="D57" s="743"/>
      <c r="E57" s="744"/>
      <c r="F57" s="470">
        <f>DATA!CB11</f>
        <v>0</v>
      </c>
      <c r="G57" s="475">
        <f>DATA!CC11</f>
        <v>0</v>
      </c>
      <c r="H57" s="475">
        <f>DATA!CD11</f>
        <v>0</v>
      </c>
      <c r="I57" s="476">
        <f>DATA!CE11</f>
        <v>0</v>
      </c>
      <c r="J57" s="10"/>
    </row>
    <row r="58" spans="2:14">
      <c r="B58" s="613">
        <v>7</v>
      </c>
      <c r="C58" s="742" t="str">
        <f>DATA!CA12</f>
        <v>石油・石炭製品</v>
      </c>
      <c r="D58" s="743"/>
      <c r="E58" s="744"/>
      <c r="F58" s="470">
        <f>DATA!CB12</f>
        <v>0</v>
      </c>
      <c r="G58" s="475">
        <f>DATA!CC12</f>
        <v>0</v>
      </c>
      <c r="H58" s="475">
        <f>DATA!CD12</f>
        <v>0</v>
      </c>
      <c r="I58" s="476">
        <f>DATA!CE12</f>
        <v>0</v>
      </c>
      <c r="J58" s="10"/>
    </row>
    <row r="59" spans="2:14">
      <c r="B59" s="613">
        <v>8</v>
      </c>
      <c r="C59" s="742" t="str">
        <f>DATA!CA13</f>
        <v>プラスチック・ゴム製品</v>
      </c>
      <c r="D59" s="743"/>
      <c r="E59" s="744"/>
      <c r="F59" s="470">
        <f>DATA!CB13</f>
        <v>0</v>
      </c>
      <c r="G59" s="475">
        <f>DATA!CC13</f>
        <v>0</v>
      </c>
      <c r="H59" s="475">
        <f>DATA!CD13</f>
        <v>0</v>
      </c>
      <c r="I59" s="476">
        <f>DATA!CE13</f>
        <v>0</v>
      </c>
      <c r="J59" s="10"/>
    </row>
    <row r="60" spans="2:14">
      <c r="B60" s="613">
        <v>9</v>
      </c>
      <c r="C60" s="742" t="str">
        <f>DATA!CA14</f>
        <v>窯業・土石製品</v>
      </c>
      <c r="D60" s="743"/>
      <c r="E60" s="744"/>
      <c r="F60" s="470">
        <f>DATA!CB14</f>
        <v>0</v>
      </c>
      <c r="G60" s="475">
        <f>DATA!CC14</f>
        <v>0</v>
      </c>
      <c r="H60" s="475">
        <f>DATA!CD14</f>
        <v>0</v>
      </c>
      <c r="I60" s="476">
        <f>DATA!CE14</f>
        <v>0</v>
      </c>
      <c r="J60" s="10"/>
    </row>
    <row r="61" spans="2:14">
      <c r="B61" s="613">
        <v>10</v>
      </c>
      <c r="C61" s="742" t="str">
        <f>DATA!CA15</f>
        <v>鉄鋼</v>
      </c>
      <c r="D61" s="743"/>
      <c r="E61" s="744"/>
      <c r="F61" s="470">
        <f>DATA!CB15</f>
        <v>0</v>
      </c>
      <c r="G61" s="475">
        <f>DATA!CC15</f>
        <v>0</v>
      </c>
      <c r="H61" s="475">
        <f>DATA!CD15</f>
        <v>0</v>
      </c>
      <c r="I61" s="476">
        <f>DATA!CE15</f>
        <v>0</v>
      </c>
      <c r="J61" s="10"/>
    </row>
    <row r="62" spans="2:14">
      <c r="B62" s="613">
        <v>11</v>
      </c>
      <c r="C62" s="742" t="str">
        <f>DATA!CA16</f>
        <v>非鉄金属</v>
      </c>
      <c r="D62" s="743"/>
      <c r="E62" s="744"/>
      <c r="F62" s="482">
        <f>DATA!CB16</f>
        <v>0</v>
      </c>
      <c r="G62" s="484">
        <f>DATA!CC16</f>
        <v>0</v>
      </c>
      <c r="H62" s="484">
        <f>DATA!CD16</f>
        <v>0</v>
      </c>
      <c r="I62" s="485">
        <f>DATA!CE16</f>
        <v>0</v>
      </c>
      <c r="J62" s="10"/>
    </row>
    <row r="63" spans="2:14">
      <c r="B63" s="613">
        <v>12</v>
      </c>
      <c r="C63" s="742" t="str">
        <f>DATA!CA17</f>
        <v>金属製品</v>
      </c>
      <c r="D63" s="743"/>
      <c r="E63" s="744"/>
      <c r="F63" s="482">
        <f>DATA!CB17</f>
        <v>0</v>
      </c>
      <c r="G63" s="484">
        <f>DATA!CC17</f>
        <v>0</v>
      </c>
      <c r="H63" s="484">
        <f>DATA!CD17</f>
        <v>0</v>
      </c>
      <c r="I63" s="485">
        <f>DATA!CE17</f>
        <v>0</v>
      </c>
      <c r="J63" s="10"/>
    </row>
    <row r="64" spans="2:14">
      <c r="B64" s="613">
        <v>13</v>
      </c>
      <c r="C64" s="742" t="str">
        <f>DATA!CA18</f>
        <v>はん用機械</v>
      </c>
      <c r="D64" s="743"/>
      <c r="E64" s="744"/>
      <c r="F64" s="482">
        <f>DATA!CB18</f>
        <v>0</v>
      </c>
      <c r="G64" s="484">
        <f>DATA!CC18</f>
        <v>0</v>
      </c>
      <c r="H64" s="484">
        <f>DATA!CD18</f>
        <v>0</v>
      </c>
      <c r="I64" s="485">
        <f>DATA!CE18</f>
        <v>0</v>
      </c>
      <c r="J64" s="10"/>
    </row>
    <row r="65" spans="1:10">
      <c r="B65" s="613">
        <v>14</v>
      </c>
      <c r="C65" s="742" t="str">
        <f>DATA!CA19</f>
        <v>生産用機械</v>
      </c>
      <c r="D65" s="743"/>
      <c r="E65" s="744"/>
      <c r="F65" s="482">
        <f>DATA!CB19</f>
        <v>0</v>
      </c>
      <c r="G65" s="484">
        <f>DATA!CC19</f>
        <v>0</v>
      </c>
      <c r="H65" s="484">
        <f>DATA!CD19</f>
        <v>0</v>
      </c>
      <c r="I65" s="485">
        <f>DATA!CE19</f>
        <v>0</v>
      </c>
      <c r="J65" s="10"/>
    </row>
    <row r="66" spans="1:10">
      <c r="B66" s="613">
        <v>15</v>
      </c>
      <c r="C66" s="742" t="str">
        <f>DATA!CA20</f>
        <v>業務用機械</v>
      </c>
      <c r="D66" s="743"/>
      <c r="E66" s="744"/>
      <c r="F66" s="482">
        <f>DATA!CB20</f>
        <v>0</v>
      </c>
      <c r="G66" s="484">
        <f>DATA!CC20</f>
        <v>0</v>
      </c>
      <c r="H66" s="484">
        <f>DATA!CD20</f>
        <v>0</v>
      </c>
      <c r="I66" s="485">
        <f>DATA!CE20</f>
        <v>0</v>
      </c>
      <c r="J66" s="10"/>
    </row>
    <row r="67" spans="1:10">
      <c r="B67" s="613">
        <v>16</v>
      </c>
      <c r="C67" s="742" t="str">
        <f>DATA!CA21</f>
        <v>電子部品</v>
      </c>
      <c r="D67" s="743"/>
      <c r="E67" s="744"/>
      <c r="F67" s="482">
        <f>DATA!CB21</f>
        <v>0</v>
      </c>
      <c r="G67" s="484">
        <f>DATA!CC21</f>
        <v>0</v>
      </c>
      <c r="H67" s="484">
        <f>DATA!CD21</f>
        <v>0</v>
      </c>
      <c r="I67" s="485">
        <f>DATA!CE21</f>
        <v>0</v>
      </c>
      <c r="J67" s="10"/>
    </row>
    <row r="68" spans="1:10">
      <c r="B68" s="613">
        <v>17</v>
      </c>
      <c r="C68" s="742" t="str">
        <f>DATA!CA22</f>
        <v>電気機械</v>
      </c>
      <c r="D68" s="743"/>
      <c r="E68" s="744"/>
      <c r="F68" s="482">
        <f>DATA!CB22</f>
        <v>0</v>
      </c>
      <c r="G68" s="484">
        <f>DATA!CC22</f>
        <v>0</v>
      </c>
      <c r="H68" s="484">
        <f>DATA!CD22</f>
        <v>0</v>
      </c>
      <c r="I68" s="485">
        <f>DATA!CE22</f>
        <v>0</v>
      </c>
      <c r="J68" s="10"/>
    </row>
    <row r="69" spans="1:10">
      <c r="B69" s="613">
        <v>18</v>
      </c>
      <c r="C69" s="742" t="str">
        <f>DATA!CA23</f>
        <v>情報通信機器</v>
      </c>
      <c r="D69" s="743"/>
      <c r="E69" s="744"/>
      <c r="F69" s="482">
        <f>DATA!CB23</f>
        <v>0</v>
      </c>
      <c r="G69" s="484">
        <f>DATA!CC23</f>
        <v>0</v>
      </c>
      <c r="H69" s="484">
        <f>DATA!CD23</f>
        <v>0</v>
      </c>
      <c r="I69" s="485">
        <f>DATA!CE23</f>
        <v>0</v>
      </c>
      <c r="J69" s="10"/>
    </row>
    <row r="70" spans="1:10">
      <c r="B70" s="613">
        <v>19</v>
      </c>
      <c r="C70" s="742" t="str">
        <f>DATA!CA24</f>
        <v>輸送機械</v>
      </c>
      <c r="D70" s="743"/>
      <c r="E70" s="744"/>
      <c r="F70" s="482">
        <f>DATA!CB24</f>
        <v>0</v>
      </c>
      <c r="G70" s="484">
        <f>DATA!CC24</f>
        <v>0</v>
      </c>
      <c r="H70" s="484">
        <f>DATA!CD24</f>
        <v>0</v>
      </c>
      <c r="I70" s="485">
        <f>DATA!CE24</f>
        <v>0</v>
      </c>
      <c r="J70" s="10"/>
    </row>
    <row r="71" spans="1:10">
      <c r="B71" s="613">
        <v>20</v>
      </c>
      <c r="C71" s="742" t="str">
        <f>DATA!CA25</f>
        <v>その他の製造工業製品</v>
      </c>
      <c r="D71" s="743"/>
      <c r="E71" s="744"/>
      <c r="F71" s="482">
        <f>DATA!CB25</f>
        <v>0</v>
      </c>
      <c r="G71" s="484">
        <f>DATA!CC25</f>
        <v>0</v>
      </c>
      <c r="H71" s="484">
        <f>DATA!CD25</f>
        <v>0</v>
      </c>
      <c r="I71" s="485">
        <f>DATA!CE25</f>
        <v>0</v>
      </c>
      <c r="J71" s="10"/>
    </row>
    <row r="72" spans="1:10">
      <c r="B72" s="614"/>
      <c r="C72" s="760" t="str">
        <f>DATA!CA26</f>
        <v>その他</v>
      </c>
      <c r="D72" s="761"/>
      <c r="E72" s="762"/>
      <c r="F72" s="472">
        <f>DATA!CB26</f>
        <v>0</v>
      </c>
      <c r="G72" s="477">
        <f>DATA!CC26</f>
        <v>0</v>
      </c>
      <c r="H72" s="477">
        <f>DATA!CD26</f>
        <v>0</v>
      </c>
      <c r="I72" s="478">
        <f>DATA!CE26</f>
        <v>0</v>
      </c>
      <c r="J72" s="10"/>
    </row>
    <row r="73" spans="1:10">
      <c r="A73" s="11"/>
      <c r="B73" s="745" t="s">
        <v>1225</v>
      </c>
      <c r="C73" s="746"/>
      <c r="D73" s="746"/>
      <c r="E73" s="747"/>
      <c r="F73" s="473">
        <f>SUM(F52:F72)</f>
        <v>0</v>
      </c>
      <c r="G73" s="212">
        <f t="shared" ref="G73:I73" si="2">SUM(G52:G72)</f>
        <v>0</v>
      </c>
      <c r="H73" s="212">
        <f t="shared" si="2"/>
        <v>0</v>
      </c>
      <c r="I73" s="212">
        <f t="shared" si="2"/>
        <v>0</v>
      </c>
      <c r="J73" s="10"/>
    </row>
    <row r="74" spans="1:10">
      <c r="B74" s="25"/>
      <c r="C74" s="25"/>
      <c r="D74" s="25"/>
      <c r="E74" s="25"/>
    </row>
    <row r="75" spans="1:10">
      <c r="C75" s="1" t="s">
        <v>1226</v>
      </c>
    </row>
    <row r="76" spans="1:10">
      <c r="C76" s="1" t="s">
        <v>1227</v>
      </c>
    </row>
    <row r="78" spans="1:10">
      <c r="C78" s="1" t="s">
        <v>1228</v>
      </c>
    </row>
    <row r="79" spans="1:10" ht="6" customHeight="1"/>
    <row r="80" spans="1:10">
      <c r="D80" s="1" t="s">
        <v>1238</v>
      </c>
    </row>
    <row r="81" spans="4:6">
      <c r="D81" s="1" t="s">
        <v>1229</v>
      </c>
      <c r="F81" s="487">
        <f>固定資本!F6</f>
        <v>2024</v>
      </c>
    </row>
    <row r="82" spans="4:6">
      <c r="D82" s="1" t="s">
        <v>1230</v>
      </c>
      <c r="F82" s="479">
        <f>固定資本!H6</f>
        <v>0.94501567479740156</v>
      </c>
    </row>
    <row r="83" spans="4:6">
      <c r="D83" s="172" t="s">
        <v>1231</v>
      </c>
      <c r="F83" s="479">
        <f>固定資本!I6</f>
        <v>0.8187155930141643</v>
      </c>
    </row>
  </sheetData>
  <sheetProtection sheet="1" objects="1" scenarios="1"/>
  <mergeCells count="103">
    <mergeCell ref="C71:E71"/>
    <mergeCell ref="C72:E72"/>
    <mergeCell ref="C51:E51"/>
    <mergeCell ref="C66:E66"/>
    <mergeCell ref="C67:E67"/>
    <mergeCell ref="C68:E68"/>
    <mergeCell ref="C69:E69"/>
    <mergeCell ref="C70:E70"/>
    <mergeCell ref="C61:E61"/>
    <mergeCell ref="C62:E62"/>
    <mergeCell ref="C63:E63"/>
    <mergeCell ref="C64:E64"/>
    <mergeCell ref="C65:E65"/>
    <mergeCell ref="C52:E52"/>
    <mergeCell ref="C53:E53"/>
    <mergeCell ref="C54:E54"/>
    <mergeCell ref="C55:E55"/>
    <mergeCell ref="B73:E73"/>
    <mergeCell ref="C50:H50"/>
    <mergeCell ref="C26:E26"/>
    <mergeCell ref="C27:E27"/>
    <mergeCell ref="C33:E33"/>
    <mergeCell ref="C34:E34"/>
    <mergeCell ref="C35:E35"/>
    <mergeCell ref="C36:E36"/>
    <mergeCell ref="C37:E37"/>
    <mergeCell ref="C28:E28"/>
    <mergeCell ref="C29:E29"/>
    <mergeCell ref="C30:E30"/>
    <mergeCell ref="C31:E31"/>
    <mergeCell ref="C32:E32"/>
    <mergeCell ref="C43:E43"/>
    <mergeCell ref="C44:E44"/>
    <mergeCell ref="C45:E45"/>
    <mergeCell ref="C46:E46"/>
    <mergeCell ref="C47:E47"/>
    <mergeCell ref="C38:E38"/>
    <mergeCell ref="C39:E39"/>
    <mergeCell ref="C40:E40"/>
    <mergeCell ref="C41:E41"/>
    <mergeCell ref="C42:E42"/>
    <mergeCell ref="L22:L23"/>
    <mergeCell ref="H20:H21"/>
    <mergeCell ref="I20:I21"/>
    <mergeCell ref="J20:J21"/>
    <mergeCell ref="C56:E56"/>
    <mergeCell ref="C57:E57"/>
    <mergeCell ref="C58:E58"/>
    <mergeCell ref="C59:E59"/>
    <mergeCell ref="C60:E60"/>
    <mergeCell ref="B48:E48"/>
    <mergeCell ref="B22:B23"/>
    <mergeCell ref="C22:D23"/>
    <mergeCell ref="E22:E23"/>
    <mergeCell ref="F22:F23"/>
    <mergeCell ref="G22:G23"/>
    <mergeCell ref="H22:H23"/>
    <mergeCell ref="I22:I23"/>
    <mergeCell ref="J22:J23"/>
    <mergeCell ref="K22:K23"/>
    <mergeCell ref="C25:H25"/>
    <mergeCell ref="B20:B21"/>
    <mergeCell ref="C20:D21"/>
    <mergeCell ref="E20:E21"/>
    <mergeCell ref="F20:F21"/>
    <mergeCell ref="G20:G21"/>
    <mergeCell ref="K16:K17"/>
    <mergeCell ref="L16:L17"/>
    <mergeCell ref="C18:D19"/>
    <mergeCell ref="E18:E19"/>
    <mergeCell ref="F18:F19"/>
    <mergeCell ref="G18:G19"/>
    <mergeCell ref="H18:H19"/>
    <mergeCell ref="I18:I19"/>
    <mergeCell ref="J18:J19"/>
    <mergeCell ref="K18:K19"/>
    <mergeCell ref="L18:L19"/>
    <mergeCell ref="C16:D17"/>
    <mergeCell ref="E16:E17"/>
    <mergeCell ref="L25:M25"/>
    <mergeCell ref="J16:J17"/>
    <mergeCell ref="B14:B19"/>
    <mergeCell ref="K20:K21"/>
    <mergeCell ref="L20:L21"/>
    <mergeCell ref="L5:M5"/>
    <mergeCell ref="C7:D7"/>
    <mergeCell ref="E7:K8"/>
    <mergeCell ref="C10:D10"/>
    <mergeCell ref="L10:M11"/>
    <mergeCell ref="F16:F17"/>
    <mergeCell ref="G16:G17"/>
    <mergeCell ref="H16:H17"/>
    <mergeCell ref="I16:I17"/>
    <mergeCell ref="C14:D15"/>
    <mergeCell ref="E14:E15"/>
    <mergeCell ref="F14:F15"/>
    <mergeCell ref="G14:G15"/>
    <mergeCell ref="H14:H15"/>
    <mergeCell ref="I14:I15"/>
    <mergeCell ref="J14:J15"/>
    <mergeCell ref="K14:K15"/>
    <mergeCell ref="L14:L15"/>
    <mergeCell ref="B12:D13"/>
  </mergeCells>
  <phoneticPr fontId="4"/>
  <dataValidations count="3">
    <dataValidation type="list" allowBlank="1" showInputMessage="1" showErrorMessage="1" sqref="K2" xr:uid="{00000000-0002-0000-0300-000000000000}">
      <formula1>単位</formula1>
    </dataValidation>
    <dataValidation type="list" allowBlank="1" showInputMessage="1" showErrorMessage="1" sqref="K3" xr:uid="{00000000-0002-0000-0300-000001000000}">
      <formula1>YN</formula1>
    </dataValidation>
    <dataValidation type="list" allowBlank="1" showInputMessage="1" showErrorMessage="1" sqref="K4" xr:uid="{00000000-0002-0000-0300-000002000000}">
      <formula1>部門</formula1>
    </dataValidation>
  </dataValidations>
  <pageMargins left="0.43307086614173229" right="3.937007874015748E-2" top="0.74803149606299213" bottom="0.74803149606299213" header="0.31496062992125984" footer="0.31496062992125984"/>
  <pageSetup paperSize="9" scale="7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pageSetUpPr autoPageBreaks="0"/>
  </sheetPr>
  <dimension ref="A1:CF75"/>
  <sheetViews>
    <sheetView showGridLines="0" showRowColHeaders="0" zoomScaleNormal="100" workbookViewId="0">
      <pane ySplit="1" topLeftCell="A2" activePane="bottomLeft" state="frozen"/>
      <selection pane="bottomLeft" activeCell="A2" sqref="A2"/>
    </sheetView>
  </sheetViews>
  <sheetFormatPr defaultRowHeight="13.5"/>
  <cols>
    <col min="1" max="1" width="1.625" style="489" customWidth="1"/>
    <col min="2" max="2" width="16.75" style="489" customWidth="1"/>
    <col min="3" max="3" width="5.75" style="489" customWidth="1"/>
    <col min="4" max="4" width="3" style="489" customWidth="1"/>
    <col min="5" max="5" width="11.625" style="489" customWidth="1"/>
    <col min="6" max="6" width="7.625" style="489" customWidth="1"/>
    <col min="7" max="8" width="1.875" style="489" customWidth="1"/>
    <col min="9" max="9" width="11.625" style="489" customWidth="1"/>
    <col min="10" max="10" width="7.625" style="489" customWidth="1"/>
    <col min="11" max="12" width="1.875" style="489" customWidth="1"/>
    <col min="13" max="13" width="3.125" style="489" customWidth="1"/>
    <col min="14" max="14" width="11.625" style="489" customWidth="1"/>
    <col min="15" max="15" width="7.625" style="489" customWidth="1"/>
    <col min="16" max="17" width="1.875" style="489" customWidth="1"/>
    <col min="18" max="18" width="3.125" style="489" customWidth="1"/>
    <col min="19" max="19" width="11.625" style="489" customWidth="1"/>
    <col min="20" max="20" width="7.625" style="489" customWidth="1"/>
    <col min="21" max="21" width="1.875" style="489" customWidth="1"/>
    <col min="22" max="22" width="1.625" style="489" customWidth="1"/>
    <col min="23" max="23" width="16.625" style="489" customWidth="1"/>
    <col min="24" max="24" width="5.75" style="489" customWidth="1"/>
    <col min="25" max="25" width="3" style="489" customWidth="1"/>
    <col min="26" max="26" width="11.625" style="489" customWidth="1"/>
    <col min="27" max="27" width="7.625" style="489" customWidth="1"/>
    <col min="28" max="29" width="1.875" style="489" customWidth="1"/>
    <col min="30" max="30" width="11.625" style="489" customWidth="1"/>
    <col min="31" max="31" width="7.625" style="489" customWidth="1"/>
    <col min="32" max="33" width="1.875" style="489" customWidth="1"/>
    <col min="34" max="34" width="3.125" style="489" customWidth="1"/>
    <col min="35" max="35" width="11.625" style="489" customWidth="1"/>
    <col min="36" max="36" width="7.625" style="489" customWidth="1"/>
    <col min="37" max="39" width="1.875" style="489" customWidth="1"/>
    <col min="40" max="40" width="11.625" style="489" customWidth="1"/>
    <col min="41" max="41" width="7.625" style="489" customWidth="1"/>
    <col min="42" max="42" width="1.875" style="489" customWidth="1"/>
    <col min="43" max="43" width="1.625" style="489" customWidth="1"/>
    <col min="44" max="44" width="16.625" style="489" customWidth="1"/>
    <col min="45" max="45" width="5.75" style="489" customWidth="1"/>
    <col min="46" max="46" width="3" style="489" customWidth="1"/>
    <col min="47" max="47" width="11.625" style="489" customWidth="1"/>
    <col min="48" max="48" width="7.625" style="489" customWidth="1"/>
    <col min="49" max="49" width="2" style="489" customWidth="1"/>
    <col min="50" max="50" width="1.875" style="489" customWidth="1"/>
    <col min="51" max="51" width="11.625" style="489" customWidth="1"/>
    <col min="52" max="52" width="7.625" style="489" customWidth="1"/>
    <col min="53" max="54" width="2" style="489" customWidth="1"/>
    <col min="55" max="55" width="3.125" style="489" customWidth="1"/>
    <col min="56" max="56" width="11.625" style="489" customWidth="1"/>
    <col min="57" max="57" width="7.625" style="489" customWidth="1"/>
    <col min="58" max="59" width="1.875" style="489" customWidth="1"/>
    <col min="60" max="60" width="3.125" style="489" customWidth="1"/>
    <col min="61" max="61" width="11.625" style="489" customWidth="1"/>
    <col min="62" max="62" width="7.625" style="489" customWidth="1"/>
    <col min="63" max="63" width="1.875" style="489" customWidth="1"/>
    <col min="64" max="64" width="1.625" style="489" customWidth="1"/>
    <col min="65" max="65" width="16.625" style="489" customWidth="1"/>
    <col min="66" max="66" width="5.75" style="489" customWidth="1"/>
    <col min="67" max="67" width="3" style="489" customWidth="1"/>
    <col min="68" max="68" width="11.625" style="489" customWidth="1"/>
    <col min="69" max="69" width="7.625" style="489" customWidth="1"/>
    <col min="70" max="71" width="1.875" style="489" customWidth="1"/>
    <col min="72" max="72" width="11.625" style="489" customWidth="1"/>
    <col min="73" max="73" width="7.625" style="489" customWidth="1"/>
    <col min="74" max="75" width="1.875" style="489" customWidth="1"/>
    <col min="76" max="76" width="3.125" style="489" customWidth="1"/>
    <col min="77" max="77" width="11.625" style="489" customWidth="1"/>
    <col min="78" max="78" width="7.625" style="489" customWidth="1"/>
    <col min="79" max="80" width="1.875" style="489" customWidth="1"/>
    <col min="81" max="81" width="3.125" style="489" customWidth="1"/>
    <col min="82" max="82" width="11.625" style="489" customWidth="1"/>
    <col min="83" max="83" width="7.625" style="489" customWidth="1"/>
    <col min="84" max="84" width="1.875" style="489" customWidth="1"/>
    <col min="85" max="85" width="1.625" style="489" customWidth="1"/>
    <col min="86" max="262" width="9" style="489"/>
    <col min="263" max="264" width="3" style="489" customWidth="1"/>
    <col min="265" max="269" width="6.25" style="489" customWidth="1"/>
    <col min="270" max="271" width="3.125" style="489" customWidth="1"/>
    <col min="272" max="272" width="6.25" style="489" customWidth="1"/>
    <col min="273" max="273" width="6" style="489" customWidth="1"/>
    <col min="274" max="274" width="3.125" style="489" customWidth="1"/>
    <col min="275" max="275" width="10.25" style="489" bestFit="1" customWidth="1"/>
    <col min="276" max="276" width="10.875" style="489" bestFit="1" customWidth="1"/>
    <col min="277" max="277" width="6.25" style="489" customWidth="1"/>
    <col min="278" max="518" width="9" style="489"/>
    <col min="519" max="520" width="3" style="489" customWidth="1"/>
    <col min="521" max="525" width="6.25" style="489" customWidth="1"/>
    <col min="526" max="527" width="3.125" style="489" customWidth="1"/>
    <col min="528" max="528" width="6.25" style="489" customWidth="1"/>
    <col min="529" max="529" width="6" style="489" customWidth="1"/>
    <col min="530" max="530" width="3.125" style="489" customWidth="1"/>
    <col min="531" max="531" width="10.25" style="489" bestFit="1" customWidth="1"/>
    <col min="532" max="532" width="10.875" style="489" bestFit="1" customWidth="1"/>
    <col min="533" max="533" width="6.25" style="489" customWidth="1"/>
    <col min="534" max="774" width="9" style="489"/>
    <col min="775" max="776" width="3" style="489" customWidth="1"/>
    <col min="777" max="781" width="6.25" style="489" customWidth="1"/>
    <col min="782" max="783" width="3.125" style="489" customWidth="1"/>
    <col min="784" max="784" width="6.25" style="489" customWidth="1"/>
    <col min="785" max="785" width="6" style="489" customWidth="1"/>
    <col min="786" max="786" width="3.125" style="489" customWidth="1"/>
    <col min="787" max="787" width="10.25" style="489" bestFit="1" customWidth="1"/>
    <col min="788" max="788" width="10.875" style="489" bestFit="1" customWidth="1"/>
    <col min="789" max="789" width="6.25" style="489" customWidth="1"/>
    <col min="790" max="1030" width="9" style="489"/>
    <col min="1031" max="1032" width="3" style="489" customWidth="1"/>
    <col min="1033" max="1037" width="6.25" style="489" customWidth="1"/>
    <col min="1038" max="1039" width="3.125" style="489" customWidth="1"/>
    <col min="1040" max="1040" width="6.25" style="489" customWidth="1"/>
    <col min="1041" max="1041" width="6" style="489" customWidth="1"/>
    <col min="1042" max="1042" width="3.125" style="489" customWidth="1"/>
    <col min="1043" max="1043" width="10.25" style="489" bestFit="1" customWidth="1"/>
    <col min="1044" max="1044" width="10.875" style="489" bestFit="1" customWidth="1"/>
    <col min="1045" max="1045" width="6.25" style="489" customWidth="1"/>
    <col min="1046" max="1286" width="9" style="489"/>
    <col min="1287" max="1288" width="3" style="489" customWidth="1"/>
    <col min="1289" max="1293" width="6.25" style="489" customWidth="1"/>
    <col min="1294" max="1295" width="3.125" style="489" customWidth="1"/>
    <col min="1296" max="1296" width="6.25" style="489" customWidth="1"/>
    <col min="1297" max="1297" width="6" style="489" customWidth="1"/>
    <col min="1298" max="1298" width="3.125" style="489" customWidth="1"/>
    <col min="1299" max="1299" width="10.25" style="489" bestFit="1" customWidth="1"/>
    <col min="1300" max="1300" width="10.875" style="489" bestFit="1" customWidth="1"/>
    <col min="1301" max="1301" width="6.25" style="489" customWidth="1"/>
    <col min="1302" max="1542" width="9" style="489"/>
    <col min="1543" max="1544" width="3" style="489" customWidth="1"/>
    <col min="1545" max="1549" width="6.25" style="489" customWidth="1"/>
    <col min="1550" max="1551" width="3.125" style="489" customWidth="1"/>
    <col min="1552" max="1552" width="6.25" style="489" customWidth="1"/>
    <col min="1553" max="1553" width="6" style="489" customWidth="1"/>
    <col min="1554" max="1554" width="3.125" style="489" customWidth="1"/>
    <col min="1555" max="1555" width="10.25" style="489" bestFit="1" customWidth="1"/>
    <col min="1556" max="1556" width="10.875" style="489" bestFit="1" customWidth="1"/>
    <col min="1557" max="1557" width="6.25" style="489" customWidth="1"/>
    <col min="1558" max="1798" width="9" style="489"/>
    <col min="1799" max="1800" width="3" style="489" customWidth="1"/>
    <col min="1801" max="1805" width="6.25" style="489" customWidth="1"/>
    <col min="1806" max="1807" width="3.125" style="489" customWidth="1"/>
    <col min="1808" max="1808" width="6.25" style="489" customWidth="1"/>
    <col min="1809" max="1809" width="6" style="489" customWidth="1"/>
    <col min="1810" max="1810" width="3.125" style="489" customWidth="1"/>
    <col min="1811" max="1811" width="10.25" style="489" bestFit="1" customWidth="1"/>
    <col min="1812" max="1812" width="10.875" style="489" bestFit="1" customWidth="1"/>
    <col min="1813" max="1813" width="6.25" style="489" customWidth="1"/>
    <col min="1814" max="2054" width="9" style="489"/>
    <col min="2055" max="2056" width="3" style="489" customWidth="1"/>
    <col min="2057" max="2061" width="6.25" style="489" customWidth="1"/>
    <col min="2062" max="2063" width="3.125" style="489" customWidth="1"/>
    <col min="2064" max="2064" width="6.25" style="489" customWidth="1"/>
    <col min="2065" max="2065" width="6" style="489" customWidth="1"/>
    <col min="2066" max="2066" width="3.125" style="489" customWidth="1"/>
    <col min="2067" max="2067" width="10.25" style="489" bestFit="1" customWidth="1"/>
    <col min="2068" max="2068" width="10.875" style="489" bestFit="1" customWidth="1"/>
    <col min="2069" max="2069" width="6.25" style="489" customWidth="1"/>
    <col min="2070" max="2310" width="9" style="489"/>
    <col min="2311" max="2312" width="3" style="489" customWidth="1"/>
    <col min="2313" max="2317" width="6.25" style="489" customWidth="1"/>
    <col min="2318" max="2319" width="3.125" style="489" customWidth="1"/>
    <col min="2320" max="2320" width="6.25" style="489" customWidth="1"/>
    <col min="2321" max="2321" width="6" style="489" customWidth="1"/>
    <col min="2322" max="2322" width="3.125" style="489" customWidth="1"/>
    <col min="2323" max="2323" width="10.25" style="489" bestFit="1" customWidth="1"/>
    <col min="2324" max="2324" width="10.875" style="489" bestFit="1" customWidth="1"/>
    <col min="2325" max="2325" width="6.25" style="489" customWidth="1"/>
    <col min="2326" max="2566" width="9" style="489"/>
    <col min="2567" max="2568" width="3" style="489" customWidth="1"/>
    <col min="2569" max="2573" width="6.25" style="489" customWidth="1"/>
    <col min="2574" max="2575" width="3.125" style="489" customWidth="1"/>
    <col min="2576" max="2576" width="6.25" style="489" customWidth="1"/>
    <col min="2577" max="2577" width="6" style="489" customWidth="1"/>
    <col min="2578" max="2578" width="3.125" style="489" customWidth="1"/>
    <col min="2579" max="2579" width="10.25" style="489" bestFit="1" customWidth="1"/>
    <col min="2580" max="2580" width="10.875" style="489" bestFit="1" customWidth="1"/>
    <col min="2581" max="2581" width="6.25" style="489" customWidth="1"/>
    <col min="2582" max="2822" width="9" style="489"/>
    <col min="2823" max="2824" width="3" style="489" customWidth="1"/>
    <col min="2825" max="2829" width="6.25" style="489" customWidth="1"/>
    <col min="2830" max="2831" width="3.125" style="489" customWidth="1"/>
    <col min="2832" max="2832" width="6.25" style="489" customWidth="1"/>
    <col min="2833" max="2833" width="6" style="489" customWidth="1"/>
    <col min="2834" max="2834" width="3.125" style="489" customWidth="1"/>
    <col min="2835" max="2835" width="10.25" style="489" bestFit="1" customWidth="1"/>
    <col min="2836" max="2836" width="10.875" style="489" bestFit="1" customWidth="1"/>
    <col min="2837" max="2837" width="6.25" style="489" customWidth="1"/>
    <col min="2838" max="3078" width="9" style="489"/>
    <col min="3079" max="3080" width="3" style="489" customWidth="1"/>
    <col min="3081" max="3085" width="6.25" style="489" customWidth="1"/>
    <col min="3086" max="3087" width="3.125" style="489" customWidth="1"/>
    <col min="3088" max="3088" width="6.25" style="489" customWidth="1"/>
    <col min="3089" max="3089" width="6" style="489" customWidth="1"/>
    <col min="3090" max="3090" width="3.125" style="489" customWidth="1"/>
    <col min="3091" max="3091" width="10.25" style="489" bestFit="1" customWidth="1"/>
    <col min="3092" max="3092" width="10.875" style="489" bestFit="1" customWidth="1"/>
    <col min="3093" max="3093" width="6.25" style="489" customWidth="1"/>
    <col min="3094" max="3334" width="9" style="489"/>
    <col min="3335" max="3336" width="3" style="489" customWidth="1"/>
    <col min="3337" max="3341" width="6.25" style="489" customWidth="1"/>
    <col min="3342" max="3343" width="3.125" style="489" customWidth="1"/>
    <col min="3344" max="3344" width="6.25" style="489" customWidth="1"/>
    <col min="3345" max="3345" width="6" style="489" customWidth="1"/>
    <col min="3346" max="3346" width="3.125" style="489" customWidth="1"/>
    <col min="3347" max="3347" width="10.25" style="489" bestFit="1" customWidth="1"/>
    <col min="3348" max="3348" width="10.875" style="489" bestFit="1" customWidth="1"/>
    <col min="3349" max="3349" width="6.25" style="489" customWidth="1"/>
    <col min="3350" max="3590" width="9" style="489"/>
    <col min="3591" max="3592" width="3" style="489" customWidth="1"/>
    <col min="3593" max="3597" width="6.25" style="489" customWidth="1"/>
    <col min="3598" max="3599" width="3.125" style="489" customWidth="1"/>
    <col min="3600" max="3600" width="6.25" style="489" customWidth="1"/>
    <col min="3601" max="3601" width="6" style="489" customWidth="1"/>
    <col min="3602" max="3602" width="3.125" style="489" customWidth="1"/>
    <col min="3603" max="3603" width="10.25" style="489" bestFit="1" customWidth="1"/>
    <col min="3604" max="3604" width="10.875" style="489" bestFit="1" customWidth="1"/>
    <col min="3605" max="3605" width="6.25" style="489" customWidth="1"/>
    <col min="3606" max="3846" width="9" style="489"/>
    <col min="3847" max="3848" width="3" style="489" customWidth="1"/>
    <col min="3849" max="3853" width="6.25" style="489" customWidth="1"/>
    <col min="3854" max="3855" width="3.125" style="489" customWidth="1"/>
    <col min="3856" max="3856" width="6.25" style="489" customWidth="1"/>
    <col min="3857" max="3857" width="6" style="489" customWidth="1"/>
    <col min="3858" max="3858" width="3.125" style="489" customWidth="1"/>
    <col min="3859" max="3859" width="10.25" style="489" bestFit="1" customWidth="1"/>
    <col min="3860" max="3860" width="10.875" style="489" bestFit="1" customWidth="1"/>
    <col min="3861" max="3861" width="6.25" style="489" customWidth="1"/>
    <col min="3862" max="4102" width="9" style="489"/>
    <col min="4103" max="4104" width="3" style="489" customWidth="1"/>
    <col min="4105" max="4109" width="6.25" style="489" customWidth="1"/>
    <col min="4110" max="4111" width="3.125" style="489" customWidth="1"/>
    <col min="4112" max="4112" width="6.25" style="489" customWidth="1"/>
    <col min="4113" max="4113" width="6" style="489" customWidth="1"/>
    <col min="4114" max="4114" width="3.125" style="489" customWidth="1"/>
    <col min="4115" max="4115" width="10.25" style="489" bestFit="1" customWidth="1"/>
    <col min="4116" max="4116" width="10.875" style="489" bestFit="1" customWidth="1"/>
    <col min="4117" max="4117" width="6.25" style="489" customWidth="1"/>
    <col min="4118" max="4358" width="9" style="489"/>
    <col min="4359" max="4360" width="3" style="489" customWidth="1"/>
    <col min="4361" max="4365" width="6.25" style="489" customWidth="1"/>
    <col min="4366" max="4367" width="3.125" style="489" customWidth="1"/>
    <col min="4368" max="4368" width="6.25" style="489" customWidth="1"/>
    <col min="4369" max="4369" width="6" style="489" customWidth="1"/>
    <col min="4370" max="4370" width="3.125" style="489" customWidth="1"/>
    <col min="4371" max="4371" width="10.25" style="489" bestFit="1" customWidth="1"/>
    <col min="4372" max="4372" width="10.875" style="489" bestFit="1" customWidth="1"/>
    <col min="4373" max="4373" width="6.25" style="489" customWidth="1"/>
    <col min="4374" max="4614" width="9" style="489"/>
    <col min="4615" max="4616" width="3" style="489" customWidth="1"/>
    <col min="4617" max="4621" width="6.25" style="489" customWidth="1"/>
    <col min="4622" max="4623" width="3.125" style="489" customWidth="1"/>
    <col min="4624" max="4624" width="6.25" style="489" customWidth="1"/>
    <col min="4625" max="4625" width="6" style="489" customWidth="1"/>
    <col min="4626" max="4626" width="3.125" style="489" customWidth="1"/>
    <col min="4627" max="4627" width="10.25" style="489" bestFit="1" customWidth="1"/>
    <col min="4628" max="4628" width="10.875" style="489" bestFit="1" customWidth="1"/>
    <col min="4629" max="4629" width="6.25" style="489" customWidth="1"/>
    <col min="4630" max="4870" width="9" style="489"/>
    <col min="4871" max="4872" width="3" style="489" customWidth="1"/>
    <col min="4873" max="4877" width="6.25" style="489" customWidth="1"/>
    <col min="4878" max="4879" width="3.125" style="489" customWidth="1"/>
    <col min="4880" max="4880" width="6.25" style="489" customWidth="1"/>
    <col min="4881" max="4881" width="6" style="489" customWidth="1"/>
    <col min="4882" max="4882" width="3.125" style="489" customWidth="1"/>
    <col min="4883" max="4883" width="10.25" style="489" bestFit="1" customWidth="1"/>
    <col min="4884" max="4884" width="10.875" style="489" bestFit="1" customWidth="1"/>
    <col min="4885" max="4885" width="6.25" style="489" customWidth="1"/>
    <col min="4886" max="5126" width="9" style="489"/>
    <col min="5127" max="5128" width="3" style="489" customWidth="1"/>
    <col min="5129" max="5133" width="6.25" style="489" customWidth="1"/>
    <col min="5134" max="5135" width="3.125" style="489" customWidth="1"/>
    <col min="5136" max="5136" width="6.25" style="489" customWidth="1"/>
    <col min="5137" max="5137" width="6" style="489" customWidth="1"/>
    <col min="5138" max="5138" width="3.125" style="489" customWidth="1"/>
    <col min="5139" max="5139" width="10.25" style="489" bestFit="1" customWidth="1"/>
    <col min="5140" max="5140" width="10.875" style="489" bestFit="1" customWidth="1"/>
    <col min="5141" max="5141" width="6.25" style="489" customWidth="1"/>
    <col min="5142" max="5382" width="9" style="489"/>
    <col min="5383" max="5384" width="3" style="489" customWidth="1"/>
    <col min="5385" max="5389" width="6.25" style="489" customWidth="1"/>
    <col min="5390" max="5391" width="3.125" style="489" customWidth="1"/>
    <col min="5392" max="5392" width="6.25" style="489" customWidth="1"/>
    <col min="5393" max="5393" width="6" style="489" customWidth="1"/>
    <col min="5394" max="5394" width="3.125" style="489" customWidth="1"/>
    <col min="5395" max="5395" width="10.25" style="489" bestFit="1" customWidth="1"/>
    <col min="5396" max="5396" width="10.875" style="489" bestFit="1" customWidth="1"/>
    <col min="5397" max="5397" width="6.25" style="489" customWidth="1"/>
    <col min="5398" max="5638" width="9" style="489"/>
    <col min="5639" max="5640" width="3" style="489" customWidth="1"/>
    <col min="5641" max="5645" width="6.25" style="489" customWidth="1"/>
    <col min="5646" max="5647" width="3.125" style="489" customWidth="1"/>
    <col min="5648" max="5648" width="6.25" style="489" customWidth="1"/>
    <col min="5649" max="5649" width="6" style="489" customWidth="1"/>
    <col min="5650" max="5650" width="3.125" style="489" customWidth="1"/>
    <col min="5651" max="5651" width="10.25" style="489" bestFit="1" customWidth="1"/>
    <col min="5652" max="5652" width="10.875" style="489" bestFit="1" customWidth="1"/>
    <col min="5653" max="5653" width="6.25" style="489" customWidth="1"/>
    <col min="5654" max="5894" width="9" style="489"/>
    <col min="5895" max="5896" width="3" style="489" customWidth="1"/>
    <col min="5897" max="5901" width="6.25" style="489" customWidth="1"/>
    <col min="5902" max="5903" width="3.125" style="489" customWidth="1"/>
    <col min="5904" max="5904" width="6.25" style="489" customWidth="1"/>
    <col min="5905" max="5905" width="6" style="489" customWidth="1"/>
    <col min="5906" max="5906" width="3.125" style="489" customWidth="1"/>
    <col min="5907" max="5907" width="10.25" style="489" bestFit="1" customWidth="1"/>
    <col min="5908" max="5908" width="10.875" style="489" bestFit="1" customWidth="1"/>
    <col min="5909" max="5909" width="6.25" style="489" customWidth="1"/>
    <col min="5910" max="6150" width="9" style="489"/>
    <col min="6151" max="6152" width="3" style="489" customWidth="1"/>
    <col min="6153" max="6157" width="6.25" style="489" customWidth="1"/>
    <col min="6158" max="6159" width="3.125" style="489" customWidth="1"/>
    <col min="6160" max="6160" width="6.25" style="489" customWidth="1"/>
    <col min="6161" max="6161" width="6" style="489" customWidth="1"/>
    <col min="6162" max="6162" width="3.125" style="489" customWidth="1"/>
    <col min="6163" max="6163" width="10.25" style="489" bestFit="1" customWidth="1"/>
    <col min="6164" max="6164" width="10.875" style="489" bestFit="1" customWidth="1"/>
    <col min="6165" max="6165" width="6.25" style="489" customWidth="1"/>
    <col min="6166" max="6406" width="9" style="489"/>
    <col min="6407" max="6408" width="3" style="489" customWidth="1"/>
    <col min="6409" max="6413" width="6.25" style="489" customWidth="1"/>
    <col min="6414" max="6415" width="3.125" style="489" customWidth="1"/>
    <col min="6416" max="6416" width="6.25" style="489" customWidth="1"/>
    <col min="6417" max="6417" width="6" style="489" customWidth="1"/>
    <col min="6418" max="6418" width="3.125" style="489" customWidth="1"/>
    <col min="6419" max="6419" width="10.25" style="489" bestFit="1" customWidth="1"/>
    <col min="6420" max="6420" width="10.875" style="489" bestFit="1" customWidth="1"/>
    <col min="6421" max="6421" width="6.25" style="489" customWidth="1"/>
    <col min="6422" max="6662" width="9" style="489"/>
    <col min="6663" max="6664" width="3" style="489" customWidth="1"/>
    <col min="6665" max="6669" width="6.25" style="489" customWidth="1"/>
    <col min="6670" max="6671" width="3.125" style="489" customWidth="1"/>
    <col min="6672" max="6672" width="6.25" style="489" customWidth="1"/>
    <col min="6673" max="6673" width="6" style="489" customWidth="1"/>
    <col min="6674" max="6674" width="3.125" style="489" customWidth="1"/>
    <col min="6675" max="6675" width="10.25" style="489" bestFit="1" customWidth="1"/>
    <col min="6676" max="6676" width="10.875" style="489" bestFit="1" customWidth="1"/>
    <col min="6677" max="6677" width="6.25" style="489" customWidth="1"/>
    <col min="6678" max="6918" width="9" style="489"/>
    <col min="6919" max="6920" width="3" style="489" customWidth="1"/>
    <col min="6921" max="6925" width="6.25" style="489" customWidth="1"/>
    <col min="6926" max="6927" width="3.125" style="489" customWidth="1"/>
    <col min="6928" max="6928" width="6.25" style="489" customWidth="1"/>
    <col min="6929" max="6929" width="6" style="489" customWidth="1"/>
    <col min="6930" max="6930" width="3.125" style="489" customWidth="1"/>
    <col min="6931" max="6931" width="10.25" style="489" bestFit="1" customWidth="1"/>
    <col min="6932" max="6932" width="10.875" style="489" bestFit="1" customWidth="1"/>
    <col min="6933" max="6933" width="6.25" style="489" customWidth="1"/>
    <col min="6934" max="7174" width="9" style="489"/>
    <col min="7175" max="7176" width="3" style="489" customWidth="1"/>
    <col min="7177" max="7181" width="6.25" style="489" customWidth="1"/>
    <col min="7182" max="7183" width="3.125" style="489" customWidth="1"/>
    <col min="7184" max="7184" width="6.25" style="489" customWidth="1"/>
    <col min="7185" max="7185" width="6" style="489" customWidth="1"/>
    <col min="7186" max="7186" width="3.125" style="489" customWidth="1"/>
    <col min="7187" max="7187" width="10.25" style="489" bestFit="1" customWidth="1"/>
    <col min="7188" max="7188" width="10.875" style="489" bestFit="1" customWidth="1"/>
    <col min="7189" max="7189" width="6.25" style="489" customWidth="1"/>
    <col min="7190" max="7430" width="9" style="489"/>
    <col min="7431" max="7432" width="3" style="489" customWidth="1"/>
    <col min="7433" max="7437" width="6.25" style="489" customWidth="1"/>
    <col min="7438" max="7439" width="3.125" style="489" customWidth="1"/>
    <col min="7440" max="7440" width="6.25" style="489" customWidth="1"/>
    <col min="7441" max="7441" width="6" style="489" customWidth="1"/>
    <col min="7442" max="7442" width="3.125" style="489" customWidth="1"/>
    <col min="7443" max="7443" width="10.25" style="489" bestFit="1" customWidth="1"/>
    <col min="7444" max="7444" width="10.875" style="489" bestFit="1" customWidth="1"/>
    <col min="7445" max="7445" width="6.25" style="489" customWidth="1"/>
    <col min="7446" max="7686" width="9" style="489"/>
    <col min="7687" max="7688" width="3" style="489" customWidth="1"/>
    <col min="7689" max="7693" width="6.25" style="489" customWidth="1"/>
    <col min="7694" max="7695" width="3.125" style="489" customWidth="1"/>
    <col min="7696" max="7696" width="6.25" style="489" customWidth="1"/>
    <col min="7697" max="7697" width="6" style="489" customWidth="1"/>
    <col min="7698" max="7698" width="3.125" style="489" customWidth="1"/>
    <col min="7699" max="7699" width="10.25" style="489" bestFit="1" customWidth="1"/>
    <col min="7700" max="7700" width="10.875" style="489" bestFit="1" customWidth="1"/>
    <col min="7701" max="7701" width="6.25" style="489" customWidth="1"/>
    <col min="7702" max="7942" width="9" style="489"/>
    <col min="7943" max="7944" width="3" style="489" customWidth="1"/>
    <col min="7945" max="7949" width="6.25" style="489" customWidth="1"/>
    <col min="7950" max="7951" width="3.125" style="489" customWidth="1"/>
    <col min="7952" max="7952" width="6.25" style="489" customWidth="1"/>
    <col min="7953" max="7953" width="6" style="489" customWidth="1"/>
    <col min="7954" max="7954" width="3.125" style="489" customWidth="1"/>
    <col min="7955" max="7955" width="10.25" style="489" bestFit="1" customWidth="1"/>
    <col min="7956" max="7956" width="10.875" style="489" bestFit="1" customWidth="1"/>
    <col min="7957" max="7957" width="6.25" style="489" customWidth="1"/>
    <col min="7958" max="8198" width="9" style="489"/>
    <col min="8199" max="8200" width="3" style="489" customWidth="1"/>
    <col min="8201" max="8205" width="6.25" style="489" customWidth="1"/>
    <col min="8206" max="8207" width="3.125" style="489" customWidth="1"/>
    <col min="8208" max="8208" width="6.25" style="489" customWidth="1"/>
    <col min="8209" max="8209" width="6" style="489" customWidth="1"/>
    <col min="8210" max="8210" width="3.125" style="489" customWidth="1"/>
    <col min="8211" max="8211" width="10.25" style="489" bestFit="1" customWidth="1"/>
    <col min="8212" max="8212" width="10.875" style="489" bestFit="1" customWidth="1"/>
    <col min="8213" max="8213" width="6.25" style="489" customWidth="1"/>
    <col min="8214" max="8454" width="9" style="489"/>
    <col min="8455" max="8456" width="3" style="489" customWidth="1"/>
    <col min="8457" max="8461" width="6.25" style="489" customWidth="1"/>
    <col min="8462" max="8463" width="3.125" style="489" customWidth="1"/>
    <col min="8464" max="8464" width="6.25" style="489" customWidth="1"/>
    <col min="8465" max="8465" width="6" style="489" customWidth="1"/>
    <col min="8466" max="8466" width="3.125" style="489" customWidth="1"/>
    <col min="8467" max="8467" width="10.25" style="489" bestFit="1" customWidth="1"/>
    <col min="8468" max="8468" width="10.875" style="489" bestFit="1" customWidth="1"/>
    <col min="8469" max="8469" width="6.25" style="489" customWidth="1"/>
    <col min="8470" max="8710" width="9" style="489"/>
    <col min="8711" max="8712" width="3" style="489" customWidth="1"/>
    <col min="8713" max="8717" width="6.25" style="489" customWidth="1"/>
    <col min="8718" max="8719" width="3.125" style="489" customWidth="1"/>
    <col min="8720" max="8720" width="6.25" style="489" customWidth="1"/>
    <col min="8721" max="8721" width="6" style="489" customWidth="1"/>
    <col min="8722" max="8722" width="3.125" style="489" customWidth="1"/>
    <col min="8723" max="8723" width="10.25" style="489" bestFit="1" customWidth="1"/>
    <col min="8724" max="8724" width="10.875" style="489" bestFit="1" customWidth="1"/>
    <col min="8725" max="8725" width="6.25" style="489" customWidth="1"/>
    <col min="8726" max="8966" width="9" style="489"/>
    <col min="8967" max="8968" width="3" style="489" customWidth="1"/>
    <col min="8969" max="8973" width="6.25" style="489" customWidth="1"/>
    <col min="8974" max="8975" width="3.125" style="489" customWidth="1"/>
    <col min="8976" max="8976" width="6.25" style="489" customWidth="1"/>
    <col min="8977" max="8977" width="6" style="489" customWidth="1"/>
    <col min="8978" max="8978" width="3.125" style="489" customWidth="1"/>
    <col min="8979" max="8979" width="10.25" style="489" bestFit="1" customWidth="1"/>
    <col min="8980" max="8980" width="10.875" style="489" bestFit="1" customWidth="1"/>
    <col min="8981" max="8981" width="6.25" style="489" customWidth="1"/>
    <col min="8982" max="9222" width="9" style="489"/>
    <col min="9223" max="9224" width="3" style="489" customWidth="1"/>
    <col min="9225" max="9229" width="6.25" style="489" customWidth="1"/>
    <col min="9230" max="9231" width="3.125" style="489" customWidth="1"/>
    <col min="9232" max="9232" width="6.25" style="489" customWidth="1"/>
    <col min="9233" max="9233" width="6" style="489" customWidth="1"/>
    <col min="9234" max="9234" width="3.125" style="489" customWidth="1"/>
    <col min="9235" max="9235" width="10.25" style="489" bestFit="1" customWidth="1"/>
    <col min="9236" max="9236" width="10.875" style="489" bestFit="1" customWidth="1"/>
    <col min="9237" max="9237" width="6.25" style="489" customWidth="1"/>
    <col min="9238" max="9478" width="9" style="489"/>
    <col min="9479" max="9480" width="3" style="489" customWidth="1"/>
    <col min="9481" max="9485" width="6.25" style="489" customWidth="1"/>
    <col min="9486" max="9487" width="3.125" style="489" customWidth="1"/>
    <col min="9488" max="9488" width="6.25" style="489" customWidth="1"/>
    <col min="9489" max="9489" width="6" style="489" customWidth="1"/>
    <col min="9490" max="9490" width="3.125" style="489" customWidth="1"/>
    <col min="9491" max="9491" width="10.25" style="489" bestFit="1" customWidth="1"/>
    <col min="9492" max="9492" width="10.875" style="489" bestFit="1" customWidth="1"/>
    <col min="9493" max="9493" width="6.25" style="489" customWidth="1"/>
    <col min="9494" max="9734" width="9" style="489"/>
    <col min="9735" max="9736" width="3" style="489" customWidth="1"/>
    <col min="9737" max="9741" width="6.25" style="489" customWidth="1"/>
    <col min="9742" max="9743" width="3.125" style="489" customWidth="1"/>
    <col min="9744" max="9744" width="6.25" style="489" customWidth="1"/>
    <col min="9745" max="9745" width="6" style="489" customWidth="1"/>
    <col min="9746" max="9746" width="3.125" style="489" customWidth="1"/>
    <col min="9747" max="9747" width="10.25" style="489" bestFit="1" customWidth="1"/>
    <col min="9748" max="9748" width="10.875" style="489" bestFit="1" customWidth="1"/>
    <col min="9749" max="9749" width="6.25" style="489" customWidth="1"/>
    <col min="9750" max="9990" width="9" style="489"/>
    <col min="9991" max="9992" width="3" style="489" customWidth="1"/>
    <col min="9993" max="9997" width="6.25" style="489" customWidth="1"/>
    <col min="9998" max="9999" width="3.125" style="489" customWidth="1"/>
    <col min="10000" max="10000" width="6.25" style="489" customWidth="1"/>
    <col min="10001" max="10001" width="6" style="489" customWidth="1"/>
    <col min="10002" max="10002" width="3.125" style="489" customWidth="1"/>
    <col min="10003" max="10003" width="10.25" style="489" bestFit="1" customWidth="1"/>
    <col min="10004" max="10004" width="10.875" style="489" bestFit="1" customWidth="1"/>
    <col min="10005" max="10005" width="6.25" style="489" customWidth="1"/>
    <col min="10006" max="10246" width="9" style="489"/>
    <col min="10247" max="10248" width="3" style="489" customWidth="1"/>
    <col min="10249" max="10253" width="6.25" style="489" customWidth="1"/>
    <col min="10254" max="10255" width="3.125" style="489" customWidth="1"/>
    <col min="10256" max="10256" width="6.25" style="489" customWidth="1"/>
    <col min="10257" max="10257" width="6" style="489" customWidth="1"/>
    <col min="10258" max="10258" width="3.125" style="489" customWidth="1"/>
    <col min="10259" max="10259" width="10.25" style="489" bestFit="1" customWidth="1"/>
    <col min="10260" max="10260" width="10.875" style="489" bestFit="1" customWidth="1"/>
    <col min="10261" max="10261" width="6.25" style="489" customWidth="1"/>
    <col min="10262" max="10502" width="9" style="489"/>
    <col min="10503" max="10504" width="3" style="489" customWidth="1"/>
    <col min="10505" max="10509" width="6.25" style="489" customWidth="1"/>
    <col min="10510" max="10511" width="3.125" style="489" customWidth="1"/>
    <col min="10512" max="10512" width="6.25" style="489" customWidth="1"/>
    <col min="10513" max="10513" width="6" style="489" customWidth="1"/>
    <col min="10514" max="10514" width="3.125" style="489" customWidth="1"/>
    <col min="10515" max="10515" width="10.25" style="489" bestFit="1" customWidth="1"/>
    <col min="10516" max="10516" width="10.875" style="489" bestFit="1" customWidth="1"/>
    <col min="10517" max="10517" width="6.25" style="489" customWidth="1"/>
    <col min="10518" max="10758" width="9" style="489"/>
    <col min="10759" max="10760" width="3" style="489" customWidth="1"/>
    <col min="10761" max="10765" width="6.25" style="489" customWidth="1"/>
    <col min="10766" max="10767" width="3.125" style="489" customWidth="1"/>
    <col min="10768" max="10768" width="6.25" style="489" customWidth="1"/>
    <col min="10769" max="10769" width="6" style="489" customWidth="1"/>
    <col min="10770" max="10770" width="3.125" style="489" customWidth="1"/>
    <col min="10771" max="10771" width="10.25" style="489" bestFit="1" customWidth="1"/>
    <col min="10772" max="10772" width="10.875" style="489" bestFit="1" customWidth="1"/>
    <col min="10773" max="10773" width="6.25" style="489" customWidth="1"/>
    <col min="10774" max="11014" width="9" style="489"/>
    <col min="11015" max="11016" width="3" style="489" customWidth="1"/>
    <col min="11017" max="11021" width="6.25" style="489" customWidth="1"/>
    <col min="11022" max="11023" width="3.125" style="489" customWidth="1"/>
    <col min="11024" max="11024" width="6.25" style="489" customWidth="1"/>
    <col min="11025" max="11025" width="6" style="489" customWidth="1"/>
    <col min="11026" max="11026" width="3.125" style="489" customWidth="1"/>
    <col min="11027" max="11027" width="10.25" style="489" bestFit="1" customWidth="1"/>
    <col min="11028" max="11028" width="10.875" style="489" bestFit="1" customWidth="1"/>
    <col min="11029" max="11029" width="6.25" style="489" customWidth="1"/>
    <col min="11030" max="11270" width="9" style="489"/>
    <col min="11271" max="11272" width="3" style="489" customWidth="1"/>
    <col min="11273" max="11277" width="6.25" style="489" customWidth="1"/>
    <col min="11278" max="11279" width="3.125" style="489" customWidth="1"/>
    <col min="11280" max="11280" width="6.25" style="489" customWidth="1"/>
    <col min="11281" max="11281" width="6" style="489" customWidth="1"/>
    <col min="11282" max="11282" width="3.125" style="489" customWidth="1"/>
    <col min="11283" max="11283" width="10.25" style="489" bestFit="1" customWidth="1"/>
    <col min="11284" max="11284" width="10.875" style="489" bestFit="1" customWidth="1"/>
    <col min="11285" max="11285" width="6.25" style="489" customWidth="1"/>
    <col min="11286" max="11526" width="9" style="489"/>
    <col min="11527" max="11528" width="3" style="489" customWidth="1"/>
    <col min="11529" max="11533" width="6.25" style="489" customWidth="1"/>
    <col min="11534" max="11535" width="3.125" style="489" customWidth="1"/>
    <col min="11536" max="11536" width="6.25" style="489" customWidth="1"/>
    <col min="11537" max="11537" width="6" style="489" customWidth="1"/>
    <col min="11538" max="11538" width="3.125" style="489" customWidth="1"/>
    <col min="11539" max="11539" width="10.25" style="489" bestFit="1" customWidth="1"/>
    <col min="11540" max="11540" width="10.875" style="489" bestFit="1" customWidth="1"/>
    <col min="11541" max="11541" width="6.25" style="489" customWidth="1"/>
    <col min="11542" max="11782" width="9" style="489"/>
    <col min="11783" max="11784" width="3" style="489" customWidth="1"/>
    <col min="11785" max="11789" width="6.25" style="489" customWidth="1"/>
    <col min="11790" max="11791" width="3.125" style="489" customWidth="1"/>
    <col min="11792" max="11792" width="6.25" style="489" customWidth="1"/>
    <col min="11793" max="11793" width="6" style="489" customWidth="1"/>
    <col min="11794" max="11794" width="3.125" style="489" customWidth="1"/>
    <col min="11795" max="11795" width="10.25" style="489" bestFit="1" customWidth="1"/>
    <col min="11796" max="11796" width="10.875" style="489" bestFit="1" customWidth="1"/>
    <col min="11797" max="11797" width="6.25" style="489" customWidth="1"/>
    <col min="11798" max="12038" width="9" style="489"/>
    <col min="12039" max="12040" width="3" style="489" customWidth="1"/>
    <col min="12041" max="12045" width="6.25" style="489" customWidth="1"/>
    <col min="12046" max="12047" width="3.125" style="489" customWidth="1"/>
    <col min="12048" max="12048" width="6.25" style="489" customWidth="1"/>
    <col min="12049" max="12049" width="6" style="489" customWidth="1"/>
    <col min="12050" max="12050" width="3.125" style="489" customWidth="1"/>
    <col min="12051" max="12051" width="10.25" style="489" bestFit="1" customWidth="1"/>
    <col min="12052" max="12052" width="10.875" style="489" bestFit="1" customWidth="1"/>
    <col min="12053" max="12053" width="6.25" style="489" customWidth="1"/>
    <col min="12054" max="12294" width="9" style="489"/>
    <col min="12295" max="12296" width="3" style="489" customWidth="1"/>
    <col min="12297" max="12301" width="6.25" style="489" customWidth="1"/>
    <col min="12302" max="12303" width="3.125" style="489" customWidth="1"/>
    <col min="12304" max="12304" width="6.25" style="489" customWidth="1"/>
    <col min="12305" max="12305" width="6" style="489" customWidth="1"/>
    <col min="12306" max="12306" width="3.125" style="489" customWidth="1"/>
    <col min="12307" max="12307" width="10.25" style="489" bestFit="1" customWidth="1"/>
    <col min="12308" max="12308" width="10.875" style="489" bestFit="1" customWidth="1"/>
    <col min="12309" max="12309" width="6.25" style="489" customWidth="1"/>
    <col min="12310" max="12550" width="9" style="489"/>
    <col min="12551" max="12552" width="3" style="489" customWidth="1"/>
    <col min="12553" max="12557" width="6.25" style="489" customWidth="1"/>
    <col min="12558" max="12559" width="3.125" style="489" customWidth="1"/>
    <col min="12560" max="12560" width="6.25" style="489" customWidth="1"/>
    <col min="12561" max="12561" width="6" style="489" customWidth="1"/>
    <col min="12562" max="12562" width="3.125" style="489" customWidth="1"/>
    <col min="12563" max="12563" width="10.25" style="489" bestFit="1" customWidth="1"/>
    <col min="12564" max="12564" width="10.875" style="489" bestFit="1" customWidth="1"/>
    <col min="12565" max="12565" width="6.25" style="489" customWidth="1"/>
    <col min="12566" max="12806" width="9" style="489"/>
    <col min="12807" max="12808" width="3" style="489" customWidth="1"/>
    <col min="12809" max="12813" width="6.25" style="489" customWidth="1"/>
    <col min="12814" max="12815" width="3.125" style="489" customWidth="1"/>
    <col min="12816" max="12816" width="6.25" style="489" customWidth="1"/>
    <col min="12817" max="12817" width="6" style="489" customWidth="1"/>
    <col min="12818" max="12818" width="3.125" style="489" customWidth="1"/>
    <col min="12819" max="12819" width="10.25" style="489" bestFit="1" customWidth="1"/>
    <col min="12820" max="12820" width="10.875" style="489" bestFit="1" customWidth="1"/>
    <col min="12821" max="12821" width="6.25" style="489" customWidth="1"/>
    <col min="12822" max="13062" width="9" style="489"/>
    <col min="13063" max="13064" width="3" style="489" customWidth="1"/>
    <col min="13065" max="13069" width="6.25" style="489" customWidth="1"/>
    <col min="13070" max="13071" width="3.125" style="489" customWidth="1"/>
    <col min="13072" max="13072" width="6.25" style="489" customWidth="1"/>
    <col min="13073" max="13073" width="6" style="489" customWidth="1"/>
    <col min="13074" max="13074" width="3.125" style="489" customWidth="1"/>
    <col min="13075" max="13075" width="10.25" style="489" bestFit="1" customWidth="1"/>
    <col min="13076" max="13076" width="10.875" style="489" bestFit="1" customWidth="1"/>
    <col min="13077" max="13077" width="6.25" style="489" customWidth="1"/>
    <col min="13078" max="13318" width="9" style="489"/>
    <col min="13319" max="13320" width="3" style="489" customWidth="1"/>
    <col min="13321" max="13325" width="6.25" style="489" customWidth="1"/>
    <col min="13326" max="13327" width="3.125" style="489" customWidth="1"/>
    <col min="13328" max="13328" width="6.25" style="489" customWidth="1"/>
    <col min="13329" max="13329" width="6" style="489" customWidth="1"/>
    <col min="13330" max="13330" width="3.125" style="489" customWidth="1"/>
    <col min="13331" max="13331" width="10.25" style="489" bestFit="1" customWidth="1"/>
    <col min="13332" max="13332" width="10.875" style="489" bestFit="1" customWidth="1"/>
    <col min="13333" max="13333" width="6.25" style="489" customWidth="1"/>
    <col min="13334" max="13574" width="9" style="489"/>
    <col min="13575" max="13576" width="3" style="489" customWidth="1"/>
    <col min="13577" max="13581" width="6.25" style="489" customWidth="1"/>
    <col min="13582" max="13583" width="3.125" style="489" customWidth="1"/>
    <col min="13584" max="13584" width="6.25" style="489" customWidth="1"/>
    <col min="13585" max="13585" width="6" style="489" customWidth="1"/>
    <col min="13586" max="13586" width="3.125" style="489" customWidth="1"/>
    <col min="13587" max="13587" width="10.25" style="489" bestFit="1" customWidth="1"/>
    <col min="13588" max="13588" width="10.875" style="489" bestFit="1" customWidth="1"/>
    <col min="13589" max="13589" width="6.25" style="489" customWidth="1"/>
    <col min="13590" max="13830" width="9" style="489"/>
    <col min="13831" max="13832" width="3" style="489" customWidth="1"/>
    <col min="13833" max="13837" width="6.25" style="489" customWidth="1"/>
    <col min="13838" max="13839" width="3.125" style="489" customWidth="1"/>
    <col min="13840" max="13840" width="6.25" style="489" customWidth="1"/>
    <col min="13841" max="13841" width="6" style="489" customWidth="1"/>
    <col min="13842" max="13842" width="3.125" style="489" customWidth="1"/>
    <col min="13843" max="13843" width="10.25" style="489" bestFit="1" customWidth="1"/>
    <col min="13844" max="13844" width="10.875" style="489" bestFit="1" customWidth="1"/>
    <col min="13845" max="13845" width="6.25" style="489" customWidth="1"/>
    <col min="13846" max="14086" width="9" style="489"/>
    <col min="14087" max="14088" width="3" style="489" customWidth="1"/>
    <col min="14089" max="14093" width="6.25" style="489" customWidth="1"/>
    <col min="14094" max="14095" width="3.125" style="489" customWidth="1"/>
    <col min="14096" max="14096" width="6.25" style="489" customWidth="1"/>
    <col min="14097" max="14097" width="6" style="489" customWidth="1"/>
    <col min="14098" max="14098" width="3.125" style="489" customWidth="1"/>
    <col min="14099" max="14099" width="10.25" style="489" bestFit="1" customWidth="1"/>
    <col min="14100" max="14100" width="10.875" style="489" bestFit="1" customWidth="1"/>
    <col min="14101" max="14101" width="6.25" style="489" customWidth="1"/>
    <col min="14102" max="14342" width="9" style="489"/>
    <col min="14343" max="14344" width="3" style="489" customWidth="1"/>
    <col min="14345" max="14349" width="6.25" style="489" customWidth="1"/>
    <col min="14350" max="14351" width="3.125" style="489" customWidth="1"/>
    <col min="14352" max="14352" width="6.25" style="489" customWidth="1"/>
    <col min="14353" max="14353" width="6" style="489" customWidth="1"/>
    <col min="14354" max="14354" width="3.125" style="489" customWidth="1"/>
    <col min="14355" max="14355" width="10.25" style="489" bestFit="1" customWidth="1"/>
    <col min="14356" max="14356" width="10.875" style="489" bestFit="1" customWidth="1"/>
    <col min="14357" max="14357" width="6.25" style="489" customWidth="1"/>
    <col min="14358" max="14598" width="9" style="489"/>
    <col min="14599" max="14600" width="3" style="489" customWidth="1"/>
    <col min="14601" max="14605" width="6.25" style="489" customWidth="1"/>
    <col min="14606" max="14607" width="3.125" style="489" customWidth="1"/>
    <col min="14608" max="14608" width="6.25" style="489" customWidth="1"/>
    <col min="14609" max="14609" width="6" style="489" customWidth="1"/>
    <col min="14610" max="14610" width="3.125" style="489" customWidth="1"/>
    <col min="14611" max="14611" width="10.25" style="489" bestFit="1" customWidth="1"/>
    <col min="14612" max="14612" width="10.875" style="489" bestFit="1" customWidth="1"/>
    <col min="14613" max="14613" width="6.25" style="489" customWidth="1"/>
    <col min="14614" max="14854" width="9" style="489"/>
    <col min="14855" max="14856" width="3" style="489" customWidth="1"/>
    <col min="14857" max="14861" width="6.25" style="489" customWidth="1"/>
    <col min="14862" max="14863" width="3.125" style="489" customWidth="1"/>
    <col min="14864" max="14864" width="6.25" style="489" customWidth="1"/>
    <col min="14865" max="14865" width="6" style="489" customWidth="1"/>
    <col min="14866" max="14866" width="3.125" style="489" customWidth="1"/>
    <col min="14867" max="14867" width="10.25" style="489" bestFit="1" customWidth="1"/>
    <col min="14868" max="14868" width="10.875" style="489" bestFit="1" customWidth="1"/>
    <col min="14869" max="14869" width="6.25" style="489" customWidth="1"/>
    <col min="14870" max="15110" width="9" style="489"/>
    <col min="15111" max="15112" width="3" style="489" customWidth="1"/>
    <col min="15113" max="15117" width="6.25" style="489" customWidth="1"/>
    <col min="15118" max="15119" width="3.125" style="489" customWidth="1"/>
    <col min="15120" max="15120" width="6.25" style="489" customWidth="1"/>
    <col min="15121" max="15121" width="6" style="489" customWidth="1"/>
    <col min="15122" max="15122" width="3.125" style="489" customWidth="1"/>
    <col min="15123" max="15123" width="10.25" style="489" bestFit="1" customWidth="1"/>
    <col min="15124" max="15124" width="10.875" style="489" bestFit="1" customWidth="1"/>
    <col min="15125" max="15125" width="6.25" style="489" customWidth="1"/>
    <col min="15126" max="15366" width="9" style="489"/>
    <col min="15367" max="15368" width="3" style="489" customWidth="1"/>
    <col min="15369" max="15373" width="6.25" style="489" customWidth="1"/>
    <col min="15374" max="15375" width="3.125" style="489" customWidth="1"/>
    <col min="15376" max="15376" width="6.25" style="489" customWidth="1"/>
    <col min="15377" max="15377" width="6" style="489" customWidth="1"/>
    <col min="15378" max="15378" width="3.125" style="489" customWidth="1"/>
    <col min="15379" max="15379" width="10.25" style="489" bestFit="1" customWidth="1"/>
    <col min="15380" max="15380" width="10.875" style="489" bestFit="1" customWidth="1"/>
    <col min="15381" max="15381" width="6.25" style="489" customWidth="1"/>
    <col min="15382" max="15622" width="9" style="489"/>
    <col min="15623" max="15624" width="3" style="489" customWidth="1"/>
    <col min="15625" max="15629" width="6.25" style="489" customWidth="1"/>
    <col min="15630" max="15631" width="3.125" style="489" customWidth="1"/>
    <col min="15632" max="15632" width="6.25" style="489" customWidth="1"/>
    <col min="15633" max="15633" width="6" style="489" customWidth="1"/>
    <col min="15634" max="15634" width="3.125" style="489" customWidth="1"/>
    <col min="15635" max="15635" width="10.25" style="489" bestFit="1" customWidth="1"/>
    <col min="15636" max="15636" width="10.875" style="489" bestFit="1" customWidth="1"/>
    <col min="15637" max="15637" width="6.25" style="489" customWidth="1"/>
    <col min="15638" max="15878" width="9" style="489"/>
    <col min="15879" max="15880" width="3" style="489" customWidth="1"/>
    <col min="15881" max="15885" width="6.25" style="489" customWidth="1"/>
    <col min="15886" max="15887" width="3.125" style="489" customWidth="1"/>
    <col min="15888" max="15888" width="6.25" style="489" customWidth="1"/>
    <col min="15889" max="15889" width="6" style="489" customWidth="1"/>
    <col min="15890" max="15890" width="3.125" style="489" customWidth="1"/>
    <col min="15891" max="15891" width="10.25" style="489" bestFit="1" customWidth="1"/>
    <col min="15892" max="15892" width="10.875" style="489" bestFit="1" customWidth="1"/>
    <col min="15893" max="15893" width="6.25" style="489" customWidth="1"/>
    <col min="15894" max="16134" width="9" style="489"/>
    <col min="16135" max="16136" width="3" style="489" customWidth="1"/>
    <col min="16137" max="16141" width="6.25" style="489" customWidth="1"/>
    <col min="16142" max="16143" width="3.125" style="489" customWidth="1"/>
    <col min="16144" max="16144" width="6.25" style="489" customWidth="1"/>
    <col min="16145" max="16145" width="6" style="489" customWidth="1"/>
    <col min="16146" max="16146" width="3.125" style="489" customWidth="1"/>
    <col min="16147" max="16147" width="10.25" style="489" bestFit="1" customWidth="1"/>
    <col min="16148" max="16148" width="10.875" style="489" bestFit="1" customWidth="1"/>
    <col min="16149" max="16149" width="6.25" style="489" customWidth="1"/>
    <col min="16150" max="16384" width="9" style="489"/>
  </cols>
  <sheetData>
    <row r="1" spans="1:82" ht="37.5" customHeight="1">
      <c r="B1" s="490"/>
    </row>
    <row r="3" spans="1:82">
      <c r="F3" s="491"/>
      <c r="G3" s="491"/>
      <c r="H3" s="491"/>
      <c r="I3" s="491"/>
      <c r="J3" s="491"/>
      <c r="K3" s="491"/>
      <c r="L3" s="491"/>
      <c r="M3" s="491"/>
      <c r="N3" s="491"/>
      <c r="O3" s="491"/>
      <c r="AA3" s="491"/>
      <c r="AB3" s="491"/>
      <c r="AC3" s="491"/>
      <c r="AD3" s="491"/>
      <c r="AE3" s="491"/>
      <c r="AF3" s="491"/>
      <c r="AG3" s="491"/>
      <c r="AH3" s="491"/>
      <c r="AI3" s="491"/>
      <c r="AJ3" s="491"/>
      <c r="AV3" s="491"/>
      <c r="AW3" s="491"/>
      <c r="AX3" s="491"/>
      <c r="AY3" s="491"/>
      <c r="AZ3" s="491"/>
      <c r="BA3" s="491"/>
      <c r="BB3" s="491"/>
      <c r="BC3" s="491"/>
      <c r="BD3" s="491"/>
      <c r="BE3" s="491"/>
      <c r="BQ3" s="491"/>
      <c r="BR3" s="491"/>
      <c r="BS3" s="491"/>
      <c r="BT3" s="491"/>
      <c r="BU3" s="491"/>
      <c r="BV3" s="491"/>
      <c r="BW3" s="491"/>
      <c r="BX3" s="491"/>
      <c r="BY3" s="491"/>
      <c r="BZ3" s="491"/>
    </row>
    <row r="4" spans="1:82" ht="16.5" customHeight="1">
      <c r="E4" s="492"/>
      <c r="F4" s="791" t="str">
        <f>入力!$F$4</f>
        <v>〇〇工業団地の企業立地による経済波及効果</v>
      </c>
      <c r="G4" s="792"/>
      <c r="H4" s="792"/>
      <c r="I4" s="792"/>
      <c r="J4" s="792"/>
      <c r="K4" s="792"/>
      <c r="L4" s="792"/>
      <c r="M4" s="792"/>
      <c r="N4" s="792"/>
      <c r="O4" s="793"/>
      <c r="P4" s="493"/>
      <c r="Z4" s="492"/>
      <c r="AA4" s="791" t="str">
        <f>入力!$F$4</f>
        <v>〇〇工業団地の企業立地による経済波及効果</v>
      </c>
      <c r="AB4" s="792"/>
      <c r="AC4" s="792"/>
      <c r="AD4" s="792"/>
      <c r="AE4" s="792"/>
      <c r="AF4" s="792"/>
      <c r="AG4" s="792"/>
      <c r="AH4" s="792"/>
      <c r="AI4" s="792"/>
      <c r="AJ4" s="793"/>
      <c r="AK4" s="493"/>
      <c r="AU4" s="492"/>
      <c r="AV4" s="791" t="str">
        <f>入力!$F$4</f>
        <v>〇〇工業団地の企業立地による経済波及効果</v>
      </c>
      <c r="AW4" s="792"/>
      <c r="AX4" s="792"/>
      <c r="AY4" s="792"/>
      <c r="AZ4" s="792"/>
      <c r="BA4" s="792"/>
      <c r="BB4" s="792"/>
      <c r="BC4" s="792"/>
      <c r="BD4" s="792"/>
      <c r="BE4" s="793"/>
      <c r="BF4" s="493"/>
      <c r="BP4" s="492"/>
      <c r="BQ4" s="791" t="str">
        <f>入力!$F$4</f>
        <v>〇〇工業団地の企業立地による経済波及効果</v>
      </c>
      <c r="BR4" s="792"/>
      <c r="BS4" s="792"/>
      <c r="BT4" s="792"/>
      <c r="BU4" s="792"/>
      <c r="BV4" s="792"/>
      <c r="BW4" s="792"/>
      <c r="BX4" s="792"/>
      <c r="BY4" s="792"/>
      <c r="BZ4" s="793"/>
      <c r="CA4" s="493"/>
    </row>
    <row r="5" spans="1:82" ht="17.25" customHeight="1" thickBot="1">
      <c r="E5" s="492"/>
      <c r="F5" s="794"/>
      <c r="G5" s="795"/>
      <c r="H5" s="795"/>
      <c r="I5" s="795"/>
      <c r="J5" s="795"/>
      <c r="K5" s="795"/>
      <c r="L5" s="795"/>
      <c r="M5" s="795"/>
      <c r="N5" s="795"/>
      <c r="O5" s="796"/>
      <c r="P5" s="493"/>
      <c r="Z5" s="492"/>
      <c r="AA5" s="794"/>
      <c r="AB5" s="795"/>
      <c r="AC5" s="795"/>
      <c r="AD5" s="795"/>
      <c r="AE5" s="795"/>
      <c r="AF5" s="795"/>
      <c r="AG5" s="795"/>
      <c r="AH5" s="795"/>
      <c r="AI5" s="795"/>
      <c r="AJ5" s="796"/>
      <c r="AK5" s="493"/>
      <c r="AU5" s="492"/>
      <c r="AV5" s="794"/>
      <c r="AW5" s="795"/>
      <c r="AX5" s="795"/>
      <c r="AY5" s="795"/>
      <c r="AZ5" s="795"/>
      <c r="BA5" s="795"/>
      <c r="BB5" s="795"/>
      <c r="BC5" s="795"/>
      <c r="BD5" s="795"/>
      <c r="BE5" s="796"/>
      <c r="BF5" s="493"/>
      <c r="BP5" s="492"/>
      <c r="BQ5" s="794"/>
      <c r="BR5" s="795"/>
      <c r="BS5" s="795"/>
      <c r="BT5" s="795"/>
      <c r="BU5" s="795"/>
      <c r="BV5" s="795"/>
      <c r="BW5" s="795"/>
      <c r="BX5" s="795"/>
      <c r="BY5" s="795"/>
      <c r="BZ5" s="796"/>
      <c r="CA5" s="493"/>
    </row>
    <row r="6" spans="1:82" s="496" customFormat="1" ht="16.5">
      <c r="C6" s="797" t="s">
        <v>1243</v>
      </c>
      <c r="D6" s="798"/>
      <c r="E6" s="798"/>
      <c r="F6" s="799"/>
      <c r="G6" s="497"/>
      <c r="H6" s="497"/>
      <c r="I6" s="497"/>
      <c r="J6" s="497"/>
      <c r="K6" s="497"/>
      <c r="L6" s="497"/>
      <c r="M6" s="497"/>
      <c r="N6" s="497"/>
      <c r="O6" s="497"/>
      <c r="S6" s="498"/>
      <c r="W6" s="499"/>
      <c r="X6" s="800" t="s">
        <v>1244</v>
      </c>
      <c r="Y6" s="801"/>
      <c r="Z6" s="801"/>
      <c r="AA6" s="802"/>
      <c r="AB6" s="497"/>
      <c r="AC6" s="497"/>
      <c r="AD6" s="497"/>
      <c r="AE6" s="497"/>
      <c r="AF6" s="497"/>
      <c r="AG6" s="497"/>
      <c r="AH6" s="497"/>
      <c r="AI6" s="497"/>
      <c r="AJ6" s="497"/>
      <c r="AN6" s="498"/>
      <c r="AR6" s="499"/>
      <c r="AS6" s="800" t="s">
        <v>1245</v>
      </c>
      <c r="AT6" s="801"/>
      <c r="AU6" s="801"/>
      <c r="AV6" s="802"/>
      <c r="AW6" s="497"/>
      <c r="AX6" s="497"/>
      <c r="AY6" s="497"/>
      <c r="AZ6" s="497"/>
      <c r="BA6" s="497"/>
      <c r="BB6" s="497"/>
      <c r="BC6" s="497"/>
      <c r="BD6" s="497"/>
      <c r="BE6" s="497"/>
      <c r="BI6" s="498"/>
      <c r="BM6" s="499"/>
      <c r="BN6" s="800" t="s">
        <v>1246</v>
      </c>
      <c r="BO6" s="801"/>
      <c r="BP6" s="801"/>
      <c r="BQ6" s="802"/>
      <c r="BR6" s="497"/>
      <c r="BS6" s="497"/>
      <c r="BT6" s="497"/>
      <c r="BU6" s="497"/>
      <c r="BV6" s="497"/>
      <c r="BW6" s="497"/>
      <c r="BX6" s="497"/>
      <c r="BY6" s="497"/>
      <c r="BZ6" s="497"/>
      <c r="CD6" s="498"/>
    </row>
    <row r="7" spans="1:82" s="496" customFormat="1" ht="17.25" thickBot="1">
      <c r="D7" s="500"/>
      <c r="E7" s="782" t="str">
        <f>"単位："&amp;固定資本!$B$11</f>
        <v>単位：千円</v>
      </c>
      <c r="F7" s="783"/>
      <c r="G7" s="784"/>
      <c r="H7" s="500"/>
      <c r="I7" s="497"/>
      <c r="J7" s="501"/>
      <c r="S7" s="498"/>
      <c r="Y7" s="500"/>
      <c r="Z7" s="782" t="str">
        <f>"単位："&amp;固定資本!$B$11</f>
        <v>単位：千円</v>
      </c>
      <c r="AA7" s="783"/>
      <c r="AB7" s="784"/>
      <c r="AC7" s="500"/>
      <c r="AD7" s="497"/>
      <c r="AE7" s="501"/>
      <c r="AN7" s="498"/>
      <c r="AT7" s="500"/>
      <c r="AU7" s="782" t="str">
        <f>"単位："&amp;固定資本!$B$11</f>
        <v>単位：千円</v>
      </c>
      <c r="AV7" s="783"/>
      <c r="AW7" s="784"/>
      <c r="AX7" s="500"/>
      <c r="AY7" s="497"/>
      <c r="AZ7" s="501"/>
      <c r="BI7" s="498"/>
      <c r="BO7" s="500"/>
      <c r="BP7" s="782" t="str">
        <f>"単位："&amp;固定資本!$B$11</f>
        <v>単位：千円</v>
      </c>
      <c r="BQ7" s="783"/>
      <c r="BR7" s="784"/>
      <c r="BS7" s="500"/>
      <c r="BT7" s="497"/>
      <c r="BU7" s="501"/>
      <c r="CD7" s="498"/>
    </row>
    <row r="8" spans="1:82" s="496" customFormat="1" ht="16.5" customHeight="1">
      <c r="A8" s="499"/>
      <c r="B8" s="499"/>
      <c r="C8" s="499"/>
      <c r="D8" s="785" t="s">
        <v>1247</v>
      </c>
      <c r="E8" s="776"/>
      <c r="F8" s="776"/>
      <c r="G8" s="776"/>
      <c r="H8" s="777"/>
      <c r="I8" s="502"/>
      <c r="W8" s="499"/>
      <c r="X8" s="499"/>
      <c r="Y8" s="785" t="s">
        <v>1248</v>
      </c>
      <c r="Z8" s="776"/>
      <c r="AA8" s="776"/>
      <c r="AB8" s="776"/>
      <c r="AC8" s="777"/>
      <c r="AD8" s="502"/>
      <c r="AR8" s="499"/>
      <c r="AS8" s="499"/>
      <c r="AT8" s="785" t="s">
        <v>1249</v>
      </c>
      <c r="AU8" s="776"/>
      <c r="AV8" s="776"/>
      <c r="AW8" s="776"/>
      <c r="AX8" s="777"/>
      <c r="AY8" s="502"/>
      <c r="BM8" s="499"/>
      <c r="BN8" s="499"/>
      <c r="BO8" s="785" t="s">
        <v>1250</v>
      </c>
      <c r="BP8" s="786"/>
      <c r="BQ8" s="786"/>
      <c r="BR8" s="787"/>
      <c r="BS8" s="640"/>
      <c r="BT8" s="639"/>
    </row>
    <row r="9" spans="1:82" s="496" customFormat="1" ht="16.5">
      <c r="A9" s="499"/>
      <c r="B9" s="499"/>
      <c r="C9" s="499"/>
      <c r="D9" s="778"/>
      <c r="E9" s="779"/>
      <c r="F9" s="779"/>
      <c r="G9" s="779"/>
      <c r="H9" s="780"/>
      <c r="I9" s="502"/>
      <c r="W9" s="499"/>
      <c r="X9" s="499"/>
      <c r="Y9" s="778"/>
      <c r="Z9" s="779"/>
      <c r="AA9" s="779"/>
      <c r="AB9" s="779"/>
      <c r="AC9" s="780"/>
      <c r="AD9" s="502"/>
      <c r="AR9" s="499"/>
      <c r="AS9" s="499"/>
      <c r="AT9" s="778"/>
      <c r="AU9" s="779"/>
      <c r="AV9" s="779"/>
      <c r="AW9" s="779"/>
      <c r="AX9" s="780"/>
      <c r="AY9" s="502"/>
      <c r="BM9" s="499"/>
      <c r="BN9" s="499"/>
      <c r="BO9" s="788"/>
      <c r="BP9" s="789"/>
      <c r="BQ9" s="789"/>
      <c r="BR9" s="790"/>
      <c r="BS9" s="640"/>
      <c r="BT9" s="639"/>
    </row>
    <row r="10" spans="1:82" s="496" customFormat="1" ht="17.25" thickBot="1">
      <c r="A10" s="499"/>
      <c r="B10" s="499"/>
      <c r="C10" s="499"/>
      <c r="D10" s="503"/>
      <c r="E10" s="504"/>
      <c r="F10" s="772">
        <f>報告書!E14</f>
        <v>0</v>
      </c>
      <c r="G10" s="772"/>
      <c r="H10" s="773"/>
      <c r="I10" s="502"/>
      <c r="W10" s="499"/>
      <c r="X10" s="499"/>
      <c r="Y10" s="503"/>
      <c r="Z10" s="504"/>
      <c r="AA10" s="772">
        <f>報告書!E16</f>
        <v>0</v>
      </c>
      <c r="AB10" s="772"/>
      <c r="AC10" s="773"/>
      <c r="AD10" s="502"/>
      <c r="AR10" s="499"/>
      <c r="AS10" s="499"/>
      <c r="AT10" s="503"/>
      <c r="AU10" s="504"/>
      <c r="AV10" s="772">
        <f>報告書!E18</f>
        <v>0</v>
      </c>
      <c r="AW10" s="772"/>
      <c r="AX10" s="773"/>
      <c r="AY10" s="502"/>
      <c r="BM10" s="499"/>
      <c r="BN10" s="499"/>
      <c r="BO10" s="503"/>
      <c r="BP10" s="504"/>
      <c r="BQ10" s="504">
        <f>報告書!E22</f>
        <v>0</v>
      </c>
      <c r="BR10" s="504"/>
      <c r="BS10" s="640"/>
      <c r="BT10" s="639"/>
    </row>
    <row r="11" spans="1:82" s="496" customFormat="1" ht="16.5">
      <c r="D11" s="497"/>
      <c r="E11" s="505"/>
      <c r="F11" s="505"/>
      <c r="G11" s="505"/>
      <c r="H11" s="505"/>
      <c r="I11" s="505"/>
      <c r="J11" s="497"/>
      <c r="K11" s="501"/>
      <c r="L11" s="501"/>
      <c r="M11" s="501"/>
      <c r="N11" s="501"/>
      <c r="O11" s="501"/>
      <c r="P11" s="501"/>
      <c r="Q11" s="501"/>
      <c r="R11" s="501"/>
      <c r="Y11" s="497"/>
      <c r="Z11" s="505"/>
      <c r="AA11" s="505"/>
      <c r="AB11" s="505"/>
      <c r="AC11" s="505"/>
      <c r="AD11" s="505"/>
      <c r="AE11" s="497"/>
      <c r="AF11" s="501"/>
      <c r="AG11" s="501"/>
      <c r="AH11" s="501"/>
      <c r="AI11" s="501"/>
      <c r="AJ11" s="501"/>
      <c r="AK11" s="501"/>
      <c r="AL11" s="501"/>
      <c r="AM11" s="501"/>
      <c r="AT11" s="497"/>
      <c r="AU11" s="505"/>
      <c r="AV11" s="505"/>
      <c r="AW11" s="505"/>
      <c r="AX11" s="505"/>
      <c r="AY11" s="505"/>
      <c r="AZ11" s="497"/>
      <c r="BA11" s="501"/>
      <c r="BB11" s="501"/>
      <c r="BC11" s="501"/>
      <c r="BD11" s="501"/>
      <c r="BE11" s="501"/>
      <c r="BF11" s="501"/>
      <c r="BG11" s="501"/>
      <c r="BH11" s="501"/>
      <c r="BO11" s="497"/>
      <c r="BP11" s="505"/>
      <c r="BQ11" s="505"/>
      <c r="BR11" s="505"/>
      <c r="BS11" s="505"/>
      <c r="BT11" s="505"/>
      <c r="BU11" s="497"/>
      <c r="BV11" s="501"/>
      <c r="BW11" s="501"/>
      <c r="BX11" s="501"/>
      <c r="BY11" s="501"/>
      <c r="BZ11" s="501"/>
      <c r="CA11" s="501"/>
      <c r="CB11" s="501"/>
      <c r="CC11" s="501"/>
    </row>
    <row r="12" spans="1:82" s="496" customFormat="1" ht="17.25" thickBot="1">
      <c r="D12" s="501"/>
      <c r="E12" s="506"/>
      <c r="F12" s="507" t="s">
        <v>1279</v>
      </c>
      <c r="G12" s="506"/>
      <c r="H12" s="506"/>
      <c r="I12" s="506"/>
      <c r="J12" s="501"/>
      <c r="K12" s="501"/>
      <c r="M12" s="500"/>
      <c r="N12" s="500"/>
      <c r="O12" s="500"/>
      <c r="P12" s="500"/>
      <c r="Y12" s="501"/>
      <c r="Z12" s="506"/>
      <c r="AA12" s="507" t="s">
        <v>1279</v>
      </c>
      <c r="AB12" s="506"/>
      <c r="AC12" s="506"/>
      <c r="AD12" s="506"/>
      <c r="AE12" s="501"/>
      <c r="AF12" s="501"/>
      <c r="AH12" s="500"/>
      <c r="AI12" s="500"/>
      <c r="AJ12" s="500"/>
      <c r="AK12" s="500"/>
      <c r="AT12" s="501"/>
      <c r="AU12" s="506"/>
      <c r="AV12" s="507" t="s">
        <v>1302</v>
      </c>
      <c r="AW12" s="506"/>
      <c r="AX12" s="506"/>
    </row>
    <row r="13" spans="1:82" s="496" customFormat="1" ht="16.5">
      <c r="C13" s="499"/>
      <c r="D13" s="508"/>
      <c r="E13" s="509"/>
      <c r="F13" s="509"/>
      <c r="G13" s="509"/>
      <c r="H13" s="510"/>
      <c r="I13" s="509"/>
      <c r="J13" s="509"/>
      <c r="K13" s="511"/>
      <c r="L13" s="512"/>
      <c r="M13" s="500"/>
      <c r="N13" s="500"/>
      <c r="O13" s="500"/>
      <c r="P13" s="500"/>
      <c r="W13" s="499"/>
      <c r="X13" s="499"/>
      <c r="Y13" s="508"/>
      <c r="Z13" s="509"/>
      <c r="AA13" s="509"/>
      <c r="AB13" s="509"/>
      <c r="AC13" s="510"/>
      <c r="AD13" s="509"/>
      <c r="AE13" s="509"/>
      <c r="AF13" s="511"/>
      <c r="AG13" s="512"/>
      <c r="AH13" s="500"/>
      <c r="AI13" s="500"/>
      <c r="AJ13" s="500"/>
      <c r="AK13" s="500"/>
      <c r="AR13" s="499"/>
      <c r="AS13" s="499"/>
      <c r="AT13" s="775" t="s">
        <v>1251</v>
      </c>
      <c r="AU13" s="776"/>
      <c r="AV13" s="776"/>
      <c r="AW13" s="776"/>
      <c r="AX13" s="777"/>
      <c r="AY13" s="512"/>
    </row>
    <row r="14" spans="1:82" s="496" customFormat="1" ht="16.5">
      <c r="C14" s="499"/>
      <c r="D14" s="513"/>
      <c r="E14" s="514" t="s">
        <v>1252</v>
      </c>
      <c r="F14" s="514"/>
      <c r="G14" s="514"/>
      <c r="H14" s="515" t="s">
        <v>1253</v>
      </c>
      <c r="I14" s="514"/>
      <c r="J14" s="514"/>
      <c r="K14" s="516"/>
      <c r="L14" s="512"/>
      <c r="M14" s="500"/>
      <c r="N14" s="500"/>
      <c r="O14" s="500"/>
      <c r="P14" s="500"/>
      <c r="W14" s="499"/>
      <c r="X14" s="499"/>
      <c r="Y14" s="513"/>
      <c r="Z14" s="514" t="s">
        <v>1252</v>
      </c>
      <c r="AA14" s="514"/>
      <c r="AB14" s="514"/>
      <c r="AC14" s="515" t="s">
        <v>1253</v>
      </c>
      <c r="AD14" s="514"/>
      <c r="AE14" s="514"/>
      <c r="AF14" s="516"/>
      <c r="AG14" s="512"/>
      <c r="AH14" s="500"/>
      <c r="AI14" s="500"/>
      <c r="AJ14" s="500"/>
      <c r="AK14" s="500"/>
      <c r="AR14" s="499"/>
      <c r="AS14" s="499"/>
      <c r="AT14" s="778"/>
      <c r="AU14" s="779"/>
      <c r="AV14" s="779"/>
      <c r="AW14" s="779"/>
      <c r="AX14" s="780"/>
      <c r="AY14" s="512"/>
    </row>
    <row r="15" spans="1:82" s="496" customFormat="1" ht="17.25" thickBot="1">
      <c r="C15" s="499"/>
      <c r="D15" s="513"/>
      <c r="E15" s="514"/>
      <c r="F15" s="514"/>
      <c r="G15" s="514"/>
      <c r="H15" s="515"/>
      <c r="I15" s="781">
        <f>造成波及!E122/固定資本!$C$11*1000</f>
        <v>0</v>
      </c>
      <c r="J15" s="781"/>
      <c r="K15" s="516"/>
      <c r="L15" s="512"/>
      <c r="M15" s="500"/>
      <c r="N15" s="500"/>
      <c r="O15" s="500"/>
      <c r="P15" s="500"/>
      <c r="W15" s="499"/>
      <c r="X15" s="499"/>
      <c r="Y15" s="513"/>
      <c r="Z15" s="514"/>
      <c r="AA15" s="514"/>
      <c r="AB15" s="514"/>
      <c r="AC15" s="515"/>
      <c r="AD15" s="781">
        <f>建築波及!E122/固定資本!$C$11*1000</f>
        <v>0</v>
      </c>
      <c r="AE15" s="781"/>
      <c r="AF15" s="516"/>
      <c r="AG15" s="512"/>
      <c r="AH15" s="500"/>
      <c r="AI15" s="500"/>
      <c r="AJ15" s="500"/>
      <c r="AK15" s="500"/>
      <c r="AR15" s="499"/>
      <c r="AS15" s="499"/>
      <c r="AT15" s="517"/>
      <c r="AU15" s="504"/>
      <c r="AV15" s="772">
        <f>設備波及!E113/固定資本!$C$11*1000</f>
        <v>0</v>
      </c>
      <c r="AW15" s="772"/>
      <c r="AX15" s="773"/>
      <c r="AY15" s="512"/>
    </row>
    <row r="16" spans="1:82" s="496" customFormat="1" ht="16.5">
      <c r="C16" s="499"/>
      <c r="D16" s="513"/>
      <c r="E16" s="514"/>
      <c r="F16" s="514"/>
      <c r="G16" s="514"/>
      <c r="H16" s="515"/>
      <c r="I16" s="518" t="s">
        <v>1254</v>
      </c>
      <c r="J16" s="592">
        <f>造成波及!E115/固定資本!$C$11*1000</f>
        <v>0</v>
      </c>
      <c r="K16" s="519"/>
      <c r="L16" s="512"/>
      <c r="M16" s="500"/>
      <c r="N16" s="500"/>
      <c r="O16" s="500"/>
      <c r="P16" s="500"/>
      <c r="W16" s="499"/>
      <c r="X16" s="499"/>
      <c r="Y16" s="513"/>
      <c r="Z16" s="514"/>
      <c r="AA16" s="514"/>
      <c r="AB16" s="514"/>
      <c r="AC16" s="515"/>
      <c r="AD16" s="518" t="s">
        <v>1254</v>
      </c>
      <c r="AE16" s="592">
        <f>建築波及!E115/固定資本!$C$11*1000</f>
        <v>0</v>
      </c>
      <c r="AF16" s="519"/>
      <c r="AG16" s="512"/>
      <c r="AH16" s="500"/>
      <c r="AI16" s="500"/>
      <c r="AJ16" s="500"/>
      <c r="AK16" s="500"/>
      <c r="AR16" s="499"/>
      <c r="AS16" s="499"/>
      <c r="AY16" s="512"/>
      <c r="BM16" s="499"/>
      <c r="BN16" s="499"/>
      <c r="BT16" s="512"/>
    </row>
    <row r="17" spans="3:80" s="496" customFormat="1" ht="17.25" thickBot="1">
      <c r="C17" s="499"/>
      <c r="D17" s="517"/>
      <c r="E17" s="774">
        <f>造成波及!E113/固定資本!$C$11*1000</f>
        <v>0</v>
      </c>
      <c r="F17" s="774"/>
      <c r="G17" s="504"/>
      <c r="H17" s="520"/>
      <c r="I17" s="520" t="s">
        <v>1255</v>
      </c>
      <c r="J17" s="593">
        <f>造成波及!E116/固定資本!$C$11*1000</f>
        <v>0</v>
      </c>
      <c r="K17" s="521"/>
      <c r="L17" s="512"/>
      <c r="M17" s="500"/>
      <c r="N17" s="500"/>
      <c r="O17" s="500"/>
      <c r="P17" s="500"/>
      <c r="W17" s="499"/>
      <c r="X17" s="499"/>
      <c r="Y17" s="517"/>
      <c r="Z17" s="774">
        <f>建築波及!E113/固定資本!$C$11*1000</f>
        <v>0</v>
      </c>
      <c r="AA17" s="774"/>
      <c r="AB17" s="504"/>
      <c r="AC17" s="520"/>
      <c r="AD17" s="520" t="s">
        <v>1255</v>
      </c>
      <c r="AE17" s="593">
        <f>建築波及!E116/固定資本!$C$11*1000</f>
        <v>0</v>
      </c>
      <c r="AF17" s="521"/>
      <c r="AG17" s="512"/>
      <c r="AH17" s="500"/>
      <c r="AI17" s="500"/>
      <c r="AJ17" s="500"/>
      <c r="AK17" s="500"/>
      <c r="AR17" s="499"/>
      <c r="AS17" s="499"/>
      <c r="AT17" s="500"/>
      <c r="AU17" s="507"/>
      <c r="AV17" s="507" t="s">
        <v>1280</v>
      </c>
      <c r="AW17" s="507"/>
      <c r="AX17" s="507"/>
      <c r="AY17" s="507"/>
      <c r="AZ17" s="500"/>
      <c r="BA17" s="500"/>
      <c r="BM17" s="499"/>
      <c r="BN17" s="499"/>
      <c r="BO17" s="500"/>
      <c r="BP17" s="507"/>
      <c r="BR17" s="507"/>
      <c r="BS17" s="507"/>
    </row>
    <row r="18" spans="3:80" s="496" customFormat="1" ht="17.25" thickBot="1">
      <c r="D18" s="501"/>
      <c r="E18" s="506"/>
      <c r="F18" s="506"/>
      <c r="G18" s="506"/>
      <c r="H18" s="506"/>
      <c r="I18" s="506"/>
      <c r="J18" s="501"/>
      <c r="K18" s="501"/>
      <c r="M18" s="500"/>
      <c r="N18" s="500"/>
      <c r="O18" s="500"/>
      <c r="P18" s="500"/>
      <c r="Y18" s="501"/>
      <c r="Z18" s="506"/>
      <c r="AA18" s="506"/>
      <c r="AB18" s="506"/>
      <c r="AC18" s="506"/>
      <c r="AD18" s="506"/>
      <c r="AE18" s="501"/>
      <c r="AF18" s="501"/>
      <c r="AH18" s="500"/>
      <c r="AI18" s="500"/>
      <c r="AJ18" s="500"/>
      <c r="AK18" s="500"/>
      <c r="AS18" s="499"/>
      <c r="AT18" s="594"/>
      <c r="AU18" s="594"/>
      <c r="AV18" s="594"/>
      <c r="AW18" s="594"/>
      <c r="AX18" s="569"/>
      <c r="AY18" s="594"/>
      <c r="AZ18" s="594"/>
      <c r="BA18" s="594"/>
      <c r="BB18" s="512"/>
      <c r="BC18" s="500"/>
      <c r="BD18" s="500"/>
      <c r="BE18" s="500"/>
      <c r="BF18" s="500"/>
      <c r="BN18" s="499"/>
      <c r="BO18" s="530"/>
      <c r="BP18" s="530"/>
      <c r="BQ18" s="507" t="s">
        <v>1317</v>
      </c>
      <c r="BR18" s="530"/>
      <c r="BS18" s="512"/>
      <c r="BY18" s="500"/>
      <c r="BZ18" s="500"/>
      <c r="CA18" s="500"/>
    </row>
    <row r="19" spans="3:80" s="496" customFormat="1" ht="16.5">
      <c r="D19" s="500"/>
      <c r="E19" s="507"/>
      <c r="F19" s="507" t="s">
        <v>1280</v>
      </c>
      <c r="G19" s="507"/>
      <c r="H19" s="507"/>
      <c r="I19" s="507"/>
      <c r="J19" s="500"/>
      <c r="K19" s="500"/>
      <c r="M19" s="500"/>
      <c r="N19" s="500"/>
      <c r="O19" s="500"/>
      <c r="P19" s="500"/>
      <c r="Y19" s="500"/>
      <c r="Z19" s="507"/>
      <c r="AA19" s="507" t="s">
        <v>1280</v>
      </c>
      <c r="AB19" s="507"/>
      <c r="AC19" s="507"/>
      <c r="AD19" s="507"/>
      <c r="AE19" s="500"/>
      <c r="AF19" s="500"/>
      <c r="AH19" s="500"/>
      <c r="AI19" s="500"/>
      <c r="AJ19" s="500"/>
      <c r="AK19" s="500"/>
      <c r="AT19" s="525"/>
      <c r="AU19" s="526"/>
      <c r="AV19" s="526"/>
      <c r="AW19" s="527"/>
      <c r="AX19" s="512"/>
      <c r="AY19" s="525"/>
      <c r="AZ19" s="526"/>
      <c r="BA19" s="527"/>
      <c r="BC19" s="500"/>
      <c r="BD19" s="500"/>
      <c r="BE19" s="500"/>
      <c r="BF19" s="500"/>
      <c r="BO19" s="522"/>
      <c r="BP19" s="523"/>
      <c r="BQ19" s="523"/>
      <c r="BR19" s="524"/>
      <c r="BS19" s="512"/>
      <c r="BY19" s="500"/>
      <c r="BZ19" s="500"/>
      <c r="CA19" s="500"/>
    </row>
    <row r="20" spans="3:80" s="496" customFormat="1" ht="16.5" customHeight="1" thickBot="1">
      <c r="C20" s="499"/>
      <c r="D20" s="594"/>
      <c r="E20" s="594"/>
      <c r="F20" s="594"/>
      <c r="G20" s="594"/>
      <c r="H20" s="569"/>
      <c r="I20" s="594"/>
      <c r="J20" s="594"/>
      <c r="K20" s="594"/>
      <c r="L20" s="512"/>
      <c r="X20" s="499"/>
      <c r="Y20" s="594"/>
      <c r="Z20" s="594"/>
      <c r="AA20" s="594"/>
      <c r="AB20" s="594"/>
      <c r="AC20" s="569"/>
      <c r="AD20" s="594"/>
      <c r="AE20" s="594"/>
      <c r="AF20" s="594"/>
      <c r="AG20" s="512"/>
      <c r="AT20" s="525"/>
      <c r="AU20" s="526"/>
      <c r="AV20" s="526"/>
      <c r="AW20" s="527"/>
      <c r="AX20" s="512"/>
      <c r="AY20" s="525"/>
      <c r="AZ20" s="526"/>
      <c r="BA20" s="527"/>
      <c r="BO20" s="525"/>
      <c r="BP20" s="526"/>
      <c r="BQ20" s="526"/>
      <c r="BR20" s="527"/>
      <c r="BS20" s="512"/>
    </row>
    <row r="21" spans="3:80" s="496" customFormat="1" ht="16.5">
      <c r="D21" s="525"/>
      <c r="E21" s="526"/>
      <c r="F21" s="526"/>
      <c r="G21" s="527"/>
      <c r="H21" s="512"/>
      <c r="I21" s="525"/>
      <c r="J21" s="526"/>
      <c r="K21" s="527"/>
      <c r="Y21" s="525"/>
      <c r="Z21" s="526"/>
      <c r="AA21" s="526"/>
      <c r="AB21" s="527"/>
      <c r="AC21" s="512"/>
      <c r="AD21" s="525"/>
      <c r="AE21" s="526"/>
      <c r="AF21" s="527"/>
      <c r="AT21" s="525"/>
      <c r="AU21" s="526" t="s">
        <v>1256</v>
      </c>
      <c r="AV21" s="526"/>
      <c r="AW21" s="527"/>
      <c r="AX21" s="512"/>
      <c r="AY21" s="525"/>
      <c r="AZ21" s="526" t="s">
        <v>1257</v>
      </c>
      <c r="BA21" s="527"/>
      <c r="BO21" s="525"/>
      <c r="BP21" s="526" t="s">
        <v>1256</v>
      </c>
      <c r="BQ21" s="526"/>
      <c r="BR21" s="527"/>
      <c r="BS21" s="512"/>
    </row>
    <row r="22" spans="3:80" s="496" customFormat="1" ht="17.25" thickBot="1">
      <c r="D22" s="525"/>
      <c r="E22" s="526"/>
      <c r="F22" s="526"/>
      <c r="G22" s="527"/>
      <c r="H22" s="512"/>
      <c r="I22" s="525"/>
      <c r="J22" s="526"/>
      <c r="K22" s="527"/>
      <c r="Y22" s="525"/>
      <c r="Z22" s="526"/>
      <c r="AA22" s="526"/>
      <c r="AB22" s="527"/>
      <c r="AC22" s="512"/>
      <c r="AD22" s="525"/>
      <c r="AE22" s="526"/>
      <c r="AF22" s="527"/>
      <c r="AT22" s="528"/>
      <c r="AU22" s="770">
        <f>設備波及!G113/固定資本!$C$11*1000</f>
        <v>0</v>
      </c>
      <c r="AV22" s="770"/>
      <c r="AW22" s="529"/>
      <c r="AX22" s="512"/>
      <c r="AY22" s="771">
        <f>AV15-AU22</f>
        <v>0</v>
      </c>
      <c r="AZ22" s="770"/>
      <c r="BA22" s="529"/>
      <c r="BO22" s="528"/>
      <c r="BP22" s="770">
        <f>報告書!F22</f>
        <v>0</v>
      </c>
      <c r="BQ22" s="770"/>
      <c r="BR22" s="529"/>
      <c r="BS22" s="512"/>
    </row>
    <row r="23" spans="3:80" s="496" customFormat="1" ht="16.5">
      <c r="D23" s="525"/>
      <c r="E23" s="526" t="s">
        <v>1258</v>
      </c>
      <c r="F23" s="526"/>
      <c r="G23" s="527"/>
      <c r="H23" s="512"/>
      <c r="I23" s="525"/>
      <c r="J23" s="526" t="s">
        <v>1257</v>
      </c>
      <c r="K23" s="527"/>
      <c r="Y23" s="525"/>
      <c r="Z23" s="526" t="s">
        <v>1258</v>
      </c>
      <c r="AA23" s="526"/>
      <c r="AB23" s="527"/>
      <c r="AC23" s="512"/>
      <c r="AD23" s="525"/>
      <c r="AE23" s="526" t="s">
        <v>1257</v>
      </c>
      <c r="AF23" s="527"/>
    </row>
    <row r="24" spans="3:80" s="496" customFormat="1" ht="17.25" thickBot="1">
      <c r="D24" s="528"/>
      <c r="E24" s="770">
        <f>造成波及!G113/固定資本!$C$11*1000</f>
        <v>0</v>
      </c>
      <c r="F24" s="770"/>
      <c r="G24" s="529"/>
      <c r="H24" s="512"/>
      <c r="I24" s="771">
        <f>E17-E24</f>
        <v>0</v>
      </c>
      <c r="J24" s="770"/>
      <c r="K24" s="529"/>
      <c r="Y24" s="528"/>
      <c r="Z24" s="770">
        <f>建築波及!G113/固定資本!$C$11*1000</f>
        <v>0</v>
      </c>
      <c r="AA24" s="770"/>
      <c r="AB24" s="529"/>
      <c r="AC24" s="512"/>
      <c r="AD24" s="771">
        <f>Z17-Z24</f>
        <v>0</v>
      </c>
      <c r="AE24" s="770"/>
      <c r="AF24" s="529"/>
      <c r="AT24" s="530"/>
      <c r="AV24" s="531" t="s">
        <v>1303</v>
      </c>
      <c r="AW24" s="531"/>
      <c r="AY24" s="531"/>
      <c r="BA24" s="530"/>
      <c r="BO24" s="530"/>
      <c r="BQ24" s="531" t="s">
        <v>1318</v>
      </c>
      <c r="BR24" s="531"/>
      <c r="BT24" s="531"/>
      <c r="BV24" s="530"/>
    </row>
    <row r="25" spans="3:80" s="496" customFormat="1" ht="16.5">
      <c r="Q25" s="512"/>
      <c r="AL25" s="512"/>
      <c r="AT25" s="532"/>
      <c r="AU25" s="533"/>
      <c r="AV25" s="533"/>
      <c r="AW25" s="533"/>
      <c r="AX25" s="533"/>
      <c r="AY25" s="533"/>
      <c r="AZ25" s="534"/>
      <c r="BA25" s="535"/>
      <c r="BG25" s="512"/>
      <c r="BO25" s="532"/>
      <c r="BP25" s="533"/>
      <c r="BQ25" s="533"/>
      <c r="BR25" s="533"/>
      <c r="BS25" s="533"/>
      <c r="BT25" s="533"/>
      <c r="BU25" s="534"/>
      <c r="BV25" s="535"/>
      <c r="CB25" s="512"/>
    </row>
    <row r="26" spans="3:80" s="496" customFormat="1" ht="17.25" thickBot="1">
      <c r="D26" s="530"/>
      <c r="F26" s="531" t="s">
        <v>1281</v>
      </c>
      <c r="G26" s="531"/>
      <c r="I26" s="531"/>
      <c r="K26" s="530"/>
      <c r="N26" s="496" t="s">
        <v>1282</v>
      </c>
      <c r="Q26" s="512"/>
      <c r="Y26" s="530"/>
      <c r="AA26" s="531" t="s">
        <v>1281</v>
      </c>
      <c r="AB26" s="531"/>
      <c r="AD26" s="531"/>
      <c r="AF26" s="530"/>
      <c r="AI26" s="496" t="s">
        <v>1294</v>
      </c>
      <c r="AL26" s="512"/>
      <c r="AT26" s="536"/>
      <c r="AU26" s="595" t="s">
        <v>1306</v>
      </c>
      <c r="AV26" s="537"/>
      <c r="AW26" s="537"/>
      <c r="AX26" s="537"/>
      <c r="AY26" s="537" t="s">
        <v>1287</v>
      </c>
      <c r="AZ26" s="538"/>
      <c r="BA26" s="539"/>
      <c r="BG26" s="512"/>
      <c r="BO26" s="536"/>
      <c r="BP26" s="537" t="s">
        <v>1259</v>
      </c>
      <c r="BQ26" s="537"/>
      <c r="BR26" s="537"/>
      <c r="BS26" s="537"/>
      <c r="BT26" s="537" t="s">
        <v>1319</v>
      </c>
      <c r="BU26" s="538"/>
      <c r="BV26" s="539"/>
      <c r="CB26" s="512"/>
    </row>
    <row r="27" spans="3:80" s="496" customFormat="1" ht="16.5" customHeight="1" thickBot="1">
      <c r="D27" s="532"/>
      <c r="E27" s="533"/>
      <c r="F27" s="533"/>
      <c r="G27" s="533"/>
      <c r="H27" s="533"/>
      <c r="I27" s="533"/>
      <c r="J27" s="534"/>
      <c r="K27" s="535"/>
      <c r="M27" s="532"/>
      <c r="N27" s="534"/>
      <c r="O27" s="534"/>
      <c r="P27" s="535"/>
      <c r="Q27" s="512"/>
      <c r="Y27" s="532"/>
      <c r="Z27" s="533"/>
      <c r="AA27" s="533"/>
      <c r="AB27" s="533"/>
      <c r="AC27" s="533"/>
      <c r="AD27" s="533"/>
      <c r="AE27" s="534"/>
      <c r="AF27" s="535"/>
      <c r="AH27" s="532"/>
      <c r="AI27" s="534"/>
      <c r="AJ27" s="534"/>
      <c r="AK27" s="535"/>
      <c r="AL27" s="512"/>
      <c r="AT27" s="540"/>
      <c r="AU27" s="541"/>
      <c r="AV27" s="542"/>
      <c r="AW27" s="542"/>
      <c r="AX27" s="542"/>
      <c r="AY27" s="768">
        <f>設備波及!I113/固定資本!$C$11*1000</f>
        <v>0</v>
      </c>
      <c r="AZ27" s="768"/>
      <c r="BA27" s="543"/>
      <c r="BG27" s="512"/>
      <c r="BO27" s="540"/>
      <c r="BP27" s="541"/>
      <c r="BQ27" s="542"/>
      <c r="BR27" s="542"/>
      <c r="BS27" s="542"/>
      <c r="BT27" s="768">
        <f>生産波及!F113/固定資本!$C$11*1000</f>
        <v>0</v>
      </c>
      <c r="BU27" s="768"/>
      <c r="BV27" s="543"/>
      <c r="CB27" s="512"/>
    </row>
    <row r="28" spans="3:80" s="496" customFormat="1" ht="16.5">
      <c r="D28" s="536"/>
      <c r="E28" s="537" t="s">
        <v>1259</v>
      </c>
      <c r="F28" s="537"/>
      <c r="G28" s="537"/>
      <c r="H28" s="537"/>
      <c r="I28" s="537" t="s">
        <v>1287</v>
      </c>
      <c r="J28" s="538"/>
      <c r="K28" s="539"/>
      <c r="M28" s="536"/>
      <c r="N28" s="538" t="s">
        <v>1259</v>
      </c>
      <c r="O28" s="538" t="s">
        <v>1286</v>
      </c>
      <c r="P28" s="539"/>
      <c r="Q28" s="512"/>
      <c r="Y28" s="536"/>
      <c r="Z28" s="537" t="s">
        <v>1259</v>
      </c>
      <c r="AA28" s="537"/>
      <c r="AB28" s="537"/>
      <c r="AC28" s="537"/>
      <c r="AD28" s="537" t="s">
        <v>1295</v>
      </c>
      <c r="AE28" s="538"/>
      <c r="AF28" s="539"/>
      <c r="AH28" s="536"/>
      <c r="AI28" s="538" t="s">
        <v>1259</v>
      </c>
      <c r="AJ28" s="596">
        <v>2015</v>
      </c>
      <c r="AK28" s="539"/>
      <c r="AL28" s="512"/>
      <c r="BG28" s="512"/>
      <c r="CB28" s="512"/>
    </row>
    <row r="29" spans="3:80" s="496" customFormat="1" ht="17.25" thickBot="1">
      <c r="D29" s="540"/>
      <c r="E29" s="541"/>
      <c r="F29" s="542"/>
      <c r="G29" s="542"/>
      <c r="H29" s="542"/>
      <c r="I29" s="768">
        <f>造成波及!J113/固定資本!$C$11*1000</f>
        <v>0</v>
      </c>
      <c r="J29" s="768"/>
      <c r="K29" s="543"/>
      <c r="M29" s="540"/>
      <c r="N29" s="768">
        <f>造成波及!J115/固定資本!$C$11*1000</f>
        <v>0</v>
      </c>
      <c r="O29" s="768"/>
      <c r="P29" s="543"/>
      <c r="Q29" s="512"/>
      <c r="Y29" s="540"/>
      <c r="Z29" s="541"/>
      <c r="AA29" s="542"/>
      <c r="AB29" s="542"/>
      <c r="AC29" s="542"/>
      <c r="AD29" s="768">
        <f>建築波及!J113/固定資本!$C$11*1000</f>
        <v>0</v>
      </c>
      <c r="AE29" s="768"/>
      <c r="AF29" s="543"/>
      <c r="AH29" s="540"/>
      <c r="AI29" s="768">
        <f>建築波及!J115/固定資本!$C$11*1000</f>
        <v>0</v>
      </c>
      <c r="AJ29" s="768"/>
      <c r="AK29" s="543"/>
      <c r="AL29" s="512"/>
      <c r="AV29" s="501" t="s">
        <v>1283</v>
      </c>
      <c r="AW29" s="501"/>
      <c r="AX29" s="501"/>
      <c r="BG29" s="512"/>
      <c r="BQ29" s="501" t="s">
        <v>1283</v>
      </c>
      <c r="BR29" s="501"/>
      <c r="BS29" s="501"/>
      <c r="CB29" s="512"/>
    </row>
    <row r="30" spans="3:80" s="496" customFormat="1" ht="16.5">
      <c r="AT30" s="544"/>
      <c r="AU30" s="545"/>
      <c r="AV30" s="545"/>
      <c r="AW30" s="545"/>
      <c r="AX30" s="545"/>
      <c r="AY30" s="545"/>
      <c r="AZ30" s="545"/>
      <c r="BA30" s="546"/>
      <c r="BE30" s="597" t="s">
        <v>1304</v>
      </c>
      <c r="BO30" s="544"/>
      <c r="BP30" s="545"/>
      <c r="BQ30" s="545"/>
      <c r="BR30" s="545"/>
      <c r="BS30" s="545"/>
      <c r="BT30" s="545"/>
      <c r="BU30" s="545"/>
      <c r="BV30" s="546"/>
      <c r="BZ30" s="597" t="s">
        <v>1304</v>
      </c>
    </row>
    <row r="31" spans="3:80" s="496" customFormat="1" ht="17.25" thickBot="1">
      <c r="F31" s="501" t="s">
        <v>1283</v>
      </c>
      <c r="G31" s="501"/>
      <c r="H31" s="501"/>
      <c r="AA31" s="501" t="s">
        <v>1283</v>
      </c>
      <c r="AB31" s="501"/>
      <c r="AC31" s="501"/>
      <c r="AT31" s="547"/>
      <c r="AU31" s="602" t="s">
        <v>1304</v>
      </c>
      <c r="AV31" s="548"/>
      <c r="AW31" s="548"/>
      <c r="AX31" s="548"/>
      <c r="AY31" s="548"/>
      <c r="AZ31" s="548"/>
      <c r="BA31" s="549"/>
      <c r="BE31" s="550" t="s">
        <v>1305</v>
      </c>
      <c r="BO31" s="547"/>
      <c r="BP31" s="602" t="s">
        <v>1304</v>
      </c>
      <c r="BQ31" s="548"/>
      <c r="BR31" s="548"/>
      <c r="BS31" s="548"/>
      <c r="BT31" s="548"/>
      <c r="BU31" s="548"/>
      <c r="BV31" s="549"/>
      <c r="BZ31" s="550" t="s">
        <v>1260</v>
      </c>
    </row>
    <row r="32" spans="3:80" s="496" customFormat="1" ht="16.5" customHeight="1" thickBot="1">
      <c r="D32" s="544"/>
      <c r="E32" s="545"/>
      <c r="F32" s="545"/>
      <c r="G32" s="545"/>
      <c r="H32" s="545"/>
      <c r="I32" s="545"/>
      <c r="J32" s="545"/>
      <c r="K32" s="546"/>
      <c r="Q32" s="512"/>
      <c r="Y32" s="544"/>
      <c r="Z32" s="545"/>
      <c r="AA32" s="545"/>
      <c r="AB32" s="545"/>
      <c r="AC32" s="545"/>
      <c r="AD32" s="545"/>
      <c r="AE32" s="545"/>
      <c r="AF32" s="546"/>
      <c r="AL32" s="512"/>
      <c r="AT32" s="551"/>
      <c r="AU32" s="552"/>
      <c r="AV32" s="552"/>
      <c r="AW32" s="552"/>
      <c r="AX32" s="552"/>
      <c r="AY32" s="767">
        <f>設備波及!J113/固定資本!$C$11*1000</f>
        <v>0</v>
      </c>
      <c r="AZ32" s="767"/>
      <c r="BA32" s="553"/>
      <c r="BC32" s="532"/>
      <c r="BD32" s="534"/>
      <c r="BE32" s="534"/>
      <c r="BF32" s="535"/>
      <c r="BG32" s="512"/>
      <c r="BO32" s="551"/>
      <c r="BP32" s="552"/>
      <c r="BQ32" s="552"/>
      <c r="BR32" s="552"/>
      <c r="BS32" s="552"/>
      <c r="BT32" s="767">
        <f>生産波及!G113/固定資本!$C$11*1000</f>
        <v>0</v>
      </c>
      <c r="BU32" s="767"/>
      <c r="BV32" s="553"/>
      <c r="BX32" s="532"/>
      <c r="BY32" s="534"/>
      <c r="BZ32" s="534"/>
      <c r="CA32" s="535"/>
      <c r="CB32" s="512"/>
    </row>
    <row r="33" spans="4:81" s="496" customFormat="1" ht="16.5">
      <c r="D33" s="547"/>
      <c r="E33" s="548" t="s">
        <v>1261</v>
      </c>
      <c r="F33" s="548"/>
      <c r="G33" s="548"/>
      <c r="H33" s="548"/>
      <c r="I33" s="548"/>
      <c r="J33" s="548"/>
      <c r="K33" s="549"/>
      <c r="M33" s="500"/>
      <c r="N33" s="500"/>
      <c r="O33" s="500"/>
      <c r="P33" s="500"/>
      <c r="Q33" s="512"/>
      <c r="Y33" s="547"/>
      <c r="Z33" s="548" t="s">
        <v>1261</v>
      </c>
      <c r="AA33" s="548"/>
      <c r="AB33" s="548"/>
      <c r="AC33" s="548"/>
      <c r="AD33" s="548"/>
      <c r="AE33" s="548"/>
      <c r="AF33" s="549"/>
      <c r="AH33" s="500"/>
      <c r="AI33" s="500"/>
      <c r="AJ33" s="500"/>
      <c r="AK33" s="500"/>
      <c r="AL33" s="512"/>
      <c r="BC33" s="536"/>
      <c r="BD33" s="538" t="s">
        <v>1261</v>
      </c>
      <c r="BE33" s="538"/>
      <c r="BF33" s="539"/>
      <c r="BG33" s="512"/>
      <c r="BX33" s="536"/>
      <c r="BY33" s="538" t="s">
        <v>1261</v>
      </c>
      <c r="BZ33" s="538"/>
      <c r="CA33" s="539"/>
      <c r="CB33" s="512"/>
    </row>
    <row r="34" spans="4:81" s="496" customFormat="1" ht="17.25" thickBot="1">
      <c r="D34" s="551"/>
      <c r="E34" s="552"/>
      <c r="F34" s="552"/>
      <c r="G34" s="552"/>
      <c r="H34" s="552"/>
      <c r="I34" s="767">
        <f>造成波及!K113/固定資本!$C$11*1000</f>
        <v>0</v>
      </c>
      <c r="J34" s="767"/>
      <c r="K34" s="553"/>
      <c r="Q34" s="512"/>
      <c r="Y34" s="551"/>
      <c r="Z34" s="552"/>
      <c r="AA34" s="552"/>
      <c r="AB34" s="552"/>
      <c r="AC34" s="552"/>
      <c r="AD34" s="767">
        <f>建築波及!K113/固定資本!$C$11*1000</f>
        <v>0</v>
      </c>
      <c r="AE34" s="767"/>
      <c r="AF34" s="553"/>
      <c r="AL34" s="512"/>
      <c r="BC34" s="540"/>
      <c r="BD34" s="768">
        <f>設備波及!K113/固定資本!$C$11*1000</f>
        <v>0</v>
      </c>
      <c r="BE34" s="768"/>
      <c r="BF34" s="543"/>
      <c r="BG34" s="512"/>
      <c r="BX34" s="540"/>
      <c r="BY34" s="768">
        <f>生産波及!H113/固定資本!$C$11*1000</f>
        <v>0</v>
      </c>
      <c r="BZ34" s="768"/>
      <c r="CA34" s="543"/>
      <c r="CB34" s="512"/>
    </row>
    <row r="35" spans="4:81" s="496" customFormat="1" ht="16.5">
      <c r="D35" s="497"/>
      <c r="E35" s="497"/>
      <c r="F35" s="497"/>
      <c r="G35" s="497"/>
      <c r="H35" s="497"/>
      <c r="I35" s="497"/>
      <c r="J35" s="497"/>
      <c r="K35" s="497"/>
      <c r="Q35" s="512"/>
      <c r="Y35" s="497"/>
      <c r="Z35" s="497"/>
      <c r="AA35" s="497"/>
      <c r="AB35" s="497"/>
      <c r="AC35" s="497"/>
      <c r="AD35" s="497"/>
      <c r="AE35" s="497"/>
      <c r="AF35" s="497"/>
      <c r="AL35" s="512"/>
      <c r="AT35" s="497"/>
      <c r="AU35" s="497"/>
      <c r="AV35" s="497"/>
      <c r="AW35" s="497"/>
      <c r="AX35" s="497"/>
      <c r="AY35" s="497"/>
      <c r="AZ35" s="497"/>
      <c r="BA35" s="497"/>
      <c r="BG35" s="512"/>
      <c r="BO35" s="497"/>
      <c r="BP35" s="497"/>
      <c r="BQ35" s="497"/>
      <c r="BR35" s="497"/>
      <c r="BS35" s="497"/>
      <c r="BT35" s="497"/>
      <c r="BU35" s="497"/>
      <c r="BV35" s="497"/>
      <c r="CB35" s="512"/>
    </row>
    <row r="36" spans="4:81" s="496" customFormat="1" ht="17.25" thickBot="1">
      <c r="F36" s="501" t="s">
        <v>1284</v>
      </c>
      <c r="G36" s="501"/>
      <c r="H36" s="501"/>
      <c r="N36" s="530" t="s">
        <v>1285</v>
      </c>
      <c r="Q36" s="512"/>
      <c r="AA36" s="501" t="s">
        <v>1284</v>
      </c>
      <c r="AB36" s="501"/>
      <c r="AC36" s="501"/>
      <c r="AI36" s="530" t="s">
        <v>1296</v>
      </c>
      <c r="AL36" s="512"/>
      <c r="AV36" s="501" t="s">
        <v>1284</v>
      </c>
      <c r="AW36" s="501"/>
      <c r="AX36" s="501"/>
      <c r="BE36" s="530" t="s">
        <v>1307</v>
      </c>
      <c r="BG36" s="512"/>
      <c r="BQ36" s="501" t="s">
        <v>1284</v>
      </c>
      <c r="BR36" s="501"/>
      <c r="BS36" s="501"/>
      <c r="BZ36" s="530" t="s">
        <v>1320</v>
      </c>
      <c r="CB36" s="512"/>
    </row>
    <row r="37" spans="4:81" s="496" customFormat="1" ht="16.5" customHeight="1">
      <c r="D37" s="554"/>
      <c r="E37" s="555"/>
      <c r="F37" s="555"/>
      <c r="G37" s="555"/>
      <c r="H37" s="555"/>
      <c r="I37" s="555"/>
      <c r="J37" s="555"/>
      <c r="K37" s="556"/>
      <c r="M37" s="532"/>
      <c r="N37" s="534" t="s">
        <v>1261</v>
      </c>
      <c r="O37" s="534"/>
      <c r="P37" s="535"/>
      <c r="Q37" s="512"/>
      <c r="Y37" s="554"/>
      <c r="Z37" s="555"/>
      <c r="AA37" s="555"/>
      <c r="AB37" s="555"/>
      <c r="AC37" s="555"/>
      <c r="AD37" s="555"/>
      <c r="AE37" s="555"/>
      <c r="AF37" s="556"/>
      <c r="AH37" s="532"/>
      <c r="AI37" s="534" t="s">
        <v>1261</v>
      </c>
      <c r="AJ37" s="534"/>
      <c r="AK37" s="535"/>
      <c r="AL37" s="512"/>
      <c r="AT37" s="554"/>
      <c r="AU37" s="555"/>
      <c r="AV37" s="555"/>
      <c r="AW37" s="555"/>
      <c r="AX37" s="555"/>
      <c r="AY37" s="555"/>
      <c r="AZ37" s="555"/>
      <c r="BA37" s="556"/>
      <c r="BC37" s="532"/>
      <c r="BD37" s="534" t="s">
        <v>1261</v>
      </c>
      <c r="BE37" s="534"/>
      <c r="BF37" s="535"/>
      <c r="BG37" s="512"/>
      <c r="BO37" s="554"/>
      <c r="BP37" s="555"/>
      <c r="BQ37" s="555"/>
      <c r="BR37" s="555"/>
      <c r="BS37" s="555"/>
      <c r="BT37" s="555"/>
      <c r="BU37" s="555"/>
      <c r="BV37" s="556"/>
      <c r="BX37" s="532"/>
      <c r="BY37" s="534" t="s">
        <v>1261</v>
      </c>
      <c r="BZ37" s="534"/>
      <c r="CA37" s="535"/>
      <c r="CB37" s="512"/>
    </row>
    <row r="38" spans="4:81" s="496" customFormat="1" ht="20.25">
      <c r="D38" s="557"/>
      <c r="E38" s="558" t="s">
        <v>1262</v>
      </c>
      <c r="F38" s="558"/>
      <c r="G38" s="558"/>
      <c r="H38" s="558"/>
      <c r="I38" s="558"/>
      <c r="J38" s="558"/>
      <c r="K38" s="559"/>
      <c r="M38" s="536"/>
      <c r="N38" s="538" t="s">
        <v>1259</v>
      </c>
      <c r="O38" s="596">
        <f>固定資本!F6</f>
        <v>2024</v>
      </c>
      <c r="P38" s="539"/>
      <c r="Q38" s="512"/>
      <c r="R38" s="560" t="s">
        <v>1263</v>
      </c>
      <c r="Y38" s="557"/>
      <c r="Z38" s="558" t="s">
        <v>1262</v>
      </c>
      <c r="AA38" s="558"/>
      <c r="AB38" s="558"/>
      <c r="AC38" s="558"/>
      <c r="AD38" s="558"/>
      <c r="AE38" s="558"/>
      <c r="AF38" s="559"/>
      <c r="AH38" s="536"/>
      <c r="AI38" s="538" t="s">
        <v>1259</v>
      </c>
      <c r="AJ38" s="596">
        <f>固定資本!F6</f>
        <v>2024</v>
      </c>
      <c r="AK38" s="539"/>
      <c r="AL38" s="512"/>
      <c r="AM38" s="560" t="s">
        <v>1264</v>
      </c>
      <c r="AT38" s="557"/>
      <c r="AU38" s="558" t="s">
        <v>1262</v>
      </c>
      <c r="AV38" s="558"/>
      <c r="AW38" s="558"/>
      <c r="AX38" s="558"/>
      <c r="AY38" s="558"/>
      <c r="AZ38" s="558"/>
      <c r="BA38" s="559"/>
      <c r="BC38" s="536"/>
      <c r="BD38" s="538" t="s">
        <v>1259</v>
      </c>
      <c r="BE38" s="596">
        <f>固定資本!F6</f>
        <v>2024</v>
      </c>
      <c r="BF38" s="539"/>
      <c r="BG38" s="512"/>
      <c r="BH38" s="560"/>
      <c r="BO38" s="557"/>
      <c r="BP38" s="558" t="s">
        <v>1262</v>
      </c>
      <c r="BQ38" s="558"/>
      <c r="BR38" s="558"/>
      <c r="BS38" s="558"/>
      <c r="BT38" s="558"/>
      <c r="BU38" s="558"/>
      <c r="BV38" s="559"/>
      <c r="BX38" s="536"/>
      <c r="BY38" s="538" t="s">
        <v>1259</v>
      </c>
      <c r="BZ38" s="596">
        <f>固定資本!F6</f>
        <v>2024</v>
      </c>
      <c r="CA38" s="539"/>
      <c r="CB38" s="512"/>
      <c r="CC38" s="560"/>
    </row>
    <row r="39" spans="4:81" s="496" customFormat="1" ht="17.25" thickBot="1">
      <c r="D39" s="561"/>
      <c r="E39" s="562"/>
      <c r="F39" s="562"/>
      <c r="G39" s="562"/>
      <c r="H39" s="562"/>
      <c r="I39" s="769">
        <f>造成波及!N113/固定資本!$C$11*1000</f>
        <v>0</v>
      </c>
      <c r="J39" s="769"/>
      <c r="K39" s="563"/>
      <c r="M39" s="540"/>
      <c r="N39" s="768">
        <f>造成波及!L113/固定資本!$C$11*1000</f>
        <v>0</v>
      </c>
      <c r="O39" s="768"/>
      <c r="P39" s="543"/>
      <c r="Q39" s="512"/>
      <c r="Y39" s="561"/>
      <c r="Z39" s="562"/>
      <c r="AA39" s="562"/>
      <c r="AB39" s="562"/>
      <c r="AC39" s="562"/>
      <c r="AD39" s="769">
        <f>建築波及!N113/固定資本!$C$11*1000</f>
        <v>0</v>
      </c>
      <c r="AE39" s="769"/>
      <c r="AF39" s="563"/>
      <c r="AH39" s="540"/>
      <c r="AI39" s="768">
        <f>建築波及!L113/固定資本!$C$11*1000</f>
        <v>0</v>
      </c>
      <c r="AJ39" s="768"/>
      <c r="AK39" s="543"/>
      <c r="AL39" s="512"/>
      <c r="AT39" s="561"/>
      <c r="AU39" s="562"/>
      <c r="AV39" s="562"/>
      <c r="AW39" s="562"/>
      <c r="AX39" s="562"/>
      <c r="AY39" s="769">
        <f>設備波及!N113/固定資本!$C$11*1000</f>
        <v>0</v>
      </c>
      <c r="AZ39" s="769"/>
      <c r="BA39" s="563"/>
      <c r="BC39" s="540"/>
      <c r="BD39" s="768">
        <f>設備波及!L113/固定資本!$C$11*1000</f>
        <v>0</v>
      </c>
      <c r="BE39" s="768"/>
      <c r="BF39" s="543"/>
      <c r="BG39" s="512"/>
      <c r="BO39" s="561"/>
      <c r="BP39" s="562"/>
      <c r="BQ39" s="562"/>
      <c r="BR39" s="562"/>
      <c r="BS39" s="562"/>
      <c r="BT39" s="769">
        <f>生産波及!K113/固定資本!$C$11*1000</f>
        <v>0</v>
      </c>
      <c r="BU39" s="769"/>
      <c r="BV39" s="563"/>
      <c r="BX39" s="540"/>
      <c r="BY39" s="768">
        <f>生産波及!I113/固定資本!$C$11*1000</f>
        <v>0</v>
      </c>
      <c r="BZ39" s="768"/>
      <c r="CA39" s="543"/>
      <c r="CB39" s="512"/>
    </row>
    <row r="40" spans="4:81" s="496" customFormat="1" ht="16.5"/>
    <row r="41" spans="4:81" s="496" customFormat="1" ht="17.25" thickBot="1">
      <c r="F41" s="496" t="s">
        <v>1288</v>
      </c>
      <c r="AA41" s="496" t="s">
        <v>1288</v>
      </c>
      <c r="AV41" s="496" t="s">
        <v>1288</v>
      </c>
      <c r="BQ41" s="496" t="s">
        <v>1288</v>
      </c>
    </row>
    <row r="42" spans="4:81" s="496" customFormat="1" ht="16.5" customHeight="1">
      <c r="D42" s="554"/>
      <c r="E42" s="555"/>
      <c r="F42" s="555"/>
      <c r="G42" s="555"/>
      <c r="H42" s="555"/>
      <c r="I42" s="555"/>
      <c r="J42" s="555"/>
      <c r="K42" s="556"/>
      <c r="Y42" s="554"/>
      <c r="Z42" s="555"/>
      <c r="AA42" s="555"/>
      <c r="AB42" s="555"/>
      <c r="AC42" s="555"/>
      <c r="AD42" s="555"/>
      <c r="AE42" s="555"/>
      <c r="AF42" s="556"/>
      <c r="AT42" s="554"/>
      <c r="AU42" s="555"/>
      <c r="AV42" s="555"/>
      <c r="AW42" s="555"/>
      <c r="AX42" s="555"/>
      <c r="AY42" s="555"/>
      <c r="AZ42" s="555"/>
      <c r="BA42" s="556"/>
      <c r="BO42" s="554"/>
      <c r="BP42" s="555"/>
      <c r="BQ42" s="555"/>
      <c r="BR42" s="555"/>
      <c r="BS42" s="555"/>
      <c r="BT42" s="555"/>
      <c r="BU42" s="555"/>
      <c r="BV42" s="556"/>
    </row>
    <row r="43" spans="4:81" s="496" customFormat="1" ht="16.5">
      <c r="D43" s="557"/>
      <c r="E43" s="558" t="s">
        <v>1265</v>
      </c>
      <c r="F43" s="558"/>
      <c r="G43" s="558"/>
      <c r="H43" s="558"/>
      <c r="I43" s="558"/>
      <c r="J43" s="558"/>
      <c r="K43" s="559"/>
      <c r="Y43" s="557"/>
      <c r="Z43" s="558" t="s">
        <v>1265</v>
      </c>
      <c r="AA43" s="558"/>
      <c r="AB43" s="558"/>
      <c r="AC43" s="558"/>
      <c r="AD43" s="558"/>
      <c r="AE43" s="558"/>
      <c r="AF43" s="559"/>
      <c r="AT43" s="557"/>
      <c r="AU43" s="558" t="s">
        <v>1265</v>
      </c>
      <c r="AV43" s="558"/>
      <c r="AW43" s="558"/>
      <c r="AX43" s="558"/>
      <c r="AY43" s="558"/>
      <c r="AZ43" s="558"/>
      <c r="BA43" s="559"/>
      <c r="BO43" s="557"/>
      <c r="BP43" s="558" t="s">
        <v>1265</v>
      </c>
      <c r="BQ43" s="558"/>
      <c r="BR43" s="558"/>
      <c r="BS43" s="558"/>
      <c r="BT43" s="558"/>
      <c r="BU43" s="558"/>
      <c r="BV43" s="559"/>
    </row>
    <row r="44" spans="4:81" s="496" customFormat="1" ht="17.25" thickBot="1">
      <c r="D44" s="561"/>
      <c r="E44" s="562"/>
      <c r="F44" s="562"/>
      <c r="G44" s="562"/>
      <c r="H44" s="562"/>
      <c r="I44" s="769">
        <f>造成波及!O117/固定資本!$C$11*1000</f>
        <v>0</v>
      </c>
      <c r="J44" s="769"/>
      <c r="K44" s="563"/>
      <c r="Y44" s="561"/>
      <c r="Z44" s="562"/>
      <c r="AA44" s="562"/>
      <c r="AB44" s="562"/>
      <c r="AC44" s="562"/>
      <c r="AD44" s="769">
        <f>建築波及!O117/固定資本!$C$11*1000</f>
        <v>0</v>
      </c>
      <c r="AE44" s="769"/>
      <c r="AF44" s="563"/>
      <c r="AT44" s="561"/>
      <c r="AU44" s="562"/>
      <c r="AV44" s="562"/>
      <c r="AW44" s="562"/>
      <c r="AX44" s="562"/>
      <c r="AY44" s="769">
        <f>設備波及!O117/固定資本!$C$11*1000</f>
        <v>0</v>
      </c>
      <c r="AZ44" s="769"/>
      <c r="BA44" s="563"/>
      <c r="BO44" s="561"/>
      <c r="BP44" s="562"/>
      <c r="BQ44" s="562"/>
      <c r="BR44" s="562"/>
      <c r="BS44" s="562"/>
      <c r="BT44" s="769">
        <f>生産波及!L117/固定資本!$C$11*1000</f>
        <v>0</v>
      </c>
      <c r="BU44" s="769"/>
      <c r="BV44" s="563"/>
    </row>
    <row r="45" spans="4:81" s="496" customFormat="1" ht="16.5"/>
    <row r="46" spans="4:81" s="496" customFormat="1" ht="17.25" thickBot="1">
      <c r="D46" s="530"/>
      <c r="F46" s="501" t="s">
        <v>1289</v>
      </c>
      <c r="G46" s="530"/>
      <c r="H46" s="530"/>
      <c r="K46" s="530"/>
      <c r="Y46" s="530"/>
      <c r="AA46" s="501" t="s">
        <v>1289</v>
      </c>
      <c r="AB46" s="530"/>
      <c r="AC46" s="530"/>
      <c r="AF46" s="530"/>
      <c r="AT46" s="530"/>
      <c r="AV46" s="501" t="s">
        <v>1289</v>
      </c>
      <c r="AW46" s="530"/>
      <c r="AX46" s="530"/>
      <c r="BA46" s="530"/>
      <c r="BO46" s="530"/>
      <c r="BQ46" s="501" t="s">
        <v>1289</v>
      </c>
      <c r="BR46" s="530"/>
      <c r="BS46" s="530"/>
      <c r="BV46" s="530"/>
    </row>
    <row r="47" spans="4:81" s="496" customFormat="1" ht="16.5" customHeight="1">
      <c r="D47" s="554"/>
      <c r="E47" s="555"/>
      <c r="F47" s="555"/>
      <c r="G47" s="555"/>
      <c r="H47" s="555"/>
      <c r="I47" s="555"/>
      <c r="J47" s="555"/>
      <c r="K47" s="556"/>
      <c r="Y47" s="554"/>
      <c r="Z47" s="555"/>
      <c r="AA47" s="555"/>
      <c r="AB47" s="555"/>
      <c r="AC47" s="555"/>
      <c r="AD47" s="555"/>
      <c r="AE47" s="555"/>
      <c r="AF47" s="556"/>
      <c r="AT47" s="554"/>
      <c r="AU47" s="555"/>
      <c r="AV47" s="555"/>
      <c r="AW47" s="555"/>
      <c r="AX47" s="555"/>
      <c r="AY47" s="555"/>
      <c r="AZ47" s="555"/>
      <c r="BA47" s="556"/>
      <c r="BO47" s="554"/>
      <c r="BP47" s="555"/>
      <c r="BQ47" s="555"/>
      <c r="BR47" s="555"/>
      <c r="BS47" s="555"/>
      <c r="BT47" s="555"/>
      <c r="BU47" s="555"/>
      <c r="BV47" s="556"/>
    </row>
    <row r="48" spans="4:81" s="496" customFormat="1" ht="16.5">
      <c r="D48" s="557"/>
      <c r="E48" s="558" t="s">
        <v>1266</v>
      </c>
      <c r="F48" s="558"/>
      <c r="G48" s="558"/>
      <c r="H48" s="558"/>
      <c r="I48" s="558"/>
      <c r="J48" s="558"/>
      <c r="K48" s="559"/>
      <c r="M48" s="564"/>
      <c r="Y48" s="557"/>
      <c r="Z48" s="558" t="s">
        <v>1266</v>
      </c>
      <c r="AA48" s="558"/>
      <c r="AB48" s="558"/>
      <c r="AC48" s="558"/>
      <c r="AD48" s="558"/>
      <c r="AE48" s="558"/>
      <c r="AF48" s="559"/>
      <c r="AH48" s="564"/>
      <c r="AT48" s="557"/>
      <c r="AU48" s="558" t="s">
        <v>1266</v>
      </c>
      <c r="AV48" s="558"/>
      <c r="AW48" s="558"/>
      <c r="AX48" s="558"/>
      <c r="AY48" s="558"/>
      <c r="AZ48" s="558"/>
      <c r="BA48" s="559"/>
      <c r="BC48" s="564"/>
      <c r="BO48" s="557"/>
      <c r="BP48" s="558" t="s">
        <v>1266</v>
      </c>
      <c r="BQ48" s="558"/>
      <c r="BR48" s="558"/>
      <c r="BS48" s="558"/>
      <c r="BT48" s="558"/>
      <c r="BU48" s="558"/>
      <c r="BV48" s="559"/>
      <c r="BX48" s="564"/>
    </row>
    <row r="49" spans="1:82" s="496" customFormat="1" ht="17.25" thickBot="1">
      <c r="D49" s="561"/>
      <c r="E49" s="562"/>
      <c r="F49" s="562"/>
      <c r="G49" s="562"/>
      <c r="H49" s="562"/>
      <c r="I49" s="769">
        <f>造成波及!P117/固定資本!$C$11*1000</f>
        <v>0</v>
      </c>
      <c r="J49" s="769"/>
      <c r="K49" s="563"/>
      <c r="Y49" s="561"/>
      <c r="Z49" s="562"/>
      <c r="AA49" s="562"/>
      <c r="AB49" s="562"/>
      <c r="AC49" s="562"/>
      <c r="AD49" s="769">
        <f>建築波及!P117/固定資本!$C$11*1000</f>
        <v>0</v>
      </c>
      <c r="AE49" s="769"/>
      <c r="AF49" s="563"/>
      <c r="AT49" s="561"/>
      <c r="AU49" s="562"/>
      <c r="AV49" s="562"/>
      <c r="AW49" s="562"/>
      <c r="AX49" s="562"/>
      <c r="AY49" s="769">
        <f>設備波及!P117/固定資本!$C$11*1000</f>
        <v>0</v>
      </c>
      <c r="AZ49" s="769"/>
      <c r="BA49" s="563"/>
      <c r="BO49" s="561"/>
      <c r="BP49" s="562"/>
      <c r="BQ49" s="562"/>
      <c r="BR49" s="562"/>
      <c r="BS49" s="562"/>
      <c r="BT49" s="769">
        <f>生産波及!M117/固定資本!$C$11*1000</f>
        <v>0</v>
      </c>
      <c r="BU49" s="769"/>
      <c r="BV49" s="563"/>
    </row>
    <row r="50" spans="1:82" s="496" customFormat="1" ht="16.5"/>
    <row r="51" spans="1:82" s="496" customFormat="1" ht="17.25" thickBot="1">
      <c r="D51" s="530"/>
      <c r="F51" s="507" t="s">
        <v>1280</v>
      </c>
      <c r="G51" s="531"/>
      <c r="H51" s="531"/>
      <c r="K51" s="530"/>
      <c r="Y51" s="530"/>
      <c r="AA51" s="507" t="s">
        <v>1280</v>
      </c>
      <c r="AB51" s="531"/>
      <c r="AC51" s="531"/>
      <c r="AF51" s="530"/>
      <c r="AT51" s="530"/>
      <c r="AV51" s="507" t="s">
        <v>1280</v>
      </c>
      <c r="AW51" s="531"/>
      <c r="AX51" s="531"/>
      <c r="BA51" s="530"/>
      <c r="BO51" s="530"/>
      <c r="BQ51" s="507" t="s">
        <v>1280</v>
      </c>
      <c r="BR51" s="531"/>
      <c r="BS51" s="531"/>
      <c r="BV51" s="530"/>
    </row>
    <row r="52" spans="1:82" s="496" customFormat="1" ht="16.5" customHeight="1">
      <c r="D52" s="554"/>
      <c r="E52" s="555"/>
      <c r="F52" s="555"/>
      <c r="G52" s="555"/>
      <c r="H52" s="555"/>
      <c r="I52" s="555"/>
      <c r="J52" s="555"/>
      <c r="K52" s="556"/>
      <c r="Y52" s="554"/>
      <c r="Z52" s="555"/>
      <c r="AA52" s="555"/>
      <c r="AB52" s="555"/>
      <c r="AC52" s="555"/>
      <c r="AD52" s="555"/>
      <c r="AE52" s="555"/>
      <c r="AF52" s="556"/>
      <c r="AT52" s="554"/>
      <c r="AU52" s="555"/>
      <c r="AV52" s="555"/>
      <c r="AW52" s="555"/>
      <c r="AX52" s="555"/>
      <c r="AY52" s="555"/>
      <c r="AZ52" s="555"/>
      <c r="BA52" s="556"/>
      <c r="BO52" s="554"/>
      <c r="BP52" s="555"/>
      <c r="BQ52" s="555"/>
      <c r="BR52" s="555"/>
      <c r="BS52" s="555"/>
      <c r="BT52" s="555"/>
      <c r="BU52" s="555"/>
      <c r="BV52" s="556"/>
    </row>
    <row r="53" spans="1:82" s="496" customFormat="1" ht="16.5">
      <c r="D53" s="557"/>
      <c r="E53" s="558" t="s">
        <v>1267</v>
      </c>
      <c r="F53" s="558"/>
      <c r="G53" s="558"/>
      <c r="H53" s="558"/>
      <c r="I53" s="558"/>
      <c r="J53" s="558"/>
      <c r="K53" s="559"/>
      <c r="Y53" s="557"/>
      <c r="Z53" s="558" t="s">
        <v>1267</v>
      </c>
      <c r="AA53" s="558"/>
      <c r="AB53" s="558"/>
      <c r="AC53" s="558"/>
      <c r="AD53" s="558"/>
      <c r="AE53" s="558"/>
      <c r="AF53" s="559"/>
      <c r="AT53" s="557"/>
      <c r="AU53" s="558" t="s">
        <v>1267</v>
      </c>
      <c r="AV53" s="558"/>
      <c r="AW53" s="558"/>
      <c r="AX53" s="558"/>
      <c r="AY53" s="558"/>
      <c r="AZ53" s="558"/>
      <c r="BA53" s="559"/>
      <c r="BO53" s="557"/>
      <c r="BP53" s="558" t="s">
        <v>1267</v>
      </c>
      <c r="BQ53" s="558"/>
      <c r="BR53" s="558"/>
      <c r="BS53" s="558"/>
      <c r="BT53" s="558"/>
      <c r="BU53" s="558"/>
      <c r="BV53" s="559"/>
    </row>
    <row r="54" spans="1:82" s="496" customFormat="1" ht="17.25" thickBot="1">
      <c r="D54" s="561"/>
      <c r="E54" s="562"/>
      <c r="F54" s="562"/>
      <c r="G54" s="562"/>
      <c r="H54" s="562"/>
      <c r="I54" s="769">
        <f>造成波及!S113/固定資本!$C$11*1000</f>
        <v>0</v>
      </c>
      <c r="J54" s="769"/>
      <c r="K54" s="563"/>
      <c r="Y54" s="561"/>
      <c r="Z54" s="562"/>
      <c r="AA54" s="562"/>
      <c r="AB54" s="562"/>
      <c r="AC54" s="562"/>
      <c r="AD54" s="769">
        <f>建築波及!S113/固定資本!$C$11*1000</f>
        <v>0</v>
      </c>
      <c r="AE54" s="769"/>
      <c r="AF54" s="563"/>
      <c r="AT54" s="561"/>
      <c r="AU54" s="562"/>
      <c r="AV54" s="562"/>
      <c r="AW54" s="562"/>
      <c r="AX54" s="562"/>
      <c r="AY54" s="769">
        <f>設備波及!S113/固定資本!$C$11*1000</f>
        <v>0</v>
      </c>
      <c r="AZ54" s="769"/>
      <c r="BA54" s="563"/>
      <c r="BO54" s="561"/>
      <c r="BP54" s="562"/>
      <c r="BQ54" s="562"/>
      <c r="BR54" s="562"/>
      <c r="BS54" s="562"/>
      <c r="BT54" s="769">
        <f>生産波及!Q113/固定資本!$C$11*1000</f>
        <v>0</v>
      </c>
      <c r="BU54" s="769"/>
      <c r="BV54" s="563"/>
    </row>
    <row r="55" spans="1:82" s="496" customFormat="1" ht="16.5">
      <c r="F55" s="565"/>
      <c r="G55" s="565"/>
      <c r="H55" s="565"/>
      <c r="AA55" s="565"/>
      <c r="AB55" s="565"/>
      <c r="AC55" s="565"/>
      <c r="AV55" s="565"/>
      <c r="AW55" s="565"/>
      <c r="AX55" s="565"/>
      <c r="BQ55" s="565"/>
      <c r="BR55" s="565"/>
      <c r="BS55" s="565"/>
    </row>
    <row r="56" spans="1:82" s="496" customFormat="1" ht="17.25" thickBot="1">
      <c r="D56" s="530"/>
      <c r="F56" s="507" t="s">
        <v>1283</v>
      </c>
      <c r="G56" s="507"/>
      <c r="H56" s="507"/>
      <c r="Y56" s="530"/>
      <c r="AA56" s="507" t="s">
        <v>1283</v>
      </c>
      <c r="AB56" s="507"/>
      <c r="AC56" s="507"/>
      <c r="AT56" s="530"/>
      <c r="AV56" s="507" t="s">
        <v>1283</v>
      </c>
      <c r="AW56" s="507"/>
      <c r="AX56" s="507"/>
      <c r="BO56" s="530"/>
      <c r="BQ56" s="507" t="s">
        <v>1283</v>
      </c>
      <c r="BR56" s="507"/>
      <c r="BS56" s="507"/>
    </row>
    <row r="57" spans="1:82" s="496" customFormat="1" ht="16.5" customHeight="1">
      <c r="A57" s="499"/>
      <c r="B57" s="499"/>
      <c r="C57" s="499"/>
      <c r="D57" s="544"/>
      <c r="E57" s="545"/>
      <c r="F57" s="545"/>
      <c r="G57" s="545"/>
      <c r="H57" s="545"/>
      <c r="I57" s="545"/>
      <c r="J57" s="545"/>
      <c r="K57" s="546"/>
      <c r="L57" s="512"/>
      <c r="W57" s="499"/>
      <c r="X57" s="499"/>
      <c r="Y57" s="544"/>
      <c r="Z57" s="545"/>
      <c r="AA57" s="545"/>
      <c r="AB57" s="545"/>
      <c r="AC57" s="545"/>
      <c r="AD57" s="545"/>
      <c r="AE57" s="545"/>
      <c r="AF57" s="546"/>
      <c r="AG57" s="512"/>
      <c r="AR57" s="499"/>
      <c r="AS57" s="499"/>
      <c r="AT57" s="544"/>
      <c r="AU57" s="545"/>
      <c r="AV57" s="545"/>
      <c r="AW57" s="545"/>
      <c r="AX57" s="545"/>
      <c r="AY57" s="545"/>
      <c r="AZ57" s="545"/>
      <c r="BA57" s="546"/>
      <c r="BB57" s="512"/>
      <c r="BM57" s="499"/>
      <c r="BN57" s="499"/>
      <c r="BO57" s="544"/>
      <c r="BP57" s="545"/>
      <c r="BQ57" s="545"/>
      <c r="BR57" s="545"/>
      <c r="BS57" s="545"/>
      <c r="BT57" s="545"/>
      <c r="BU57" s="545"/>
      <c r="BV57" s="546"/>
      <c r="BW57" s="512"/>
    </row>
    <row r="58" spans="1:82" s="496" customFormat="1" ht="16.5">
      <c r="A58" s="499"/>
      <c r="B58" s="499"/>
      <c r="C58" s="499"/>
      <c r="D58" s="547"/>
      <c r="E58" s="548" t="s">
        <v>1268</v>
      </c>
      <c r="F58" s="548"/>
      <c r="G58" s="548"/>
      <c r="H58" s="548"/>
      <c r="I58" s="548"/>
      <c r="J58" s="548"/>
      <c r="K58" s="549"/>
      <c r="L58" s="512"/>
      <c r="W58" s="499"/>
      <c r="X58" s="499"/>
      <c r="Y58" s="547"/>
      <c r="Z58" s="548" t="s">
        <v>1268</v>
      </c>
      <c r="AA58" s="548"/>
      <c r="AB58" s="548"/>
      <c r="AC58" s="548"/>
      <c r="AD58" s="548"/>
      <c r="AE58" s="548"/>
      <c r="AF58" s="549"/>
      <c r="AG58" s="512"/>
      <c r="AR58" s="499"/>
      <c r="AS58" s="499"/>
      <c r="AT58" s="547"/>
      <c r="AU58" s="548" t="s">
        <v>1268</v>
      </c>
      <c r="AV58" s="548"/>
      <c r="AW58" s="548"/>
      <c r="AX58" s="548"/>
      <c r="AY58" s="548"/>
      <c r="AZ58" s="548"/>
      <c r="BA58" s="549"/>
      <c r="BB58" s="512"/>
      <c r="BM58" s="499"/>
      <c r="BN58" s="499"/>
      <c r="BO58" s="547"/>
      <c r="BP58" s="548" t="s">
        <v>1268</v>
      </c>
      <c r="BQ58" s="548"/>
      <c r="BR58" s="548"/>
      <c r="BS58" s="548"/>
      <c r="BT58" s="548"/>
      <c r="BU58" s="548"/>
      <c r="BV58" s="549"/>
      <c r="BW58" s="512"/>
    </row>
    <row r="59" spans="1:82" s="496" customFormat="1" ht="17.25" thickBot="1">
      <c r="A59" s="499"/>
      <c r="B59" s="499"/>
      <c r="C59" s="499"/>
      <c r="D59" s="551"/>
      <c r="E59" s="552"/>
      <c r="F59" s="552"/>
      <c r="G59" s="552"/>
      <c r="H59" s="552"/>
      <c r="I59" s="767">
        <f>造成波及!T113/固定資本!$C$11*1000</f>
        <v>0</v>
      </c>
      <c r="J59" s="767"/>
      <c r="K59" s="553"/>
      <c r="L59" s="512"/>
      <c r="W59" s="499"/>
      <c r="X59" s="499"/>
      <c r="Y59" s="551"/>
      <c r="Z59" s="552"/>
      <c r="AA59" s="552"/>
      <c r="AB59" s="552"/>
      <c r="AC59" s="552"/>
      <c r="AD59" s="767">
        <f>建築波及!T113/固定資本!$C$11*1000</f>
        <v>0</v>
      </c>
      <c r="AE59" s="767"/>
      <c r="AF59" s="553"/>
      <c r="AG59" s="512"/>
      <c r="AR59" s="499"/>
      <c r="AS59" s="499"/>
      <c r="AT59" s="551"/>
      <c r="AU59" s="552"/>
      <c r="AV59" s="552"/>
      <c r="AW59" s="552"/>
      <c r="AX59" s="552"/>
      <c r="AY59" s="767">
        <f>設備波及!T113/固定資本!$C$11*1000</f>
        <v>0</v>
      </c>
      <c r="AZ59" s="767"/>
      <c r="BA59" s="553"/>
      <c r="BB59" s="512"/>
      <c r="BM59" s="499"/>
      <c r="BN59" s="499"/>
      <c r="BO59" s="551"/>
      <c r="BP59" s="552"/>
      <c r="BQ59" s="552"/>
      <c r="BR59" s="552"/>
      <c r="BS59" s="552"/>
      <c r="BT59" s="767">
        <f>生産波及!R113/固定資本!$C$11*1000</f>
        <v>0</v>
      </c>
      <c r="BU59" s="767"/>
      <c r="BV59" s="553"/>
      <c r="BW59" s="512"/>
    </row>
    <row r="60" spans="1:82" s="496" customFormat="1" ht="16.5">
      <c r="D60" s="497"/>
      <c r="E60" s="497"/>
      <c r="F60" s="497"/>
      <c r="G60" s="497"/>
      <c r="H60" s="497"/>
      <c r="I60" s="497"/>
      <c r="J60" s="497"/>
      <c r="K60" s="497"/>
      <c r="Y60" s="497"/>
      <c r="Z60" s="497"/>
      <c r="AA60" s="497"/>
      <c r="AB60" s="497"/>
      <c r="AC60" s="497"/>
      <c r="AD60" s="497"/>
      <c r="AE60" s="497"/>
      <c r="AF60" s="497"/>
      <c r="AT60" s="497"/>
      <c r="AU60" s="497"/>
      <c r="AV60" s="497"/>
      <c r="AW60" s="497"/>
      <c r="AX60" s="497"/>
      <c r="AY60" s="497"/>
      <c r="AZ60" s="497"/>
      <c r="BA60" s="497"/>
      <c r="BO60" s="497"/>
      <c r="BP60" s="497"/>
      <c r="BQ60" s="497"/>
      <c r="BR60" s="497"/>
      <c r="BS60" s="497"/>
      <c r="BT60" s="497"/>
      <c r="BU60" s="497"/>
      <c r="BV60" s="497"/>
    </row>
    <row r="61" spans="1:82" s="496" customFormat="1" ht="17.25" thickBot="1">
      <c r="N61" s="530" t="s">
        <v>1290</v>
      </c>
      <c r="AI61" s="530" t="s">
        <v>1297</v>
      </c>
      <c r="BD61" s="530" t="s">
        <v>1308</v>
      </c>
      <c r="BY61" s="530" t="s">
        <v>1321</v>
      </c>
    </row>
    <row r="62" spans="1:82" s="496" customFormat="1" ht="16.5" customHeight="1">
      <c r="M62" s="532"/>
      <c r="N62" s="534" t="s">
        <v>1268</v>
      </c>
      <c r="O62" s="534"/>
      <c r="P62" s="535"/>
      <c r="AH62" s="532"/>
      <c r="AI62" s="534" t="s">
        <v>1268</v>
      </c>
      <c r="AJ62" s="534"/>
      <c r="AK62" s="535"/>
      <c r="BC62" s="532"/>
      <c r="BD62" s="534" t="s">
        <v>1268</v>
      </c>
      <c r="BE62" s="534"/>
      <c r="BF62" s="535"/>
      <c r="BX62" s="532"/>
      <c r="BY62" s="534" t="s">
        <v>1268</v>
      </c>
      <c r="BZ62" s="534"/>
      <c r="CA62" s="535"/>
    </row>
    <row r="63" spans="1:82" s="496" customFormat="1" ht="16.5">
      <c r="M63" s="536"/>
      <c r="N63" s="538" t="s">
        <v>1259</v>
      </c>
      <c r="O63" s="596">
        <f>固定資本!F6</f>
        <v>2024</v>
      </c>
      <c r="P63" s="539"/>
      <c r="AH63" s="536"/>
      <c r="AI63" s="538" t="s">
        <v>1259</v>
      </c>
      <c r="AJ63" s="596">
        <f>固定資本!F6</f>
        <v>2024</v>
      </c>
      <c r="AK63" s="539"/>
      <c r="BC63" s="536"/>
      <c r="BD63" s="538" t="s">
        <v>1259</v>
      </c>
      <c r="BE63" s="596">
        <f>固定資本!F6</f>
        <v>2024</v>
      </c>
      <c r="BF63" s="539"/>
      <c r="BX63" s="536"/>
      <c r="BY63" s="538" t="s">
        <v>1259</v>
      </c>
      <c r="BZ63" s="596">
        <f>固定資本!F6</f>
        <v>2024</v>
      </c>
      <c r="CA63" s="539"/>
    </row>
    <row r="64" spans="1:82" s="496" customFormat="1" ht="17.25" thickBot="1">
      <c r="M64" s="540"/>
      <c r="N64" s="768">
        <f>造成波及!U113/固定資本!$C$11*1000</f>
        <v>0</v>
      </c>
      <c r="O64" s="768"/>
      <c r="P64" s="543"/>
      <c r="S64" s="496" t="s">
        <v>1269</v>
      </c>
      <c r="AH64" s="540"/>
      <c r="AI64" s="768">
        <f>建築波及!U113/固定資本!$C$11*1000</f>
        <v>0</v>
      </c>
      <c r="AJ64" s="768"/>
      <c r="AK64" s="543"/>
      <c r="AN64" s="496" t="s">
        <v>1270</v>
      </c>
      <c r="BC64" s="540"/>
      <c r="BD64" s="768">
        <f>設備波及!U113/固定資本!$C$11*1000</f>
        <v>0</v>
      </c>
      <c r="BE64" s="768"/>
      <c r="BF64" s="543"/>
      <c r="BI64" s="495" t="s">
        <v>1312</v>
      </c>
      <c r="BX64" s="540"/>
      <c r="BY64" s="768">
        <f>生産波及!S113/固定資本!$C$11*1000</f>
        <v>0</v>
      </c>
      <c r="BZ64" s="768"/>
      <c r="CA64" s="543"/>
      <c r="CD64" s="496" t="s">
        <v>1271</v>
      </c>
    </row>
    <row r="65" spans="5:84" s="496" customFormat="1" ht="16.5">
      <c r="S65" s="597" t="s">
        <v>1291</v>
      </c>
      <c r="AN65" s="597" t="s">
        <v>1298</v>
      </c>
      <c r="BI65" s="597" t="s">
        <v>1309</v>
      </c>
      <c r="CD65" s="597" t="s">
        <v>1322</v>
      </c>
    </row>
    <row r="66" spans="5:84" s="496" customFormat="1" ht="17.25" thickBot="1">
      <c r="S66" s="597" t="s">
        <v>1292</v>
      </c>
      <c r="AN66" s="597" t="s">
        <v>1299</v>
      </c>
      <c r="BI66" s="597" t="s">
        <v>1310</v>
      </c>
      <c r="CD66" s="597" t="s">
        <v>1323</v>
      </c>
    </row>
    <row r="67" spans="5:84" s="496" customFormat="1" ht="16.5" customHeight="1">
      <c r="L67" s="512"/>
      <c r="R67" s="532"/>
      <c r="S67" s="534" t="s">
        <v>1272</v>
      </c>
      <c r="T67" s="534"/>
      <c r="U67" s="535"/>
      <c r="AG67" s="512"/>
      <c r="AM67" s="532"/>
      <c r="AN67" s="534" t="s">
        <v>1272</v>
      </c>
      <c r="AO67" s="534"/>
      <c r="AP67" s="535"/>
      <c r="BB67" s="512"/>
      <c r="BH67" s="532"/>
      <c r="BI67" s="534" t="s">
        <v>1272</v>
      </c>
      <c r="BJ67" s="534"/>
      <c r="BK67" s="535"/>
      <c r="BW67" s="512"/>
      <c r="CC67" s="532"/>
      <c r="CD67" s="534" t="s">
        <v>1272</v>
      </c>
      <c r="CE67" s="534"/>
      <c r="CF67" s="535"/>
    </row>
    <row r="68" spans="5:84" s="496" customFormat="1" ht="16.5">
      <c r="L68" s="512"/>
      <c r="R68" s="536"/>
      <c r="S68" s="538"/>
      <c r="T68" s="538"/>
      <c r="U68" s="539"/>
      <c r="AG68" s="512"/>
      <c r="AM68" s="536"/>
      <c r="AN68" s="538"/>
      <c r="AO68" s="538"/>
      <c r="AP68" s="539"/>
      <c r="BB68" s="512"/>
      <c r="BH68" s="536"/>
      <c r="BI68" s="538"/>
      <c r="BJ68" s="538"/>
      <c r="BK68" s="539"/>
      <c r="BW68" s="512"/>
      <c r="CC68" s="536"/>
      <c r="CD68" s="538"/>
      <c r="CE68" s="538"/>
      <c r="CF68" s="539"/>
    </row>
    <row r="69" spans="5:84" s="496" customFormat="1" ht="17.25" thickBot="1">
      <c r="L69" s="512"/>
      <c r="R69" s="540"/>
      <c r="S69" s="768">
        <f>報告書!I14</f>
        <v>0</v>
      </c>
      <c r="T69" s="768"/>
      <c r="U69" s="543"/>
      <c r="AG69" s="512"/>
      <c r="AM69" s="540"/>
      <c r="AN69" s="768">
        <f>報告書!I16</f>
        <v>0</v>
      </c>
      <c r="AO69" s="768"/>
      <c r="AP69" s="543"/>
      <c r="BB69" s="512"/>
      <c r="BH69" s="540"/>
      <c r="BI69" s="768">
        <f>報告書!I18</f>
        <v>0</v>
      </c>
      <c r="BJ69" s="768"/>
      <c r="BK69" s="543"/>
      <c r="BW69" s="512"/>
      <c r="CC69" s="540"/>
      <c r="CD69" s="768">
        <f>報告書!I22</f>
        <v>0</v>
      </c>
      <c r="CE69" s="768"/>
      <c r="CF69" s="543"/>
    </row>
    <row r="70" spans="5:84" s="496" customFormat="1" ht="16.5">
      <c r="G70" s="497"/>
      <c r="H70" s="497"/>
      <c r="I70" s="497"/>
      <c r="J70" s="497"/>
      <c r="K70" s="497"/>
      <c r="AB70" s="497"/>
      <c r="AC70" s="497"/>
      <c r="AD70" s="497"/>
      <c r="AF70" s="497"/>
      <c r="AW70" s="497"/>
      <c r="AX70" s="497"/>
      <c r="AY70" s="497"/>
      <c r="BA70" s="497"/>
      <c r="BR70" s="497"/>
      <c r="BS70" s="497"/>
      <c r="BT70" s="497"/>
      <c r="BV70" s="497"/>
    </row>
    <row r="71" spans="5:84" s="496" customFormat="1" ht="17.25" customHeight="1" thickBot="1">
      <c r="E71" s="500"/>
      <c r="F71" s="500"/>
      <c r="G71" s="500"/>
      <c r="H71" s="500"/>
      <c r="I71" s="500"/>
      <c r="J71" s="500"/>
      <c r="K71" s="500"/>
      <c r="M71" s="500"/>
      <c r="N71" s="598" t="s">
        <v>1300</v>
      </c>
      <c r="O71" s="500"/>
      <c r="P71" s="500"/>
      <c r="R71" s="500"/>
      <c r="S71" s="500"/>
      <c r="T71" s="500"/>
      <c r="U71" s="500"/>
      <c r="Z71" s="500"/>
      <c r="AA71" s="500"/>
      <c r="AB71" s="500"/>
      <c r="AC71" s="500"/>
      <c r="AD71" s="500"/>
      <c r="AE71" s="500"/>
      <c r="AF71" s="500"/>
      <c r="AH71" s="500"/>
      <c r="AI71" s="500" t="s">
        <v>1301</v>
      </c>
      <c r="AJ71" s="500"/>
      <c r="AK71" s="500"/>
      <c r="AM71" s="500"/>
      <c r="AN71" s="500"/>
      <c r="AO71" s="500"/>
      <c r="AP71" s="500"/>
      <c r="AU71" s="500"/>
      <c r="AV71" s="500"/>
      <c r="AW71" s="500"/>
      <c r="AX71" s="500"/>
      <c r="AY71" s="500"/>
      <c r="AZ71" s="500"/>
      <c r="BA71" s="500"/>
      <c r="BC71" s="500"/>
      <c r="BD71" s="500" t="s">
        <v>1311</v>
      </c>
      <c r="BE71" s="500"/>
      <c r="BF71" s="500"/>
      <c r="BH71" s="500"/>
      <c r="BI71" s="500"/>
      <c r="BJ71" s="500"/>
      <c r="BK71" s="500"/>
      <c r="BP71" s="500"/>
      <c r="BQ71" s="500"/>
      <c r="BR71" s="500"/>
      <c r="BS71" s="500"/>
      <c r="BT71" s="500"/>
      <c r="BU71" s="500"/>
      <c r="BV71" s="500"/>
      <c r="BX71" s="500"/>
      <c r="BY71" s="598" t="s">
        <v>1324</v>
      </c>
      <c r="BZ71" s="500"/>
      <c r="CA71" s="500"/>
      <c r="CC71" s="500"/>
      <c r="CD71" s="500"/>
      <c r="CE71" s="500"/>
      <c r="CF71" s="500"/>
    </row>
    <row r="72" spans="5:84" s="496" customFormat="1" ht="16.5">
      <c r="E72" s="566" t="s">
        <v>1273</v>
      </c>
      <c r="F72" s="567"/>
      <c r="G72" s="568"/>
      <c r="I72" s="566" t="s">
        <v>1274</v>
      </c>
      <c r="J72" s="567"/>
      <c r="K72" s="568"/>
      <c r="L72" s="569"/>
      <c r="M72" s="570"/>
      <c r="N72" s="571" t="s">
        <v>1275</v>
      </c>
      <c r="O72" s="571"/>
      <c r="P72" s="572"/>
      <c r="Q72" s="569"/>
      <c r="R72" s="573"/>
      <c r="S72" s="574" t="s">
        <v>1276</v>
      </c>
      <c r="T72" s="574"/>
      <c r="U72" s="575"/>
      <c r="Z72" s="566" t="s">
        <v>1273</v>
      </c>
      <c r="AA72" s="567"/>
      <c r="AB72" s="568"/>
      <c r="AD72" s="566" t="s">
        <v>1274</v>
      </c>
      <c r="AE72" s="567"/>
      <c r="AF72" s="568"/>
      <c r="AG72" s="569"/>
      <c r="AH72" s="570"/>
      <c r="AI72" s="604" t="s">
        <v>1325</v>
      </c>
      <c r="AJ72" s="571"/>
      <c r="AK72" s="572"/>
      <c r="AL72" s="569"/>
      <c r="AM72" s="573"/>
      <c r="AN72" s="574" t="s">
        <v>1276</v>
      </c>
      <c r="AO72" s="574"/>
      <c r="AP72" s="575"/>
      <c r="AU72" s="566" t="s">
        <v>1273</v>
      </c>
      <c r="AV72" s="567"/>
      <c r="AW72" s="568"/>
      <c r="AY72" s="566" t="s">
        <v>1274</v>
      </c>
      <c r="AZ72" s="567"/>
      <c r="BA72" s="568"/>
      <c r="BB72" s="569"/>
      <c r="BC72" s="570"/>
      <c r="BD72" s="604" t="s">
        <v>1325</v>
      </c>
      <c r="BE72" s="571"/>
      <c r="BF72" s="572"/>
      <c r="BG72" s="569"/>
      <c r="BH72" s="573"/>
      <c r="BI72" s="574" t="s">
        <v>1276</v>
      </c>
      <c r="BJ72" s="574"/>
      <c r="BK72" s="575"/>
      <c r="BP72" s="566" t="s">
        <v>1273</v>
      </c>
      <c r="BQ72" s="567"/>
      <c r="BR72" s="568"/>
      <c r="BT72" s="566" t="s">
        <v>1274</v>
      </c>
      <c r="BU72" s="567"/>
      <c r="BV72" s="568"/>
      <c r="BW72" s="569"/>
      <c r="BX72" s="570"/>
      <c r="BY72" s="604" t="s">
        <v>1325</v>
      </c>
      <c r="BZ72" s="571"/>
      <c r="CA72" s="572"/>
      <c r="CB72" s="569"/>
      <c r="CC72" s="573"/>
      <c r="CD72" s="574" t="s">
        <v>1276</v>
      </c>
      <c r="CE72" s="574"/>
      <c r="CF72" s="575"/>
    </row>
    <row r="73" spans="5:84" s="496" customFormat="1" ht="16.5">
      <c r="E73" s="576"/>
      <c r="F73" s="599">
        <f>造成波及!AG113</f>
        <v>0</v>
      </c>
      <c r="G73" s="577"/>
      <c r="I73" s="576"/>
      <c r="J73" s="599">
        <f>造成波及!AE113</f>
        <v>0</v>
      </c>
      <c r="K73" s="577"/>
      <c r="L73" s="569"/>
      <c r="M73" s="578"/>
      <c r="N73" s="579"/>
      <c r="O73" s="580"/>
      <c r="P73" s="581"/>
      <c r="Q73" s="569"/>
      <c r="R73" s="582"/>
      <c r="S73" s="583"/>
      <c r="T73" s="583"/>
      <c r="U73" s="584"/>
      <c r="Z73" s="576"/>
      <c r="AA73" s="599">
        <f>建築波及!AG113</f>
        <v>0</v>
      </c>
      <c r="AB73" s="577"/>
      <c r="AD73" s="576"/>
      <c r="AE73" s="599">
        <f>建築波及!AE113</f>
        <v>0</v>
      </c>
      <c r="AF73" s="577"/>
      <c r="AG73" s="569"/>
      <c r="AH73" s="578"/>
      <c r="AI73" s="579"/>
      <c r="AJ73" s="580"/>
      <c r="AK73" s="581"/>
      <c r="AL73" s="569"/>
      <c r="AM73" s="582"/>
      <c r="AN73" s="583"/>
      <c r="AO73" s="583"/>
      <c r="AP73" s="584"/>
      <c r="AU73" s="576"/>
      <c r="AV73" s="599">
        <f>設備波及!AG113</f>
        <v>0</v>
      </c>
      <c r="AW73" s="577"/>
      <c r="AY73" s="576"/>
      <c r="AZ73" s="599">
        <f>設備波及!AE113</f>
        <v>0</v>
      </c>
      <c r="BA73" s="577"/>
      <c r="BB73" s="569"/>
      <c r="BC73" s="578"/>
      <c r="BD73" s="579"/>
      <c r="BE73" s="580"/>
      <c r="BF73" s="581"/>
      <c r="BG73" s="569"/>
      <c r="BH73" s="582"/>
      <c r="BI73" s="583"/>
      <c r="BJ73" s="583"/>
      <c r="BK73" s="584"/>
      <c r="BP73" s="576"/>
      <c r="BQ73" s="599">
        <f>生産波及!AE113</f>
        <v>0</v>
      </c>
      <c r="BR73" s="577"/>
      <c r="BT73" s="576"/>
      <c r="BU73" s="599">
        <f>生産波及!AC113</f>
        <v>0</v>
      </c>
      <c r="BV73" s="577"/>
      <c r="BW73" s="569"/>
      <c r="BX73" s="578"/>
      <c r="BY73" s="579"/>
      <c r="BZ73" s="580"/>
      <c r="CA73" s="581"/>
      <c r="CB73" s="569"/>
      <c r="CC73" s="582"/>
      <c r="CD73" s="583"/>
      <c r="CE73" s="583"/>
      <c r="CF73" s="584"/>
    </row>
    <row r="74" spans="5:84" s="496" customFormat="1" ht="17.25" thickBot="1">
      <c r="E74" s="585" t="s">
        <v>1277</v>
      </c>
      <c r="F74" s="600">
        <f>造成波及!AF113</f>
        <v>0</v>
      </c>
      <c r="G74" s="601" t="s">
        <v>1293</v>
      </c>
      <c r="H74" s="530"/>
      <c r="I74" s="585" t="s">
        <v>1277</v>
      </c>
      <c r="J74" s="600">
        <f>造成波及!AF113</f>
        <v>0</v>
      </c>
      <c r="K74" s="601" t="s">
        <v>1293</v>
      </c>
      <c r="L74" s="569"/>
      <c r="M74" s="586"/>
      <c r="N74" s="587" t="s">
        <v>1278</v>
      </c>
      <c r="O74" s="588">
        <f>報告書!K14</f>
        <v>0</v>
      </c>
      <c r="P74" s="589"/>
      <c r="Q74" s="569"/>
      <c r="R74" s="590"/>
      <c r="S74" s="766">
        <f>報告書!L14</f>
        <v>0</v>
      </c>
      <c r="T74" s="766"/>
      <c r="U74" s="591"/>
      <c r="Z74" s="585" t="s">
        <v>1277</v>
      </c>
      <c r="AA74" s="600">
        <f>建築波及!AF113</f>
        <v>0</v>
      </c>
      <c r="AB74" s="601" t="s">
        <v>1293</v>
      </c>
      <c r="AC74" s="530"/>
      <c r="AD74" s="585" t="s">
        <v>1277</v>
      </c>
      <c r="AE74" s="600">
        <f>建築波及!AD113</f>
        <v>0</v>
      </c>
      <c r="AF74" s="601" t="s">
        <v>1293</v>
      </c>
      <c r="AG74" s="569"/>
      <c r="AH74" s="586"/>
      <c r="AI74" s="587" t="s">
        <v>1278</v>
      </c>
      <c r="AJ74" s="588">
        <f>報告書!K16</f>
        <v>0</v>
      </c>
      <c r="AK74" s="589"/>
      <c r="AL74" s="569"/>
      <c r="AM74" s="590"/>
      <c r="AN74" s="766">
        <f>報告書!L16</f>
        <v>0</v>
      </c>
      <c r="AO74" s="766"/>
      <c r="AP74" s="591"/>
      <c r="AU74" s="585" t="s">
        <v>1277</v>
      </c>
      <c r="AV74" s="600">
        <f>設備波及!AF113</f>
        <v>0</v>
      </c>
      <c r="AW74" s="603" t="s">
        <v>1313</v>
      </c>
      <c r="AX74" s="530"/>
      <c r="AY74" s="585" t="s">
        <v>1277</v>
      </c>
      <c r="AZ74" s="600">
        <f>設備波及!AD113</f>
        <v>0</v>
      </c>
      <c r="BA74" s="603" t="s">
        <v>1314</v>
      </c>
      <c r="BB74" s="569"/>
      <c r="BC74" s="586"/>
      <c r="BD74" s="587" t="s">
        <v>1278</v>
      </c>
      <c r="BE74" s="588">
        <f>報告書!K18</f>
        <v>0</v>
      </c>
      <c r="BF74" s="589"/>
      <c r="BG74" s="569"/>
      <c r="BH74" s="590"/>
      <c r="BI74" s="766">
        <f>報告書!L18</f>
        <v>0</v>
      </c>
      <c r="BJ74" s="766"/>
      <c r="BK74" s="591"/>
      <c r="BP74" s="585" t="s">
        <v>1277</v>
      </c>
      <c r="BQ74" s="600">
        <f>生産波及!AD113</f>
        <v>0</v>
      </c>
      <c r="BR74" s="601" t="s">
        <v>1326</v>
      </c>
      <c r="BS74" s="530"/>
      <c r="BT74" s="585" t="s">
        <v>1277</v>
      </c>
      <c r="BU74" s="600">
        <f>生産波及!AB113</f>
        <v>0</v>
      </c>
      <c r="BV74" s="601" t="s">
        <v>1326</v>
      </c>
      <c r="BW74" s="569"/>
      <c r="BX74" s="586"/>
      <c r="BY74" s="587" t="s">
        <v>1278</v>
      </c>
      <c r="BZ74" s="588">
        <f>報告書!K22</f>
        <v>0</v>
      </c>
      <c r="CA74" s="589"/>
      <c r="CB74" s="569"/>
      <c r="CC74" s="590"/>
      <c r="CD74" s="766">
        <f>報告書!L22</f>
        <v>0</v>
      </c>
      <c r="CE74" s="766"/>
      <c r="CF74" s="591"/>
    </row>
    <row r="75" spans="5:84">
      <c r="F75" s="494"/>
      <c r="G75" s="494"/>
      <c r="H75" s="494"/>
      <c r="I75" s="494"/>
      <c r="J75" s="494"/>
      <c r="K75" s="494"/>
      <c r="M75" s="494"/>
      <c r="N75" s="494"/>
      <c r="O75" s="494"/>
      <c r="P75" s="494"/>
      <c r="R75" s="494"/>
      <c r="S75" s="494"/>
      <c r="T75" s="494"/>
      <c r="U75" s="494"/>
      <c r="AA75" s="494"/>
      <c r="AB75" s="494"/>
      <c r="AC75" s="494"/>
      <c r="AD75" s="494"/>
      <c r="AE75" s="494"/>
      <c r="AF75" s="494"/>
      <c r="AH75" s="494"/>
      <c r="AI75" s="494"/>
      <c r="AJ75" s="494"/>
      <c r="AK75" s="494"/>
      <c r="AM75" s="494"/>
      <c r="AN75" s="494"/>
      <c r="AO75" s="494"/>
      <c r="AP75" s="494"/>
      <c r="AV75" s="494"/>
      <c r="AW75" s="494"/>
      <c r="AX75" s="494"/>
      <c r="AY75" s="494"/>
      <c r="AZ75" s="494"/>
      <c r="BA75" s="494"/>
      <c r="BC75" s="494"/>
      <c r="BD75" s="494"/>
      <c r="BE75" s="494"/>
      <c r="BF75" s="494"/>
      <c r="BH75" s="494"/>
      <c r="BI75" s="494"/>
      <c r="BJ75" s="494"/>
      <c r="BK75" s="494"/>
      <c r="BQ75" s="494"/>
      <c r="BR75" s="494"/>
      <c r="BS75" s="494"/>
      <c r="BT75" s="494"/>
      <c r="BU75" s="494"/>
      <c r="BV75" s="494"/>
      <c r="BX75" s="494"/>
      <c r="BY75" s="494"/>
      <c r="BZ75" s="494"/>
      <c r="CA75" s="494"/>
      <c r="CC75" s="494"/>
      <c r="CD75" s="494"/>
      <c r="CE75" s="494"/>
      <c r="CF75" s="494"/>
    </row>
  </sheetData>
  <sheetProtection sheet="1" objects="1" scenarios="1"/>
  <mergeCells count="80">
    <mergeCell ref="F4:O5"/>
    <mergeCell ref="AA4:AJ5"/>
    <mergeCell ref="AV4:BE5"/>
    <mergeCell ref="BQ4:BZ5"/>
    <mergeCell ref="C6:F6"/>
    <mergeCell ref="X6:AA6"/>
    <mergeCell ref="AS6:AV6"/>
    <mergeCell ref="BN6:BQ6"/>
    <mergeCell ref="E7:G7"/>
    <mergeCell ref="Z7:AB7"/>
    <mergeCell ref="AU7:AW7"/>
    <mergeCell ref="BP7:BR7"/>
    <mergeCell ref="D8:H9"/>
    <mergeCell ref="Y8:AC9"/>
    <mergeCell ref="AT8:AX9"/>
    <mergeCell ref="BO8:BR9"/>
    <mergeCell ref="AV10:AX10"/>
    <mergeCell ref="AT13:AX14"/>
    <mergeCell ref="I15:J15"/>
    <mergeCell ref="AD15:AE15"/>
    <mergeCell ref="AV15:AX15"/>
    <mergeCell ref="E24:F24"/>
    <mergeCell ref="I24:J24"/>
    <mergeCell ref="Z24:AA24"/>
    <mergeCell ref="AD24:AE24"/>
    <mergeCell ref="F10:H10"/>
    <mergeCell ref="AA10:AC10"/>
    <mergeCell ref="E17:F17"/>
    <mergeCell ref="Z17:AA17"/>
    <mergeCell ref="AU22:AV22"/>
    <mergeCell ref="AY22:AZ22"/>
    <mergeCell ref="BP22:BQ22"/>
    <mergeCell ref="BY34:BZ34"/>
    <mergeCell ref="AY27:AZ27"/>
    <mergeCell ref="BT27:BU27"/>
    <mergeCell ref="BT32:BU32"/>
    <mergeCell ref="I29:J29"/>
    <mergeCell ref="N29:O29"/>
    <mergeCell ref="AD29:AE29"/>
    <mergeCell ref="AI29:AJ29"/>
    <mergeCell ref="AY32:AZ32"/>
    <mergeCell ref="I34:J34"/>
    <mergeCell ref="AD34:AE34"/>
    <mergeCell ref="BD34:BE34"/>
    <mergeCell ref="BT39:BU39"/>
    <mergeCell ref="BY39:BZ39"/>
    <mergeCell ref="I44:J44"/>
    <mergeCell ref="AD44:AE44"/>
    <mergeCell ref="AY44:AZ44"/>
    <mergeCell ref="BT44:BU44"/>
    <mergeCell ref="I39:J39"/>
    <mergeCell ref="N39:O39"/>
    <mergeCell ref="AD39:AE39"/>
    <mergeCell ref="AI39:AJ39"/>
    <mergeCell ref="AY39:AZ39"/>
    <mergeCell ref="BD39:BE39"/>
    <mergeCell ref="I49:J49"/>
    <mergeCell ref="AD49:AE49"/>
    <mergeCell ref="AY49:AZ49"/>
    <mergeCell ref="BT49:BU49"/>
    <mergeCell ref="I54:J54"/>
    <mergeCell ref="AD54:AE54"/>
    <mergeCell ref="AY54:AZ54"/>
    <mergeCell ref="BT54:BU54"/>
    <mergeCell ref="S74:T74"/>
    <mergeCell ref="AN74:AO74"/>
    <mergeCell ref="BI74:BJ74"/>
    <mergeCell ref="CD74:CE74"/>
    <mergeCell ref="I59:J59"/>
    <mergeCell ref="AD59:AE59"/>
    <mergeCell ref="AY59:AZ59"/>
    <mergeCell ref="BT59:BU59"/>
    <mergeCell ref="N64:O64"/>
    <mergeCell ref="AI64:AJ64"/>
    <mergeCell ref="BD64:BE64"/>
    <mergeCell ref="BY64:BZ64"/>
    <mergeCell ref="S69:T69"/>
    <mergeCell ref="AN69:AO69"/>
    <mergeCell ref="BI69:BJ69"/>
    <mergeCell ref="CD69:CE69"/>
  </mergeCells>
  <phoneticPr fontId="4"/>
  <pageMargins left="0.7" right="0.7" top="0.75" bottom="0.75" header="0.3" footer="0.3"/>
  <pageSetup paperSize="9" scale="64" orientation="portrait" r:id="rId1"/>
  <colBreaks count="1" manualBreakCount="1">
    <brk id="22" min="1" max="74"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AG126"/>
  <sheetViews>
    <sheetView showGridLines="0" showRowColHeaders="0" workbookViewId="0">
      <pane xSplit="3" ySplit="5" topLeftCell="D6" activePane="bottomRight" state="frozen"/>
      <selection activeCell="Y113" activeCellId="1" sqref="Y113 Y113"/>
      <selection pane="topRight" activeCell="Y113" activeCellId="1" sqref="Y113 Y113"/>
      <selection pane="bottomLeft" activeCell="Y113" activeCellId="1" sqref="Y113 Y113"/>
      <selection pane="bottomRight" activeCell="D6" sqref="D6"/>
    </sheetView>
  </sheetViews>
  <sheetFormatPr defaultColWidth="9" defaultRowHeight="13.5"/>
  <cols>
    <col min="1" max="1" width="1.625" style="1" customWidth="1"/>
    <col min="2" max="2" width="9" style="312"/>
    <col min="3" max="3" width="24.625" style="312" customWidth="1"/>
    <col min="4" max="4" width="12.625" style="312" customWidth="1"/>
    <col min="5" max="33" width="12.625" style="1" customWidth="1"/>
    <col min="34" max="16384" width="9" style="1"/>
  </cols>
  <sheetData>
    <row r="1" spans="1:33" ht="37.5" customHeight="1">
      <c r="B1" s="296"/>
      <c r="C1" s="296"/>
      <c r="D1" s="296"/>
      <c r="E1" s="4"/>
      <c r="F1" s="4"/>
      <c r="G1" s="4"/>
      <c r="H1" s="4"/>
      <c r="I1" s="4"/>
      <c r="J1" s="4"/>
      <c r="K1" s="4"/>
      <c r="L1" s="4"/>
      <c r="M1" s="4"/>
      <c r="N1" s="4"/>
      <c r="O1" s="4"/>
      <c r="P1" s="4"/>
      <c r="Q1" s="4"/>
      <c r="R1" s="4"/>
      <c r="S1" s="4"/>
      <c r="T1" s="4"/>
      <c r="U1" s="4"/>
      <c r="V1" s="4"/>
      <c r="W1" s="4"/>
      <c r="X1" s="4"/>
      <c r="Y1" s="4"/>
      <c r="Z1" s="4"/>
      <c r="AA1" s="4"/>
      <c r="AB1" s="4"/>
      <c r="AC1" s="313" t="s">
        <v>1133</v>
      </c>
      <c r="AD1" s="313"/>
      <c r="AE1" s="313"/>
      <c r="AG1" s="313" t="s">
        <v>1134</v>
      </c>
    </row>
    <row r="2" spans="1:33" ht="16.5" customHeight="1">
      <c r="A2" s="11"/>
      <c r="B2" s="805" t="s">
        <v>1132</v>
      </c>
      <c r="C2" s="806"/>
      <c r="D2" s="805" t="s">
        <v>1138</v>
      </c>
      <c r="E2" s="803" t="s">
        <v>1139</v>
      </c>
      <c r="F2" s="803" t="s">
        <v>1113</v>
      </c>
      <c r="G2" s="803" t="s">
        <v>1114</v>
      </c>
      <c r="H2" s="803" t="s">
        <v>1115</v>
      </c>
      <c r="I2" s="808" t="s">
        <v>1138</v>
      </c>
      <c r="J2" s="810" t="s">
        <v>1114</v>
      </c>
      <c r="K2" s="803" t="s">
        <v>1116</v>
      </c>
      <c r="L2" s="803" t="s">
        <v>1116</v>
      </c>
      <c r="M2" s="804" t="s">
        <v>1117</v>
      </c>
      <c r="N2" s="803" t="s">
        <v>1118</v>
      </c>
      <c r="O2" s="803" t="s">
        <v>1119</v>
      </c>
      <c r="P2" s="803" t="s">
        <v>1120</v>
      </c>
      <c r="Q2" s="804" t="s">
        <v>1121</v>
      </c>
      <c r="R2" s="804" t="s">
        <v>1122</v>
      </c>
      <c r="S2" s="803" t="s">
        <v>1123</v>
      </c>
      <c r="T2" s="803" t="s">
        <v>1124</v>
      </c>
      <c r="U2" s="803" t="s">
        <v>1124</v>
      </c>
      <c r="V2" s="804" t="s">
        <v>1125</v>
      </c>
      <c r="W2" s="804"/>
      <c r="X2" s="804"/>
      <c r="Y2" s="804"/>
      <c r="Z2" s="813" t="s">
        <v>1126</v>
      </c>
      <c r="AA2" s="813"/>
      <c r="AB2" s="813"/>
      <c r="AC2" s="813"/>
      <c r="AD2" s="816" t="s">
        <v>1135</v>
      </c>
      <c r="AE2" s="817"/>
      <c r="AF2" s="816" t="s">
        <v>1136</v>
      </c>
      <c r="AG2" s="817"/>
    </row>
    <row r="3" spans="1:33" ht="16.5" customHeight="1">
      <c r="A3" s="11"/>
      <c r="B3" s="806"/>
      <c r="C3" s="806"/>
      <c r="D3" s="806"/>
      <c r="E3" s="804"/>
      <c r="F3" s="804"/>
      <c r="G3" s="804"/>
      <c r="H3" s="804"/>
      <c r="I3" s="809"/>
      <c r="J3" s="811"/>
      <c r="K3" s="804"/>
      <c r="L3" s="803"/>
      <c r="M3" s="804"/>
      <c r="N3" s="803"/>
      <c r="O3" s="803"/>
      <c r="P3" s="804"/>
      <c r="Q3" s="804"/>
      <c r="R3" s="804"/>
      <c r="S3" s="804"/>
      <c r="T3" s="804"/>
      <c r="U3" s="803"/>
      <c r="V3" s="813" t="s">
        <v>1127</v>
      </c>
      <c r="W3" s="812" t="s">
        <v>1116</v>
      </c>
      <c r="X3" s="812" t="s">
        <v>1124</v>
      </c>
      <c r="Y3" s="804" t="s">
        <v>633</v>
      </c>
      <c r="Z3" s="813" t="s">
        <v>1127</v>
      </c>
      <c r="AA3" s="812" t="s">
        <v>1116</v>
      </c>
      <c r="AB3" s="812" t="s">
        <v>1124</v>
      </c>
      <c r="AC3" s="813" t="s">
        <v>633</v>
      </c>
      <c r="AD3" s="814" t="s">
        <v>1141</v>
      </c>
      <c r="AE3" s="814" t="s">
        <v>1142</v>
      </c>
      <c r="AF3" s="814" t="s">
        <v>1141</v>
      </c>
      <c r="AG3" s="814" t="s">
        <v>1142</v>
      </c>
    </row>
    <row r="4" spans="1:33">
      <c r="A4" s="11"/>
      <c r="B4" s="806"/>
      <c r="C4" s="806"/>
      <c r="D4" s="806"/>
      <c r="E4" s="804"/>
      <c r="F4" s="804"/>
      <c r="G4" s="804"/>
      <c r="H4" s="804"/>
      <c r="I4" s="297" t="s">
        <v>1128</v>
      </c>
      <c r="J4" s="297" t="s">
        <v>1128</v>
      </c>
      <c r="K4" s="804"/>
      <c r="L4" s="297" t="s">
        <v>1128</v>
      </c>
      <c r="M4" s="804"/>
      <c r="N4" s="803"/>
      <c r="O4" s="803"/>
      <c r="P4" s="804"/>
      <c r="Q4" s="804"/>
      <c r="R4" s="804"/>
      <c r="S4" s="804"/>
      <c r="T4" s="804"/>
      <c r="U4" s="297" t="s">
        <v>1128</v>
      </c>
      <c r="V4" s="813"/>
      <c r="W4" s="812"/>
      <c r="X4" s="812"/>
      <c r="Y4" s="804"/>
      <c r="Z4" s="813"/>
      <c r="AA4" s="812"/>
      <c r="AB4" s="812"/>
      <c r="AC4" s="813"/>
      <c r="AD4" s="815"/>
      <c r="AE4" s="815"/>
      <c r="AF4" s="815"/>
      <c r="AG4" s="815"/>
    </row>
    <row r="5" spans="1:33">
      <c r="A5" s="11"/>
      <c r="B5" s="807"/>
      <c r="C5" s="807"/>
      <c r="D5" s="314">
        <f>固定資本!$F$6</f>
        <v>2024</v>
      </c>
      <c r="E5" s="314">
        <f>固定資本!$F$6</f>
        <v>2024</v>
      </c>
      <c r="F5" s="315"/>
      <c r="G5" s="314">
        <f>固定資本!$F$6</f>
        <v>2024</v>
      </c>
      <c r="H5" s="316"/>
      <c r="I5" s="317">
        <v>2015</v>
      </c>
      <c r="J5" s="317">
        <v>2015</v>
      </c>
      <c r="K5" s="317">
        <v>2015</v>
      </c>
      <c r="L5" s="314">
        <f>固定資本!$F$6</f>
        <v>2024</v>
      </c>
      <c r="M5" s="299"/>
      <c r="N5" s="317">
        <v>2015</v>
      </c>
      <c r="O5" s="300"/>
      <c r="P5" s="300"/>
      <c r="Q5" s="298"/>
      <c r="R5" s="317">
        <v>2015</v>
      </c>
      <c r="S5" s="317">
        <v>2015</v>
      </c>
      <c r="T5" s="317">
        <v>2015</v>
      </c>
      <c r="U5" s="314">
        <f>固定資本!$F$6</f>
        <v>2024</v>
      </c>
      <c r="V5" s="314">
        <f>固定資本!$F$6</f>
        <v>2024</v>
      </c>
      <c r="W5" s="314">
        <f>固定資本!$F$6</f>
        <v>2024</v>
      </c>
      <c r="X5" s="314">
        <f>固定資本!$F$6</f>
        <v>2024</v>
      </c>
      <c r="Y5" s="314">
        <f>固定資本!$F$6</f>
        <v>2024</v>
      </c>
      <c r="Z5" s="314">
        <f>固定資本!$F$6</f>
        <v>2024</v>
      </c>
      <c r="AA5" s="314">
        <f>固定資本!$F$6</f>
        <v>2024</v>
      </c>
      <c r="AB5" s="314">
        <f>固定資本!$F$6</f>
        <v>2024</v>
      </c>
      <c r="AC5" s="314">
        <f>固定資本!$F$6</f>
        <v>2024</v>
      </c>
      <c r="AD5" s="388"/>
      <c r="AE5" s="298"/>
      <c r="AF5" s="388"/>
      <c r="AG5" s="298"/>
    </row>
    <row r="6" spans="1:33">
      <c r="A6" s="11"/>
      <c r="B6" s="301">
        <v>11</v>
      </c>
      <c r="C6" s="302" t="s">
        <v>10</v>
      </c>
      <c r="D6" s="326"/>
      <c r="E6" s="327">
        <f>固定資本!O6*$E$123</f>
        <v>0</v>
      </c>
      <c r="F6" s="328">
        <f>係数!D6</f>
        <v>0.20784579383421919</v>
      </c>
      <c r="G6" s="329">
        <f>E6*F6</f>
        <v>0</v>
      </c>
      <c r="H6" s="330">
        <f>固定資本!M6</f>
        <v>1.0101726963510551</v>
      </c>
      <c r="I6" s="326"/>
      <c r="J6" s="327">
        <f t="shared" ref="J6:J69" si="0">G6/H6</f>
        <v>0</v>
      </c>
      <c r="K6" s="327">
        <f t="array" ref="K6:K112">MMULT(係数!J6:DL112,J6:J112)</f>
        <v>0</v>
      </c>
      <c r="L6" s="327">
        <f t="shared" ref="L6:L69" si="1">K6*H6</f>
        <v>0</v>
      </c>
      <c r="M6" s="330">
        <f>係数!E6+係数!F6</f>
        <v>0.38013597391062592</v>
      </c>
      <c r="N6" s="327">
        <f t="shared" ref="N6:N69" si="2">K6*M6</f>
        <v>0</v>
      </c>
      <c r="O6" s="331"/>
      <c r="P6" s="332"/>
      <c r="Q6" s="330">
        <f>係数!G6</f>
        <v>9.3013907178468528E-3</v>
      </c>
      <c r="R6" s="327">
        <f t="shared" ref="R6:R69" si="3">Q6*$P$117</f>
        <v>0</v>
      </c>
      <c r="S6" s="327">
        <f t="shared" ref="S6:S69" si="4">F6*R6</f>
        <v>0</v>
      </c>
      <c r="T6" s="327">
        <f t="array" ref="T6:T112">MMULT(係数!J6:DL112,S6:S112)</f>
        <v>0</v>
      </c>
      <c r="U6" s="327">
        <f t="shared" ref="U6:U69" si="5">T6*H6</f>
        <v>0</v>
      </c>
      <c r="V6" s="333"/>
      <c r="W6" s="327">
        <f>L6</f>
        <v>0</v>
      </c>
      <c r="X6" s="327">
        <f>U6</f>
        <v>0</v>
      </c>
      <c r="Y6" s="327">
        <f>SUM(V6:X6)</f>
        <v>0</v>
      </c>
      <c r="Z6" s="333"/>
      <c r="AA6" s="327">
        <f>W6*(1-固定資本!N6)</f>
        <v>0</v>
      </c>
      <c r="AB6" s="327">
        <f>X6*(1-固定資本!N6)</f>
        <v>0</v>
      </c>
      <c r="AC6" s="327">
        <f>SUM(Z6:AB6)</f>
        <v>0</v>
      </c>
      <c r="AD6" s="333"/>
      <c r="AE6" s="334">
        <f>(I6+K6+T6)*係数!H6/1000</f>
        <v>0</v>
      </c>
      <c r="AF6" s="333"/>
      <c r="AG6" s="334">
        <f>(I6+K6+T6)*係数!I6/1000</f>
        <v>0</v>
      </c>
    </row>
    <row r="7" spans="1:33">
      <c r="A7" s="11"/>
      <c r="B7" s="301">
        <v>12</v>
      </c>
      <c r="C7" s="302" t="s">
        <v>11</v>
      </c>
      <c r="D7" s="326"/>
      <c r="E7" s="327">
        <f>固定資本!O7*$E$123</f>
        <v>0</v>
      </c>
      <c r="F7" s="328">
        <f>係数!D7</f>
        <v>0.13915363743023856</v>
      </c>
      <c r="G7" s="329">
        <f t="shared" ref="G7:G70" si="6">E7*F7</f>
        <v>0</v>
      </c>
      <c r="H7" s="330">
        <f>固定資本!M7</f>
        <v>0.978145692990946</v>
      </c>
      <c r="I7" s="326"/>
      <c r="J7" s="327">
        <f t="shared" si="0"/>
        <v>0</v>
      </c>
      <c r="K7" s="327">
        <v>0</v>
      </c>
      <c r="L7" s="327">
        <f t="shared" si="1"/>
        <v>0</v>
      </c>
      <c r="M7" s="330">
        <f>係数!E7+係数!F7</f>
        <v>0.1357676188092207</v>
      </c>
      <c r="N7" s="327">
        <f t="shared" si="2"/>
        <v>0</v>
      </c>
      <c r="O7" s="335"/>
      <c r="P7" s="336"/>
      <c r="Q7" s="330">
        <f>係数!G7</f>
        <v>7.8831062867913432E-4</v>
      </c>
      <c r="R7" s="327">
        <f t="shared" si="3"/>
        <v>0</v>
      </c>
      <c r="S7" s="327">
        <f t="shared" si="4"/>
        <v>0</v>
      </c>
      <c r="T7" s="327">
        <v>0</v>
      </c>
      <c r="U7" s="327">
        <f t="shared" si="5"/>
        <v>0</v>
      </c>
      <c r="V7" s="333"/>
      <c r="W7" s="327">
        <f t="shared" ref="W7:W70" si="7">L7</f>
        <v>0</v>
      </c>
      <c r="X7" s="327">
        <f t="shared" ref="X7:X70" si="8">U7</f>
        <v>0</v>
      </c>
      <c r="Y7" s="327">
        <f t="shared" ref="Y7:Y67" si="9">SUM(V7:X7)</f>
        <v>0</v>
      </c>
      <c r="Z7" s="333"/>
      <c r="AA7" s="327">
        <f>W7*(1-固定資本!N7)</f>
        <v>0</v>
      </c>
      <c r="AB7" s="327">
        <f>X7*(1-固定資本!N7)</f>
        <v>0</v>
      </c>
      <c r="AC7" s="327">
        <f t="shared" ref="AC7:AC69" si="10">SUM(Z7:AB7)</f>
        <v>0</v>
      </c>
      <c r="AD7" s="333"/>
      <c r="AE7" s="334">
        <f>(I7+K7+T7)*係数!H7/1000</f>
        <v>0</v>
      </c>
      <c r="AF7" s="333"/>
      <c r="AG7" s="334">
        <f>(I7+K7+T7)*係数!I7/1000</f>
        <v>0</v>
      </c>
    </row>
    <row r="8" spans="1:33">
      <c r="A8" s="11"/>
      <c r="B8" s="301">
        <v>13</v>
      </c>
      <c r="C8" s="302" t="s">
        <v>12</v>
      </c>
      <c r="D8" s="326"/>
      <c r="E8" s="327">
        <f>固定資本!O8*$E$123</f>
        <v>0</v>
      </c>
      <c r="F8" s="328">
        <f>係数!D8</f>
        <v>0.92395582372349983</v>
      </c>
      <c r="G8" s="329">
        <f t="shared" si="6"/>
        <v>0</v>
      </c>
      <c r="H8" s="330">
        <f>固定資本!M8</f>
        <v>1.0211988526532143</v>
      </c>
      <c r="I8" s="326"/>
      <c r="J8" s="327">
        <f t="shared" si="0"/>
        <v>0</v>
      </c>
      <c r="K8" s="327">
        <v>0</v>
      </c>
      <c r="L8" s="327">
        <f t="shared" si="1"/>
        <v>0</v>
      </c>
      <c r="M8" s="330">
        <f>係数!E8+係数!F8</f>
        <v>0.55385566744771497</v>
      </c>
      <c r="N8" s="327">
        <f t="shared" si="2"/>
        <v>0</v>
      </c>
      <c r="O8" s="335"/>
      <c r="P8" s="336"/>
      <c r="Q8" s="330">
        <f>係数!G8</f>
        <v>1.5984411586738069E-3</v>
      </c>
      <c r="R8" s="327">
        <f t="shared" si="3"/>
        <v>0</v>
      </c>
      <c r="S8" s="327">
        <f t="shared" si="4"/>
        <v>0</v>
      </c>
      <c r="T8" s="327">
        <v>0</v>
      </c>
      <c r="U8" s="327">
        <f t="shared" si="5"/>
        <v>0</v>
      </c>
      <c r="V8" s="333"/>
      <c r="W8" s="327">
        <f t="shared" si="7"/>
        <v>0</v>
      </c>
      <c r="X8" s="327">
        <f t="shared" si="8"/>
        <v>0</v>
      </c>
      <c r="Y8" s="327">
        <f t="shared" si="9"/>
        <v>0</v>
      </c>
      <c r="Z8" s="333"/>
      <c r="AA8" s="327">
        <f>W8*(1-固定資本!N8)</f>
        <v>0</v>
      </c>
      <c r="AB8" s="327">
        <f>X8*(1-固定資本!N8)</f>
        <v>0</v>
      </c>
      <c r="AC8" s="327">
        <f t="shared" si="10"/>
        <v>0</v>
      </c>
      <c r="AD8" s="333"/>
      <c r="AE8" s="334">
        <f>(I8+K8+T8)*係数!H8/1000</f>
        <v>0</v>
      </c>
      <c r="AF8" s="333"/>
      <c r="AG8" s="334">
        <f>(I8+K8+T8)*係数!I8/1000</f>
        <v>0</v>
      </c>
    </row>
    <row r="9" spans="1:33">
      <c r="A9" s="11"/>
      <c r="B9" s="301">
        <v>15</v>
      </c>
      <c r="C9" s="303" t="s">
        <v>13</v>
      </c>
      <c r="D9" s="337"/>
      <c r="E9" s="327">
        <f>固定資本!O9*$E$123</f>
        <v>0</v>
      </c>
      <c r="F9" s="328">
        <f>係数!D9</f>
        <v>0.12320699458214301</v>
      </c>
      <c r="G9" s="329">
        <f t="shared" si="6"/>
        <v>0</v>
      </c>
      <c r="H9" s="330">
        <f>固定資本!M9</f>
        <v>0.98930155186745561</v>
      </c>
      <c r="I9" s="337"/>
      <c r="J9" s="327">
        <f t="shared" si="0"/>
        <v>0</v>
      </c>
      <c r="K9" s="327">
        <v>0</v>
      </c>
      <c r="L9" s="327">
        <f t="shared" si="1"/>
        <v>0</v>
      </c>
      <c r="M9" s="330">
        <f>係数!E9+係数!F9</f>
        <v>0.50899856537007948</v>
      </c>
      <c r="N9" s="327">
        <f t="shared" si="2"/>
        <v>0</v>
      </c>
      <c r="O9" s="335"/>
      <c r="P9" s="336"/>
      <c r="Q9" s="330">
        <f>係数!G9</f>
        <v>5.7072542457466829E-4</v>
      </c>
      <c r="R9" s="327">
        <f t="shared" si="3"/>
        <v>0</v>
      </c>
      <c r="S9" s="327">
        <f t="shared" si="4"/>
        <v>0</v>
      </c>
      <c r="T9" s="327">
        <v>0</v>
      </c>
      <c r="U9" s="327">
        <f t="shared" si="5"/>
        <v>0</v>
      </c>
      <c r="V9" s="333"/>
      <c r="W9" s="327">
        <f t="shared" si="7"/>
        <v>0</v>
      </c>
      <c r="X9" s="327">
        <f t="shared" si="8"/>
        <v>0</v>
      </c>
      <c r="Y9" s="327">
        <f t="shared" si="9"/>
        <v>0</v>
      </c>
      <c r="Z9" s="333"/>
      <c r="AA9" s="327">
        <f>W9*(1-固定資本!N9)</f>
        <v>0</v>
      </c>
      <c r="AB9" s="327">
        <f>X9*(1-固定資本!N9)</f>
        <v>0</v>
      </c>
      <c r="AC9" s="327">
        <f t="shared" si="10"/>
        <v>0</v>
      </c>
      <c r="AD9" s="333"/>
      <c r="AE9" s="334">
        <f>(I9+K9+T9)*係数!H9/1000</f>
        <v>0</v>
      </c>
      <c r="AF9" s="333"/>
      <c r="AG9" s="334">
        <f>(I9+K9+T9)*係数!I9/1000</f>
        <v>0</v>
      </c>
    </row>
    <row r="10" spans="1:33">
      <c r="A10" s="11"/>
      <c r="B10" s="301">
        <v>17</v>
      </c>
      <c r="C10" s="303" t="s">
        <v>14</v>
      </c>
      <c r="D10" s="337"/>
      <c r="E10" s="327">
        <f>固定資本!O10*$E$123</f>
        <v>0</v>
      </c>
      <c r="F10" s="328">
        <f>係数!D10</f>
        <v>7.7524852073075357E-3</v>
      </c>
      <c r="G10" s="329">
        <f t="shared" si="6"/>
        <v>0</v>
      </c>
      <c r="H10" s="330">
        <f>固定資本!M10</f>
        <v>1.0595125522431865</v>
      </c>
      <c r="I10" s="337"/>
      <c r="J10" s="327">
        <f t="shared" si="0"/>
        <v>0</v>
      </c>
      <c r="K10" s="327">
        <v>0</v>
      </c>
      <c r="L10" s="327">
        <f t="shared" si="1"/>
        <v>0</v>
      </c>
      <c r="M10" s="330">
        <f>係数!E10+係数!F10</f>
        <v>0.20376245707389912</v>
      </c>
      <c r="N10" s="327">
        <f t="shared" si="2"/>
        <v>0</v>
      </c>
      <c r="O10" s="335"/>
      <c r="P10" s="336"/>
      <c r="Q10" s="330">
        <f>係数!G10</f>
        <v>9.5267298600370555E-4</v>
      </c>
      <c r="R10" s="327">
        <f t="shared" si="3"/>
        <v>0</v>
      </c>
      <c r="S10" s="327">
        <f t="shared" si="4"/>
        <v>0</v>
      </c>
      <c r="T10" s="327">
        <v>0</v>
      </c>
      <c r="U10" s="327">
        <f t="shared" si="5"/>
        <v>0</v>
      </c>
      <c r="V10" s="333"/>
      <c r="W10" s="327">
        <f t="shared" si="7"/>
        <v>0</v>
      </c>
      <c r="X10" s="327">
        <f t="shared" si="8"/>
        <v>0</v>
      </c>
      <c r="Y10" s="327">
        <f t="shared" si="9"/>
        <v>0</v>
      </c>
      <c r="Z10" s="333"/>
      <c r="AA10" s="327">
        <f>W10*(1-固定資本!N10)</f>
        <v>0</v>
      </c>
      <c r="AB10" s="327">
        <f>X10*(1-固定資本!N10)</f>
        <v>0</v>
      </c>
      <c r="AC10" s="327">
        <f t="shared" si="10"/>
        <v>0</v>
      </c>
      <c r="AD10" s="333"/>
      <c r="AE10" s="334">
        <f>(I10+K10+T10)*係数!H10/1000</f>
        <v>0</v>
      </c>
      <c r="AF10" s="333"/>
      <c r="AG10" s="334">
        <f>(I10+K10+T10)*係数!I10/1000</f>
        <v>0</v>
      </c>
    </row>
    <row r="11" spans="1:33">
      <c r="A11" s="11"/>
      <c r="B11" s="301">
        <v>61</v>
      </c>
      <c r="C11" s="303" t="s">
        <v>15</v>
      </c>
      <c r="D11" s="337"/>
      <c r="E11" s="327">
        <f>固定資本!O11*$E$123</f>
        <v>0</v>
      </c>
      <c r="F11" s="328">
        <f>係数!D11</f>
        <v>0</v>
      </c>
      <c r="G11" s="329">
        <f t="shared" si="6"/>
        <v>0</v>
      </c>
      <c r="H11" s="330">
        <f>固定資本!M11</f>
        <v>0.72749792322593165</v>
      </c>
      <c r="I11" s="337"/>
      <c r="J11" s="327">
        <f t="shared" si="0"/>
        <v>0</v>
      </c>
      <c r="K11" s="327">
        <v>0</v>
      </c>
      <c r="L11" s="327">
        <f t="shared" si="1"/>
        <v>0</v>
      </c>
      <c r="M11" s="330">
        <f>係数!E11+係数!F11</f>
        <v>0.28201428571428577</v>
      </c>
      <c r="N11" s="327">
        <f t="shared" si="2"/>
        <v>0</v>
      </c>
      <c r="O11" s="335"/>
      <c r="P11" s="336"/>
      <c r="Q11" s="330">
        <f>係数!G11</f>
        <v>2.469975451108595E-8</v>
      </c>
      <c r="R11" s="327">
        <f t="shared" si="3"/>
        <v>0</v>
      </c>
      <c r="S11" s="327">
        <f t="shared" si="4"/>
        <v>0</v>
      </c>
      <c r="T11" s="327">
        <v>0</v>
      </c>
      <c r="U11" s="327">
        <f t="shared" si="5"/>
        <v>0</v>
      </c>
      <c r="V11" s="333"/>
      <c r="W11" s="327">
        <f t="shared" si="7"/>
        <v>0</v>
      </c>
      <c r="X11" s="327">
        <f t="shared" si="8"/>
        <v>0</v>
      </c>
      <c r="Y11" s="327">
        <f t="shared" si="9"/>
        <v>0</v>
      </c>
      <c r="Z11" s="333"/>
      <c r="AA11" s="327">
        <f>W11*(1-固定資本!N11)</f>
        <v>0</v>
      </c>
      <c r="AB11" s="327">
        <f>X11*(1-固定資本!N11)</f>
        <v>0</v>
      </c>
      <c r="AC11" s="327">
        <f t="shared" si="10"/>
        <v>0</v>
      </c>
      <c r="AD11" s="333"/>
      <c r="AE11" s="334">
        <f>(I11+K11+T11)*係数!H11/1000</f>
        <v>0</v>
      </c>
      <c r="AF11" s="333"/>
      <c r="AG11" s="334">
        <f>(I11+K11+T11)*係数!I11/1000</f>
        <v>0</v>
      </c>
    </row>
    <row r="12" spans="1:33">
      <c r="A12" s="11"/>
      <c r="B12" s="301">
        <v>62</v>
      </c>
      <c r="C12" s="303" t="s">
        <v>16</v>
      </c>
      <c r="D12" s="337"/>
      <c r="E12" s="327">
        <f>固定資本!O12*$E$123</f>
        <v>0</v>
      </c>
      <c r="F12" s="328">
        <f>係数!D12</f>
        <v>0.14470502565080734</v>
      </c>
      <c r="G12" s="329">
        <f t="shared" si="6"/>
        <v>0</v>
      </c>
      <c r="H12" s="330">
        <f>固定資本!M12</f>
        <v>1.052872863658173</v>
      </c>
      <c r="I12" s="337"/>
      <c r="J12" s="327">
        <f t="shared" si="0"/>
        <v>0</v>
      </c>
      <c r="K12" s="327">
        <v>0</v>
      </c>
      <c r="L12" s="327">
        <f t="shared" si="1"/>
        <v>0</v>
      </c>
      <c r="M12" s="330">
        <f>係数!E12+係数!F12</f>
        <v>0.26810282460038931</v>
      </c>
      <c r="N12" s="327">
        <f t="shared" si="2"/>
        <v>0</v>
      </c>
      <c r="O12" s="335"/>
      <c r="P12" s="336"/>
      <c r="Q12" s="330">
        <f>係数!G12</f>
        <v>1.1457461882764812E-7</v>
      </c>
      <c r="R12" s="327">
        <f t="shared" si="3"/>
        <v>0</v>
      </c>
      <c r="S12" s="327">
        <f t="shared" si="4"/>
        <v>0</v>
      </c>
      <c r="T12" s="327">
        <v>0</v>
      </c>
      <c r="U12" s="327">
        <f t="shared" si="5"/>
        <v>0</v>
      </c>
      <c r="V12" s="333"/>
      <c r="W12" s="327">
        <f t="shared" si="7"/>
        <v>0</v>
      </c>
      <c r="X12" s="327">
        <f t="shared" si="8"/>
        <v>0</v>
      </c>
      <c r="Y12" s="327">
        <f t="shared" si="9"/>
        <v>0</v>
      </c>
      <c r="Z12" s="333"/>
      <c r="AA12" s="327">
        <f>W12*(1-固定資本!N12)</f>
        <v>0</v>
      </c>
      <c r="AB12" s="327">
        <f>X12*(1-固定資本!N12)</f>
        <v>0</v>
      </c>
      <c r="AC12" s="327">
        <f t="shared" si="10"/>
        <v>0</v>
      </c>
      <c r="AD12" s="333"/>
      <c r="AE12" s="334">
        <f>(I12+K12+T12)*係数!H12/1000</f>
        <v>0</v>
      </c>
      <c r="AF12" s="333"/>
      <c r="AG12" s="334">
        <f>(I12+K12+T12)*係数!I12/1000</f>
        <v>0</v>
      </c>
    </row>
    <row r="13" spans="1:33">
      <c r="A13" s="11"/>
      <c r="B13" s="301">
        <v>111</v>
      </c>
      <c r="C13" s="303" t="s">
        <v>17</v>
      </c>
      <c r="D13" s="337"/>
      <c r="E13" s="327">
        <f>固定資本!O13*$E$123</f>
        <v>0</v>
      </c>
      <c r="F13" s="328">
        <f>係数!D13</f>
        <v>0.16155246163895098</v>
      </c>
      <c r="G13" s="329">
        <f t="shared" si="6"/>
        <v>0</v>
      </c>
      <c r="H13" s="330">
        <f>固定資本!M13</f>
        <v>1.0084843754513064</v>
      </c>
      <c r="I13" s="337"/>
      <c r="J13" s="327">
        <f t="shared" si="0"/>
        <v>0</v>
      </c>
      <c r="K13" s="327">
        <v>0</v>
      </c>
      <c r="L13" s="327">
        <f t="shared" si="1"/>
        <v>0</v>
      </c>
      <c r="M13" s="330">
        <f>係数!E13+係数!F13</f>
        <v>0.26324323143109113</v>
      </c>
      <c r="N13" s="327">
        <f t="shared" si="2"/>
        <v>0</v>
      </c>
      <c r="O13" s="335"/>
      <c r="P13" s="336"/>
      <c r="Q13" s="330">
        <f>係数!G13</f>
        <v>6.7059915657387836E-2</v>
      </c>
      <c r="R13" s="327">
        <f t="shared" si="3"/>
        <v>0</v>
      </c>
      <c r="S13" s="327">
        <f t="shared" si="4"/>
        <v>0</v>
      </c>
      <c r="T13" s="327">
        <v>0</v>
      </c>
      <c r="U13" s="327">
        <f t="shared" si="5"/>
        <v>0</v>
      </c>
      <c r="V13" s="333"/>
      <c r="W13" s="327">
        <f t="shared" si="7"/>
        <v>0</v>
      </c>
      <c r="X13" s="327">
        <f t="shared" si="8"/>
        <v>0</v>
      </c>
      <c r="Y13" s="327">
        <f t="shared" si="9"/>
        <v>0</v>
      </c>
      <c r="Z13" s="333"/>
      <c r="AA13" s="327">
        <f>W13*(1-固定資本!N13)</f>
        <v>0</v>
      </c>
      <c r="AB13" s="327">
        <f>X13*(1-固定資本!N13)</f>
        <v>0</v>
      </c>
      <c r="AC13" s="327">
        <f t="shared" si="10"/>
        <v>0</v>
      </c>
      <c r="AD13" s="333"/>
      <c r="AE13" s="334">
        <f>(I13+K13+T13)*係数!H13/1000</f>
        <v>0</v>
      </c>
      <c r="AF13" s="333"/>
      <c r="AG13" s="334">
        <f>(I13+K13+T13)*係数!I13/1000</f>
        <v>0</v>
      </c>
    </row>
    <row r="14" spans="1:33">
      <c r="A14" s="11"/>
      <c r="B14" s="301">
        <v>112</v>
      </c>
      <c r="C14" s="303" t="s">
        <v>18</v>
      </c>
      <c r="D14" s="337"/>
      <c r="E14" s="327">
        <f>固定資本!O14*$E$123</f>
        <v>0</v>
      </c>
      <c r="F14" s="328">
        <f>係数!D14</f>
        <v>8.8432949014278672E-2</v>
      </c>
      <c r="G14" s="329">
        <f t="shared" si="6"/>
        <v>0</v>
      </c>
      <c r="H14" s="330">
        <f>固定資本!M14</f>
        <v>0.97318317345916849</v>
      </c>
      <c r="I14" s="337"/>
      <c r="J14" s="327">
        <f t="shared" si="0"/>
        <v>0</v>
      </c>
      <c r="K14" s="327">
        <v>0</v>
      </c>
      <c r="L14" s="327">
        <f t="shared" si="1"/>
        <v>0</v>
      </c>
      <c r="M14" s="330">
        <f>係数!E14+係数!F14</f>
        <v>0.2996998703392616</v>
      </c>
      <c r="N14" s="327">
        <f t="shared" si="2"/>
        <v>0</v>
      </c>
      <c r="O14" s="335"/>
      <c r="P14" s="336"/>
      <c r="Q14" s="330">
        <f>係数!G14</f>
        <v>1.4185589034790658E-2</v>
      </c>
      <c r="R14" s="327">
        <f t="shared" si="3"/>
        <v>0</v>
      </c>
      <c r="S14" s="327">
        <f t="shared" si="4"/>
        <v>0</v>
      </c>
      <c r="T14" s="327">
        <v>0</v>
      </c>
      <c r="U14" s="327">
        <f t="shared" si="5"/>
        <v>0</v>
      </c>
      <c r="V14" s="333"/>
      <c r="W14" s="327">
        <f t="shared" si="7"/>
        <v>0</v>
      </c>
      <c r="X14" s="327">
        <f t="shared" si="8"/>
        <v>0</v>
      </c>
      <c r="Y14" s="327">
        <f t="shared" si="9"/>
        <v>0</v>
      </c>
      <c r="Z14" s="333"/>
      <c r="AA14" s="327">
        <f>W14*(1-固定資本!N14)</f>
        <v>0</v>
      </c>
      <c r="AB14" s="327">
        <f>X14*(1-固定資本!N14)</f>
        <v>0</v>
      </c>
      <c r="AC14" s="327">
        <f t="shared" si="10"/>
        <v>0</v>
      </c>
      <c r="AD14" s="333"/>
      <c r="AE14" s="334">
        <f>(I14+K14+T14)*係数!H14/1000</f>
        <v>0</v>
      </c>
      <c r="AF14" s="333"/>
      <c r="AG14" s="334">
        <f>(I14+K14+T14)*係数!I14/1000</f>
        <v>0</v>
      </c>
    </row>
    <row r="15" spans="1:33">
      <c r="A15" s="11"/>
      <c r="B15" s="301">
        <v>113</v>
      </c>
      <c r="C15" s="303" t="s">
        <v>19</v>
      </c>
      <c r="D15" s="337"/>
      <c r="E15" s="327">
        <f>固定資本!O15*$E$123</f>
        <v>0</v>
      </c>
      <c r="F15" s="328">
        <f>係数!D15</f>
        <v>3.9173290605491462E-2</v>
      </c>
      <c r="G15" s="329">
        <f t="shared" si="6"/>
        <v>0</v>
      </c>
      <c r="H15" s="330">
        <f>固定資本!M15</f>
        <v>0.95666400345639768</v>
      </c>
      <c r="I15" s="337"/>
      <c r="J15" s="327">
        <f t="shared" si="0"/>
        <v>0</v>
      </c>
      <c r="K15" s="327">
        <v>0</v>
      </c>
      <c r="L15" s="327">
        <f t="shared" si="1"/>
        <v>0</v>
      </c>
      <c r="M15" s="330">
        <f>係数!E15+係数!F15</f>
        <v>0.37365599908828112</v>
      </c>
      <c r="N15" s="327">
        <f t="shared" si="2"/>
        <v>0</v>
      </c>
      <c r="O15" s="335"/>
      <c r="P15" s="336"/>
      <c r="Q15" s="330">
        <f>係数!G15</f>
        <v>3.8037800430146924E-4</v>
      </c>
      <c r="R15" s="327">
        <f t="shared" si="3"/>
        <v>0</v>
      </c>
      <c r="S15" s="327">
        <f t="shared" si="4"/>
        <v>0</v>
      </c>
      <c r="T15" s="327">
        <v>0</v>
      </c>
      <c r="U15" s="327">
        <f t="shared" si="5"/>
        <v>0</v>
      </c>
      <c r="V15" s="333"/>
      <c r="W15" s="327">
        <f t="shared" si="7"/>
        <v>0</v>
      </c>
      <c r="X15" s="327">
        <f t="shared" si="8"/>
        <v>0</v>
      </c>
      <c r="Y15" s="327">
        <f t="shared" si="9"/>
        <v>0</v>
      </c>
      <c r="Z15" s="333"/>
      <c r="AA15" s="327">
        <f>W15*(1-固定資本!N15)</f>
        <v>0</v>
      </c>
      <c r="AB15" s="327">
        <f>X15*(1-固定資本!N15)</f>
        <v>0</v>
      </c>
      <c r="AC15" s="327">
        <f t="shared" si="10"/>
        <v>0</v>
      </c>
      <c r="AD15" s="333"/>
      <c r="AE15" s="334">
        <f>(I15+K15+T15)*係数!H15/1000</f>
        <v>0</v>
      </c>
      <c r="AF15" s="333"/>
      <c r="AG15" s="334">
        <f>(I15+K15+T15)*係数!I15/1000</f>
        <v>0</v>
      </c>
    </row>
    <row r="16" spans="1:33">
      <c r="A16" s="11"/>
      <c r="B16" s="301">
        <v>114</v>
      </c>
      <c r="C16" s="303" t="s">
        <v>0</v>
      </c>
      <c r="D16" s="337"/>
      <c r="E16" s="327">
        <f>固定資本!O16*$E$123</f>
        <v>0</v>
      </c>
      <c r="F16" s="328">
        <f>係数!D16</f>
        <v>0</v>
      </c>
      <c r="G16" s="329">
        <f t="shared" si="6"/>
        <v>0</v>
      </c>
      <c r="H16" s="330">
        <f>固定資本!M16</f>
        <v>1.2080786075141372</v>
      </c>
      <c r="I16" s="337"/>
      <c r="J16" s="327">
        <f t="shared" si="0"/>
        <v>0</v>
      </c>
      <c r="K16" s="327">
        <v>0</v>
      </c>
      <c r="L16" s="327">
        <f t="shared" si="1"/>
        <v>0</v>
      </c>
      <c r="M16" s="330">
        <f>係数!E16+係数!F16</f>
        <v>0</v>
      </c>
      <c r="N16" s="327">
        <f t="shared" si="2"/>
        <v>0</v>
      </c>
      <c r="O16" s="335"/>
      <c r="P16" s="336"/>
      <c r="Q16" s="330">
        <f>係数!G16</f>
        <v>1.0483029794841288E-2</v>
      </c>
      <c r="R16" s="327">
        <f t="shared" si="3"/>
        <v>0</v>
      </c>
      <c r="S16" s="327">
        <f t="shared" si="4"/>
        <v>0</v>
      </c>
      <c r="T16" s="327">
        <v>0</v>
      </c>
      <c r="U16" s="327">
        <f t="shared" si="5"/>
        <v>0</v>
      </c>
      <c r="V16" s="333"/>
      <c r="W16" s="327">
        <f t="shared" si="7"/>
        <v>0</v>
      </c>
      <c r="X16" s="327">
        <f t="shared" si="8"/>
        <v>0</v>
      </c>
      <c r="Y16" s="327">
        <f t="shared" si="9"/>
        <v>0</v>
      </c>
      <c r="Z16" s="333"/>
      <c r="AA16" s="327">
        <f>W16*(1-固定資本!N16)</f>
        <v>0</v>
      </c>
      <c r="AB16" s="327">
        <f>X16*(1-固定資本!N16)</f>
        <v>0</v>
      </c>
      <c r="AC16" s="327">
        <f t="shared" si="10"/>
        <v>0</v>
      </c>
      <c r="AD16" s="333"/>
      <c r="AE16" s="334">
        <f>(I16+K16+T16)*係数!H16/1000</f>
        <v>0</v>
      </c>
      <c r="AF16" s="333"/>
      <c r="AG16" s="334">
        <f>(I16+K16+T16)*係数!I16/1000</f>
        <v>0</v>
      </c>
    </row>
    <row r="17" spans="1:33">
      <c r="A17" s="11"/>
      <c r="B17" s="301">
        <v>151</v>
      </c>
      <c r="C17" s="303" t="s">
        <v>20</v>
      </c>
      <c r="D17" s="337"/>
      <c r="E17" s="327">
        <f>固定資本!O17*$E$123</f>
        <v>0</v>
      </c>
      <c r="F17" s="328">
        <f>係数!D17</f>
        <v>5.3832025102337533E-2</v>
      </c>
      <c r="G17" s="329">
        <f t="shared" si="6"/>
        <v>0</v>
      </c>
      <c r="H17" s="330">
        <f>固定資本!M17</f>
        <v>0.93550431480165808</v>
      </c>
      <c r="I17" s="337"/>
      <c r="J17" s="327">
        <f t="shared" si="0"/>
        <v>0</v>
      </c>
      <c r="K17" s="327">
        <v>0</v>
      </c>
      <c r="L17" s="327">
        <f t="shared" si="1"/>
        <v>0</v>
      </c>
      <c r="M17" s="330">
        <f>係数!E17+係数!F17</f>
        <v>0.35477381912624789</v>
      </c>
      <c r="N17" s="327">
        <f t="shared" si="2"/>
        <v>0</v>
      </c>
      <c r="O17" s="335"/>
      <c r="P17" s="336"/>
      <c r="Q17" s="330">
        <f>係数!G17</f>
        <v>2.552748992065257E-4</v>
      </c>
      <c r="R17" s="327">
        <f t="shared" si="3"/>
        <v>0</v>
      </c>
      <c r="S17" s="327">
        <f t="shared" si="4"/>
        <v>0</v>
      </c>
      <c r="T17" s="327">
        <v>0</v>
      </c>
      <c r="U17" s="327">
        <f t="shared" si="5"/>
        <v>0</v>
      </c>
      <c r="V17" s="333"/>
      <c r="W17" s="327">
        <f t="shared" si="7"/>
        <v>0</v>
      </c>
      <c r="X17" s="327">
        <f t="shared" si="8"/>
        <v>0</v>
      </c>
      <c r="Y17" s="327">
        <f t="shared" si="9"/>
        <v>0</v>
      </c>
      <c r="Z17" s="333"/>
      <c r="AA17" s="327">
        <f>W17*(1-固定資本!N17)</f>
        <v>0</v>
      </c>
      <c r="AB17" s="327">
        <f>X17*(1-固定資本!N17)</f>
        <v>0</v>
      </c>
      <c r="AC17" s="327">
        <f t="shared" si="10"/>
        <v>0</v>
      </c>
      <c r="AD17" s="333"/>
      <c r="AE17" s="334">
        <f>(I17+K17+T17)*係数!H17/1000</f>
        <v>0</v>
      </c>
      <c r="AF17" s="333"/>
      <c r="AG17" s="334">
        <f>(I17+K17+T17)*係数!I17/1000</f>
        <v>0</v>
      </c>
    </row>
    <row r="18" spans="1:33">
      <c r="A18" s="11"/>
      <c r="B18" s="301">
        <v>152</v>
      </c>
      <c r="C18" s="303" t="s">
        <v>21</v>
      </c>
      <c r="D18" s="337"/>
      <c r="E18" s="327">
        <f>固定資本!O18*$E$123</f>
        <v>0</v>
      </c>
      <c r="F18" s="328">
        <f>係数!D18</f>
        <v>4.66435800695294E-2</v>
      </c>
      <c r="G18" s="329">
        <f t="shared" si="6"/>
        <v>0</v>
      </c>
      <c r="H18" s="330">
        <f>固定資本!M18</f>
        <v>0.96028582555071107</v>
      </c>
      <c r="I18" s="337"/>
      <c r="J18" s="327">
        <f t="shared" si="0"/>
        <v>0</v>
      </c>
      <c r="K18" s="327">
        <v>0</v>
      </c>
      <c r="L18" s="327">
        <f t="shared" si="1"/>
        <v>0</v>
      </c>
      <c r="M18" s="330">
        <f>係数!E18+係数!F18</f>
        <v>0.14532720756547574</v>
      </c>
      <c r="N18" s="327">
        <f t="shared" si="2"/>
        <v>0</v>
      </c>
      <c r="O18" s="335"/>
      <c r="P18" s="336"/>
      <c r="Q18" s="330">
        <f>係数!G18</f>
        <v>1.3202582159363999E-2</v>
      </c>
      <c r="R18" s="327">
        <f t="shared" si="3"/>
        <v>0</v>
      </c>
      <c r="S18" s="327">
        <f t="shared" si="4"/>
        <v>0</v>
      </c>
      <c r="T18" s="327">
        <v>0</v>
      </c>
      <c r="U18" s="327">
        <f t="shared" si="5"/>
        <v>0</v>
      </c>
      <c r="V18" s="333"/>
      <c r="W18" s="327">
        <f t="shared" si="7"/>
        <v>0</v>
      </c>
      <c r="X18" s="327">
        <f t="shared" si="8"/>
        <v>0</v>
      </c>
      <c r="Y18" s="327">
        <f t="shared" si="9"/>
        <v>0</v>
      </c>
      <c r="Z18" s="333"/>
      <c r="AA18" s="327">
        <f>W18*(1-固定資本!N18)</f>
        <v>0</v>
      </c>
      <c r="AB18" s="327">
        <f>X18*(1-固定資本!N18)</f>
        <v>0</v>
      </c>
      <c r="AC18" s="327">
        <f t="shared" si="10"/>
        <v>0</v>
      </c>
      <c r="AD18" s="333"/>
      <c r="AE18" s="334">
        <f>(I18+K18+T18)*係数!H18/1000</f>
        <v>0</v>
      </c>
      <c r="AF18" s="333"/>
      <c r="AG18" s="334">
        <f>(I18+K18+T18)*係数!I18/1000</f>
        <v>0</v>
      </c>
    </row>
    <row r="19" spans="1:33">
      <c r="A19" s="11"/>
      <c r="B19" s="301">
        <v>161</v>
      </c>
      <c r="C19" s="303" t="s">
        <v>22</v>
      </c>
      <c r="D19" s="337"/>
      <c r="E19" s="327">
        <f>固定資本!O19*$E$123</f>
        <v>0</v>
      </c>
      <c r="F19" s="328">
        <f>係数!D19</f>
        <v>0.12262429057512514</v>
      </c>
      <c r="G19" s="329">
        <f t="shared" si="6"/>
        <v>0</v>
      </c>
      <c r="H19" s="330">
        <f>固定資本!M19</f>
        <v>0.95420621577134634</v>
      </c>
      <c r="I19" s="337"/>
      <c r="J19" s="327">
        <f t="shared" si="0"/>
        <v>0</v>
      </c>
      <c r="K19" s="327">
        <v>0</v>
      </c>
      <c r="L19" s="327">
        <f t="shared" si="1"/>
        <v>0</v>
      </c>
      <c r="M19" s="330">
        <f>係数!E19+係数!F19</f>
        <v>0.25365941791710206</v>
      </c>
      <c r="N19" s="327">
        <f t="shared" si="2"/>
        <v>0</v>
      </c>
      <c r="O19" s="335"/>
      <c r="P19" s="336"/>
      <c r="Q19" s="330">
        <f>係数!G19</f>
        <v>9.2845110553094602E-5</v>
      </c>
      <c r="R19" s="327">
        <f t="shared" si="3"/>
        <v>0</v>
      </c>
      <c r="S19" s="327">
        <f t="shared" si="4"/>
        <v>0</v>
      </c>
      <c r="T19" s="327">
        <v>0</v>
      </c>
      <c r="U19" s="327">
        <f t="shared" si="5"/>
        <v>0</v>
      </c>
      <c r="V19" s="333"/>
      <c r="W19" s="327">
        <f t="shared" si="7"/>
        <v>0</v>
      </c>
      <c r="X19" s="327">
        <f t="shared" si="8"/>
        <v>0</v>
      </c>
      <c r="Y19" s="327">
        <f t="shared" si="9"/>
        <v>0</v>
      </c>
      <c r="Z19" s="333"/>
      <c r="AA19" s="327">
        <f>W19*(1-固定資本!N19)</f>
        <v>0</v>
      </c>
      <c r="AB19" s="327">
        <f>X19*(1-固定資本!N19)</f>
        <v>0</v>
      </c>
      <c r="AC19" s="327">
        <f t="shared" si="10"/>
        <v>0</v>
      </c>
      <c r="AD19" s="333"/>
      <c r="AE19" s="334">
        <f>(I19+K19+T19)*係数!H19/1000</f>
        <v>0</v>
      </c>
      <c r="AF19" s="333"/>
      <c r="AG19" s="334">
        <f>(I19+K19+T19)*係数!I19/1000</f>
        <v>0</v>
      </c>
    </row>
    <row r="20" spans="1:33">
      <c r="A20" s="11"/>
      <c r="B20" s="301">
        <v>162</v>
      </c>
      <c r="C20" s="303" t="s">
        <v>23</v>
      </c>
      <c r="D20" s="337"/>
      <c r="E20" s="327">
        <f>固定資本!O20*$E$123</f>
        <v>0</v>
      </c>
      <c r="F20" s="328">
        <f>係数!D20</f>
        <v>0.10706294924116477</v>
      </c>
      <c r="G20" s="329">
        <f t="shared" si="6"/>
        <v>0</v>
      </c>
      <c r="H20" s="330">
        <f>固定資本!M20</f>
        <v>1.0287339768778467</v>
      </c>
      <c r="I20" s="337"/>
      <c r="J20" s="327">
        <f t="shared" si="0"/>
        <v>0</v>
      </c>
      <c r="K20" s="327">
        <v>0</v>
      </c>
      <c r="L20" s="327">
        <f t="shared" si="1"/>
        <v>0</v>
      </c>
      <c r="M20" s="330">
        <f>係数!E20+係数!F20</f>
        <v>0.27121117274816187</v>
      </c>
      <c r="N20" s="327">
        <f t="shared" si="2"/>
        <v>0</v>
      </c>
      <c r="O20" s="335"/>
      <c r="P20" s="336"/>
      <c r="Q20" s="330">
        <f>係数!G20</f>
        <v>2.7537111462333914E-4</v>
      </c>
      <c r="R20" s="327">
        <f t="shared" si="3"/>
        <v>0</v>
      </c>
      <c r="S20" s="327">
        <f t="shared" si="4"/>
        <v>0</v>
      </c>
      <c r="T20" s="327">
        <v>0</v>
      </c>
      <c r="U20" s="327">
        <f t="shared" si="5"/>
        <v>0</v>
      </c>
      <c r="V20" s="333"/>
      <c r="W20" s="327">
        <f t="shared" si="7"/>
        <v>0</v>
      </c>
      <c r="X20" s="327">
        <f t="shared" si="8"/>
        <v>0</v>
      </c>
      <c r="Y20" s="327">
        <f t="shared" si="9"/>
        <v>0</v>
      </c>
      <c r="Z20" s="333"/>
      <c r="AA20" s="327">
        <f>W20*(1-固定資本!N20)</f>
        <v>0</v>
      </c>
      <c r="AB20" s="327">
        <f>X20*(1-固定資本!N20)</f>
        <v>0</v>
      </c>
      <c r="AC20" s="327">
        <f t="shared" si="10"/>
        <v>0</v>
      </c>
      <c r="AD20" s="333"/>
      <c r="AE20" s="334">
        <f>(I20+K20+T20)*係数!H20/1000</f>
        <v>0</v>
      </c>
      <c r="AF20" s="333"/>
      <c r="AG20" s="334">
        <f>(I20+K20+T20)*係数!I20/1000</f>
        <v>0</v>
      </c>
    </row>
    <row r="21" spans="1:33">
      <c r="A21" s="11"/>
      <c r="B21" s="301">
        <v>163</v>
      </c>
      <c r="C21" s="303" t="s">
        <v>24</v>
      </c>
      <c r="D21" s="337"/>
      <c r="E21" s="327">
        <f>固定資本!O21*$E$123</f>
        <v>0</v>
      </c>
      <c r="F21" s="328">
        <f>係数!D21</f>
        <v>0.20906228003551175</v>
      </c>
      <c r="G21" s="329">
        <f t="shared" si="6"/>
        <v>0</v>
      </c>
      <c r="H21" s="330">
        <f>固定資本!M21</f>
        <v>1.0739747775320037</v>
      </c>
      <c r="I21" s="337"/>
      <c r="J21" s="327">
        <f t="shared" si="0"/>
        <v>0</v>
      </c>
      <c r="K21" s="327">
        <v>0</v>
      </c>
      <c r="L21" s="327">
        <f t="shared" si="1"/>
        <v>0</v>
      </c>
      <c r="M21" s="330">
        <f>係数!E21+係数!F21</f>
        <v>0.19131840035314313</v>
      </c>
      <c r="N21" s="327">
        <f t="shared" si="2"/>
        <v>0</v>
      </c>
      <c r="O21" s="335"/>
      <c r="P21" s="336"/>
      <c r="Q21" s="330">
        <f>係数!G21</f>
        <v>8.5754438602482031E-5</v>
      </c>
      <c r="R21" s="327">
        <f t="shared" si="3"/>
        <v>0</v>
      </c>
      <c r="S21" s="327">
        <f t="shared" si="4"/>
        <v>0</v>
      </c>
      <c r="T21" s="327">
        <v>0</v>
      </c>
      <c r="U21" s="327">
        <f t="shared" si="5"/>
        <v>0</v>
      </c>
      <c r="V21" s="333"/>
      <c r="W21" s="327">
        <f t="shared" si="7"/>
        <v>0</v>
      </c>
      <c r="X21" s="327">
        <f t="shared" si="8"/>
        <v>0</v>
      </c>
      <c r="Y21" s="327">
        <f t="shared" si="9"/>
        <v>0</v>
      </c>
      <c r="Z21" s="333"/>
      <c r="AA21" s="327">
        <f>W21*(1-固定資本!N21)</f>
        <v>0</v>
      </c>
      <c r="AB21" s="327">
        <f>X21*(1-固定資本!N21)</f>
        <v>0</v>
      </c>
      <c r="AC21" s="327">
        <f t="shared" si="10"/>
        <v>0</v>
      </c>
      <c r="AD21" s="333"/>
      <c r="AE21" s="334">
        <f>(I21+K21+T21)*係数!H21/1000</f>
        <v>0</v>
      </c>
      <c r="AF21" s="333"/>
      <c r="AG21" s="334">
        <f>(I21+K21+T21)*係数!I21/1000</f>
        <v>0</v>
      </c>
    </row>
    <row r="22" spans="1:33">
      <c r="A22" s="11"/>
      <c r="B22" s="301">
        <v>164</v>
      </c>
      <c r="C22" s="303" t="s">
        <v>25</v>
      </c>
      <c r="D22" s="337"/>
      <c r="E22" s="327">
        <f>固定資本!O22*$E$123</f>
        <v>0</v>
      </c>
      <c r="F22" s="328">
        <f>係数!D22</f>
        <v>0.40052862694787039</v>
      </c>
      <c r="G22" s="329">
        <f t="shared" si="6"/>
        <v>0</v>
      </c>
      <c r="H22" s="330">
        <f>固定資本!M22</f>
        <v>1.0779053694912295</v>
      </c>
      <c r="I22" s="337"/>
      <c r="J22" s="327">
        <f t="shared" si="0"/>
        <v>0</v>
      </c>
      <c r="K22" s="327">
        <v>0</v>
      </c>
      <c r="L22" s="327">
        <f t="shared" si="1"/>
        <v>0</v>
      </c>
      <c r="M22" s="330">
        <f>係数!E22+係数!F22</f>
        <v>0.29379377000296825</v>
      </c>
      <c r="N22" s="327">
        <f t="shared" si="2"/>
        <v>0</v>
      </c>
      <c r="O22" s="335"/>
      <c r="P22" s="336"/>
      <c r="Q22" s="330">
        <f>係数!G22</f>
        <v>4.5834971722554554E-4</v>
      </c>
      <c r="R22" s="327">
        <f t="shared" si="3"/>
        <v>0</v>
      </c>
      <c r="S22" s="327">
        <f t="shared" si="4"/>
        <v>0</v>
      </c>
      <c r="T22" s="327">
        <v>0</v>
      </c>
      <c r="U22" s="327">
        <f t="shared" si="5"/>
        <v>0</v>
      </c>
      <c r="V22" s="333"/>
      <c r="W22" s="327">
        <f t="shared" si="7"/>
        <v>0</v>
      </c>
      <c r="X22" s="327">
        <f t="shared" si="8"/>
        <v>0</v>
      </c>
      <c r="Y22" s="327">
        <f t="shared" si="9"/>
        <v>0</v>
      </c>
      <c r="Z22" s="333"/>
      <c r="AA22" s="327">
        <f>W22*(1-固定資本!N22)</f>
        <v>0</v>
      </c>
      <c r="AB22" s="327">
        <f>X22*(1-固定資本!N22)</f>
        <v>0</v>
      </c>
      <c r="AC22" s="327">
        <f t="shared" si="10"/>
        <v>0</v>
      </c>
      <c r="AD22" s="333"/>
      <c r="AE22" s="334">
        <f>(I22+K22+T22)*係数!H22/1000</f>
        <v>0</v>
      </c>
      <c r="AF22" s="333"/>
      <c r="AG22" s="334">
        <f>(I22+K22+T22)*係数!I22/1000</f>
        <v>0</v>
      </c>
    </row>
    <row r="23" spans="1:33">
      <c r="A23" s="11"/>
      <c r="B23" s="301">
        <v>191</v>
      </c>
      <c r="C23" s="303" t="s">
        <v>26</v>
      </c>
      <c r="D23" s="337"/>
      <c r="E23" s="327">
        <f>固定資本!O23*$E$123</f>
        <v>0</v>
      </c>
      <c r="F23" s="328">
        <f>係数!D23</f>
        <v>0.31385807211718864</v>
      </c>
      <c r="G23" s="329">
        <f t="shared" si="6"/>
        <v>0</v>
      </c>
      <c r="H23" s="330">
        <f>固定資本!M23</f>
        <v>1.050151322316317</v>
      </c>
      <c r="I23" s="337"/>
      <c r="J23" s="327">
        <f t="shared" si="0"/>
        <v>0</v>
      </c>
      <c r="K23" s="327">
        <v>0</v>
      </c>
      <c r="L23" s="327">
        <f t="shared" si="1"/>
        <v>0</v>
      </c>
      <c r="M23" s="330">
        <f>係数!E23+係数!F23</f>
        <v>0.34731080121207075</v>
      </c>
      <c r="N23" s="327">
        <f t="shared" si="2"/>
        <v>0</v>
      </c>
      <c r="O23" s="335"/>
      <c r="P23" s="336"/>
      <c r="Q23" s="330">
        <f>係数!G23</f>
        <v>9.2784829334043061E-5</v>
      </c>
      <c r="R23" s="327">
        <f t="shared" si="3"/>
        <v>0</v>
      </c>
      <c r="S23" s="327">
        <f t="shared" si="4"/>
        <v>0</v>
      </c>
      <c r="T23" s="327">
        <v>0</v>
      </c>
      <c r="U23" s="327">
        <f t="shared" si="5"/>
        <v>0</v>
      </c>
      <c r="V23" s="333"/>
      <c r="W23" s="327">
        <f t="shared" si="7"/>
        <v>0</v>
      </c>
      <c r="X23" s="327">
        <f t="shared" si="8"/>
        <v>0</v>
      </c>
      <c r="Y23" s="327">
        <f t="shared" si="9"/>
        <v>0</v>
      </c>
      <c r="Z23" s="333"/>
      <c r="AA23" s="327">
        <f>W23*(1-固定資本!N23)</f>
        <v>0</v>
      </c>
      <c r="AB23" s="327">
        <f>X23*(1-固定資本!N23)</f>
        <v>0</v>
      </c>
      <c r="AC23" s="327">
        <f t="shared" si="10"/>
        <v>0</v>
      </c>
      <c r="AD23" s="333"/>
      <c r="AE23" s="334">
        <f>(I23+K23+T23)*係数!H23/1000</f>
        <v>0</v>
      </c>
      <c r="AF23" s="333"/>
      <c r="AG23" s="334">
        <f>(I23+K23+T23)*係数!I23/1000</f>
        <v>0</v>
      </c>
    </row>
    <row r="24" spans="1:33">
      <c r="A24" s="11"/>
      <c r="B24" s="301">
        <v>201</v>
      </c>
      <c r="C24" s="303" t="s">
        <v>27</v>
      </c>
      <c r="D24" s="337"/>
      <c r="E24" s="327">
        <f>固定資本!O24*$E$123</f>
        <v>0</v>
      </c>
      <c r="F24" s="328">
        <f>係数!D24</f>
        <v>0.10301032563998935</v>
      </c>
      <c r="G24" s="329">
        <f t="shared" si="6"/>
        <v>0</v>
      </c>
      <c r="H24" s="330">
        <f>固定資本!M24</f>
        <v>0.74610952502765016</v>
      </c>
      <c r="I24" s="337"/>
      <c r="J24" s="327">
        <f t="shared" si="0"/>
        <v>0</v>
      </c>
      <c r="K24" s="327">
        <v>0</v>
      </c>
      <c r="L24" s="327">
        <f t="shared" si="1"/>
        <v>0</v>
      </c>
      <c r="M24" s="330">
        <f>係数!E24+係数!F24</f>
        <v>0.14985797434347747</v>
      </c>
      <c r="N24" s="327">
        <f t="shared" si="2"/>
        <v>0</v>
      </c>
      <c r="O24" s="335"/>
      <c r="P24" s="336"/>
      <c r="Q24" s="330">
        <f>係数!G24</f>
        <v>1.1866994176091979E-5</v>
      </c>
      <c r="R24" s="327">
        <f t="shared" si="3"/>
        <v>0</v>
      </c>
      <c r="S24" s="327">
        <f t="shared" si="4"/>
        <v>0</v>
      </c>
      <c r="T24" s="327">
        <v>0</v>
      </c>
      <c r="U24" s="327">
        <f t="shared" si="5"/>
        <v>0</v>
      </c>
      <c r="V24" s="333"/>
      <c r="W24" s="327">
        <f t="shared" si="7"/>
        <v>0</v>
      </c>
      <c r="X24" s="327">
        <f t="shared" si="8"/>
        <v>0</v>
      </c>
      <c r="Y24" s="327">
        <f t="shared" si="9"/>
        <v>0</v>
      </c>
      <c r="Z24" s="333"/>
      <c r="AA24" s="327">
        <f>W24*(1-固定資本!N24)</f>
        <v>0</v>
      </c>
      <c r="AB24" s="327">
        <f>X24*(1-固定資本!N24)</f>
        <v>0</v>
      </c>
      <c r="AC24" s="327">
        <f t="shared" si="10"/>
        <v>0</v>
      </c>
      <c r="AD24" s="333"/>
      <c r="AE24" s="334">
        <f>(I24+K24+T24)*係数!H24/1000</f>
        <v>0</v>
      </c>
      <c r="AF24" s="333"/>
      <c r="AG24" s="334">
        <f>(I24+K24+T24)*係数!I24/1000</f>
        <v>0</v>
      </c>
    </row>
    <row r="25" spans="1:33">
      <c r="A25" s="11"/>
      <c r="B25" s="301">
        <v>202</v>
      </c>
      <c r="C25" s="303" t="s">
        <v>28</v>
      </c>
      <c r="D25" s="337"/>
      <c r="E25" s="327">
        <f>固定資本!O25*$E$123</f>
        <v>0</v>
      </c>
      <c r="F25" s="328">
        <f>係数!D25</f>
        <v>3.975221012143626E-2</v>
      </c>
      <c r="G25" s="329">
        <f t="shared" si="6"/>
        <v>0</v>
      </c>
      <c r="H25" s="330">
        <f>固定資本!M25</f>
        <v>1.1503425581373785</v>
      </c>
      <c r="I25" s="337"/>
      <c r="J25" s="327">
        <f t="shared" si="0"/>
        <v>0</v>
      </c>
      <c r="K25" s="327">
        <v>0</v>
      </c>
      <c r="L25" s="327">
        <f t="shared" si="1"/>
        <v>0</v>
      </c>
      <c r="M25" s="330">
        <f>係数!E25+係数!F25</f>
        <v>0.23998953219598113</v>
      </c>
      <c r="N25" s="327">
        <f t="shared" si="2"/>
        <v>0</v>
      </c>
      <c r="O25" s="335"/>
      <c r="P25" s="336"/>
      <c r="Q25" s="330">
        <f>係数!G25</f>
        <v>3.3473118828460746E-5</v>
      </c>
      <c r="R25" s="327">
        <f t="shared" si="3"/>
        <v>0</v>
      </c>
      <c r="S25" s="327">
        <f t="shared" si="4"/>
        <v>0</v>
      </c>
      <c r="T25" s="327">
        <v>0</v>
      </c>
      <c r="U25" s="327">
        <f t="shared" si="5"/>
        <v>0</v>
      </c>
      <c r="V25" s="333"/>
      <c r="W25" s="327">
        <f t="shared" si="7"/>
        <v>0</v>
      </c>
      <c r="X25" s="327">
        <f t="shared" si="8"/>
        <v>0</v>
      </c>
      <c r="Y25" s="327">
        <f t="shared" si="9"/>
        <v>0</v>
      </c>
      <c r="Z25" s="333"/>
      <c r="AA25" s="327">
        <f>W25*(1-固定資本!N25)</f>
        <v>0</v>
      </c>
      <c r="AB25" s="327">
        <f>X25*(1-固定資本!N25)</f>
        <v>0</v>
      </c>
      <c r="AC25" s="327">
        <f t="shared" si="10"/>
        <v>0</v>
      </c>
      <c r="AD25" s="333"/>
      <c r="AE25" s="334">
        <f>(I25+K25+T25)*係数!H25/1000</f>
        <v>0</v>
      </c>
      <c r="AF25" s="333"/>
      <c r="AG25" s="334">
        <f>(I25+K25+T25)*係数!I25/1000</f>
        <v>0</v>
      </c>
    </row>
    <row r="26" spans="1:33">
      <c r="A26" s="11"/>
      <c r="B26" s="301">
        <v>203</v>
      </c>
      <c r="C26" s="303" t="s">
        <v>29</v>
      </c>
      <c r="D26" s="337"/>
      <c r="E26" s="327">
        <f>固定資本!O26*$E$123</f>
        <v>0</v>
      </c>
      <c r="F26" s="328">
        <f>係数!D26</f>
        <v>2.5312769495967613E-3</v>
      </c>
      <c r="G26" s="329">
        <f t="shared" si="6"/>
        <v>0</v>
      </c>
      <c r="H26" s="330">
        <f>固定資本!M26</f>
        <v>0.74680286296064535</v>
      </c>
      <c r="I26" s="337"/>
      <c r="J26" s="327">
        <f t="shared" si="0"/>
        <v>0</v>
      </c>
      <c r="K26" s="327">
        <v>0</v>
      </c>
      <c r="L26" s="327">
        <f t="shared" si="1"/>
        <v>0</v>
      </c>
      <c r="M26" s="330">
        <f>係数!E26+係数!F26</f>
        <v>0.29211531645071087</v>
      </c>
      <c r="N26" s="327">
        <f t="shared" si="2"/>
        <v>0</v>
      </c>
      <c r="O26" s="335"/>
      <c r="P26" s="336"/>
      <c r="Q26" s="330">
        <f>係数!G26</f>
        <v>0</v>
      </c>
      <c r="R26" s="327">
        <f t="shared" si="3"/>
        <v>0</v>
      </c>
      <c r="S26" s="327">
        <f t="shared" si="4"/>
        <v>0</v>
      </c>
      <c r="T26" s="327">
        <v>0</v>
      </c>
      <c r="U26" s="327">
        <f t="shared" si="5"/>
        <v>0</v>
      </c>
      <c r="V26" s="333"/>
      <c r="W26" s="327">
        <f t="shared" si="7"/>
        <v>0</v>
      </c>
      <c r="X26" s="327">
        <f t="shared" si="8"/>
        <v>0</v>
      </c>
      <c r="Y26" s="327">
        <f t="shared" si="9"/>
        <v>0</v>
      </c>
      <c r="Z26" s="333"/>
      <c r="AA26" s="327">
        <f>W26*(1-固定資本!N26)</f>
        <v>0</v>
      </c>
      <c r="AB26" s="327">
        <f>X26*(1-固定資本!N26)</f>
        <v>0</v>
      </c>
      <c r="AC26" s="327">
        <f t="shared" si="10"/>
        <v>0</v>
      </c>
      <c r="AD26" s="333"/>
      <c r="AE26" s="334">
        <f>(I26+K26+T26)*係数!H26/1000</f>
        <v>0</v>
      </c>
      <c r="AF26" s="333"/>
      <c r="AG26" s="334">
        <f>(I26+K26+T26)*係数!I26/1000</f>
        <v>0</v>
      </c>
    </row>
    <row r="27" spans="1:33">
      <c r="A27" s="11"/>
      <c r="B27" s="301">
        <v>204</v>
      </c>
      <c r="C27" s="303" t="s">
        <v>30</v>
      </c>
      <c r="D27" s="337"/>
      <c r="E27" s="327">
        <f>固定資本!O27*$E$123</f>
        <v>0</v>
      </c>
      <c r="F27" s="328">
        <f>係数!D27</f>
        <v>1.661141572789715E-2</v>
      </c>
      <c r="G27" s="329">
        <f t="shared" si="6"/>
        <v>0</v>
      </c>
      <c r="H27" s="330">
        <f>固定資本!M27</f>
        <v>0.9414991827111594</v>
      </c>
      <c r="I27" s="337"/>
      <c r="J27" s="327">
        <f t="shared" si="0"/>
        <v>0</v>
      </c>
      <c r="K27" s="327">
        <v>0</v>
      </c>
      <c r="L27" s="327">
        <f t="shared" si="1"/>
        <v>0</v>
      </c>
      <c r="M27" s="330">
        <f>係数!E27+係数!F27</f>
        <v>0.10185164734337662</v>
      </c>
      <c r="N27" s="327">
        <f t="shared" si="2"/>
        <v>0</v>
      </c>
      <c r="O27" s="335"/>
      <c r="P27" s="336"/>
      <c r="Q27" s="330">
        <f>係数!G27</f>
        <v>3.0296062526185145E-7</v>
      </c>
      <c r="R27" s="327">
        <f t="shared" si="3"/>
        <v>0</v>
      </c>
      <c r="S27" s="327">
        <f t="shared" si="4"/>
        <v>0</v>
      </c>
      <c r="T27" s="327">
        <v>0</v>
      </c>
      <c r="U27" s="327">
        <f t="shared" si="5"/>
        <v>0</v>
      </c>
      <c r="V27" s="333"/>
      <c r="W27" s="327">
        <f t="shared" si="7"/>
        <v>0</v>
      </c>
      <c r="X27" s="327">
        <f t="shared" si="8"/>
        <v>0</v>
      </c>
      <c r="Y27" s="327">
        <f t="shared" si="9"/>
        <v>0</v>
      </c>
      <c r="Z27" s="333"/>
      <c r="AA27" s="327">
        <f>W27*(1-固定資本!N27)</f>
        <v>0</v>
      </c>
      <c r="AB27" s="327">
        <f>X27*(1-固定資本!N27)</f>
        <v>0</v>
      </c>
      <c r="AC27" s="327">
        <f t="shared" si="10"/>
        <v>0</v>
      </c>
      <c r="AD27" s="333"/>
      <c r="AE27" s="334">
        <f>(I27+K27+T27)*係数!H27/1000</f>
        <v>0</v>
      </c>
      <c r="AF27" s="333"/>
      <c r="AG27" s="334">
        <f>(I27+K27+T27)*係数!I27/1000</f>
        <v>0</v>
      </c>
    </row>
    <row r="28" spans="1:33">
      <c r="A28" s="11"/>
      <c r="B28" s="301">
        <v>205</v>
      </c>
      <c r="C28" s="303" t="s">
        <v>31</v>
      </c>
      <c r="D28" s="337"/>
      <c r="E28" s="327">
        <f>固定資本!O28*$E$123</f>
        <v>0</v>
      </c>
      <c r="F28" s="328">
        <f>係数!D28</f>
        <v>9.6020960360156948E-3</v>
      </c>
      <c r="G28" s="329">
        <f t="shared" si="6"/>
        <v>0</v>
      </c>
      <c r="H28" s="330">
        <f>固定資本!M28</f>
        <v>0.95450288038761244</v>
      </c>
      <c r="I28" s="337"/>
      <c r="J28" s="327">
        <f t="shared" si="0"/>
        <v>0</v>
      </c>
      <c r="K28" s="327">
        <v>0</v>
      </c>
      <c r="L28" s="327">
        <f t="shared" si="1"/>
        <v>0</v>
      </c>
      <c r="M28" s="330">
        <f>係数!E28+係数!F28</f>
        <v>3.3018267644130642E-2</v>
      </c>
      <c r="N28" s="327">
        <f t="shared" si="2"/>
        <v>0</v>
      </c>
      <c r="O28" s="335"/>
      <c r="P28" s="336"/>
      <c r="Q28" s="330">
        <f>係数!G28</f>
        <v>0</v>
      </c>
      <c r="R28" s="327">
        <f t="shared" si="3"/>
        <v>0</v>
      </c>
      <c r="S28" s="327">
        <f t="shared" si="4"/>
        <v>0</v>
      </c>
      <c r="T28" s="327">
        <v>0</v>
      </c>
      <c r="U28" s="327">
        <f t="shared" si="5"/>
        <v>0</v>
      </c>
      <c r="V28" s="333"/>
      <c r="W28" s="327">
        <f t="shared" si="7"/>
        <v>0</v>
      </c>
      <c r="X28" s="327">
        <f t="shared" si="8"/>
        <v>0</v>
      </c>
      <c r="Y28" s="327">
        <f t="shared" si="9"/>
        <v>0</v>
      </c>
      <c r="Z28" s="333"/>
      <c r="AA28" s="327">
        <f>W28*(1-固定資本!N28)</f>
        <v>0</v>
      </c>
      <c r="AB28" s="327">
        <f>X28*(1-固定資本!N28)</f>
        <v>0</v>
      </c>
      <c r="AC28" s="327">
        <f t="shared" si="10"/>
        <v>0</v>
      </c>
      <c r="AD28" s="333"/>
      <c r="AE28" s="334">
        <f>(I28+K28+T28)*係数!H28/1000</f>
        <v>0</v>
      </c>
      <c r="AF28" s="333"/>
      <c r="AG28" s="334">
        <f>(I28+K28+T28)*係数!I28/1000</f>
        <v>0</v>
      </c>
    </row>
    <row r="29" spans="1:33">
      <c r="A29" s="11"/>
      <c r="B29" s="301">
        <v>206</v>
      </c>
      <c r="C29" s="303" t="s">
        <v>32</v>
      </c>
      <c r="D29" s="337"/>
      <c r="E29" s="327">
        <f>固定資本!O29*$E$123</f>
        <v>0</v>
      </c>
      <c r="F29" s="328">
        <f>係数!D29</f>
        <v>1.7317773005846027E-3</v>
      </c>
      <c r="G29" s="329">
        <f t="shared" si="6"/>
        <v>0</v>
      </c>
      <c r="H29" s="330">
        <f>固定資本!M29</f>
        <v>0.90724515497052038</v>
      </c>
      <c r="I29" s="337"/>
      <c r="J29" s="327">
        <f t="shared" si="0"/>
        <v>0</v>
      </c>
      <c r="K29" s="327">
        <v>0</v>
      </c>
      <c r="L29" s="327">
        <f t="shared" si="1"/>
        <v>0</v>
      </c>
      <c r="M29" s="330">
        <f>係数!E29+係数!F29</f>
        <v>0.18626692456479693</v>
      </c>
      <c r="N29" s="327">
        <f t="shared" si="2"/>
        <v>0</v>
      </c>
      <c r="O29" s="335"/>
      <c r="P29" s="336"/>
      <c r="Q29" s="330">
        <f>係数!G29</f>
        <v>0</v>
      </c>
      <c r="R29" s="327">
        <f t="shared" si="3"/>
        <v>0</v>
      </c>
      <c r="S29" s="327">
        <f t="shared" si="4"/>
        <v>0</v>
      </c>
      <c r="T29" s="327">
        <v>0</v>
      </c>
      <c r="U29" s="327">
        <f t="shared" si="5"/>
        <v>0</v>
      </c>
      <c r="V29" s="333"/>
      <c r="W29" s="327">
        <f t="shared" si="7"/>
        <v>0</v>
      </c>
      <c r="X29" s="327">
        <f t="shared" si="8"/>
        <v>0</v>
      </c>
      <c r="Y29" s="327">
        <f t="shared" si="9"/>
        <v>0</v>
      </c>
      <c r="Z29" s="333"/>
      <c r="AA29" s="327">
        <f>W29*(1-固定資本!N29)</f>
        <v>0</v>
      </c>
      <c r="AB29" s="327">
        <f>X29*(1-固定資本!N29)</f>
        <v>0</v>
      </c>
      <c r="AC29" s="327">
        <f t="shared" si="10"/>
        <v>0</v>
      </c>
      <c r="AD29" s="333"/>
      <c r="AE29" s="334">
        <f>(I29+K29+T29)*係数!H29/1000</f>
        <v>0</v>
      </c>
      <c r="AF29" s="333"/>
      <c r="AG29" s="334">
        <f>(I29+K29+T29)*係数!I29/1000</f>
        <v>0</v>
      </c>
    </row>
    <row r="30" spans="1:33">
      <c r="A30" s="11"/>
      <c r="B30" s="301">
        <v>207</v>
      </c>
      <c r="C30" s="303" t="s">
        <v>33</v>
      </c>
      <c r="D30" s="337"/>
      <c r="E30" s="327">
        <f>固定資本!O30*$E$123</f>
        <v>0</v>
      </c>
      <c r="F30" s="328">
        <f>係数!D30</f>
        <v>0.22323151101014038</v>
      </c>
      <c r="G30" s="329">
        <f t="shared" si="6"/>
        <v>0</v>
      </c>
      <c r="H30" s="330">
        <f>固定資本!M30</f>
        <v>0.91885107165270208</v>
      </c>
      <c r="I30" s="337"/>
      <c r="J30" s="327">
        <f t="shared" si="0"/>
        <v>0</v>
      </c>
      <c r="K30" s="327">
        <v>0</v>
      </c>
      <c r="L30" s="327">
        <f t="shared" si="1"/>
        <v>0</v>
      </c>
      <c r="M30" s="330">
        <f>係数!E30+係数!F30</f>
        <v>0.26419828916354948</v>
      </c>
      <c r="N30" s="327">
        <f t="shared" si="2"/>
        <v>0</v>
      </c>
      <c r="O30" s="335"/>
      <c r="P30" s="336"/>
      <c r="Q30" s="330">
        <f>係数!G30</f>
        <v>1.089086966559537E-3</v>
      </c>
      <c r="R30" s="327">
        <f t="shared" si="3"/>
        <v>0</v>
      </c>
      <c r="S30" s="327">
        <f t="shared" si="4"/>
        <v>0</v>
      </c>
      <c r="T30" s="327">
        <v>0</v>
      </c>
      <c r="U30" s="327">
        <f t="shared" si="5"/>
        <v>0</v>
      </c>
      <c r="V30" s="333"/>
      <c r="W30" s="327">
        <f t="shared" si="7"/>
        <v>0</v>
      </c>
      <c r="X30" s="327">
        <f t="shared" si="8"/>
        <v>0</v>
      </c>
      <c r="Y30" s="327">
        <f t="shared" si="9"/>
        <v>0</v>
      </c>
      <c r="Z30" s="333"/>
      <c r="AA30" s="327">
        <f>W30*(1-固定資本!N30)</f>
        <v>0</v>
      </c>
      <c r="AB30" s="327">
        <f>X30*(1-固定資本!N30)</f>
        <v>0</v>
      </c>
      <c r="AC30" s="327">
        <f t="shared" si="10"/>
        <v>0</v>
      </c>
      <c r="AD30" s="333"/>
      <c r="AE30" s="334">
        <f>(I30+K30+T30)*係数!H30/1000</f>
        <v>0</v>
      </c>
      <c r="AF30" s="333"/>
      <c r="AG30" s="334">
        <f>(I30+K30+T30)*係数!I30/1000</f>
        <v>0</v>
      </c>
    </row>
    <row r="31" spans="1:33">
      <c r="A31" s="11"/>
      <c r="B31" s="301">
        <v>208</v>
      </c>
      <c r="C31" s="303" t="s">
        <v>34</v>
      </c>
      <c r="D31" s="337"/>
      <c r="E31" s="327">
        <f>固定資本!O31*$E$123</f>
        <v>0</v>
      </c>
      <c r="F31" s="328">
        <f>係数!D31</f>
        <v>0.16189819616238055</v>
      </c>
      <c r="G31" s="329">
        <f t="shared" si="6"/>
        <v>0</v>
      </c>
      <c r="H31" s="330">
        <f>固定資本!M31</f>
        <v>0.96622528534847862</v>
      </c>
      <c r="I31" s="337"/>
      <c r="J31" s="327">
        <f t="shared" si="0"/>
        <v>0</v>
      </c>
      <c r="K31" s="327">
        <v>0</v>
      </c>
      <c r="L31" s="327">
        <f t="shared" si="1"/>
        <v>0</v>
      </c>
      <c r="M31" s="330">
        <f>係数!E31+係数!F31</f>
        <v>0.22484581328497827</v>
      </c>
      <c r="N31" s="327">
        <f t="shared" si="2"/>
        <v>0</v>
      </c>
      <c r="O31" s="335"/>
      <c r="P31" s="336"/>
      <c r="Q31" s="330">
        <f>係数!G31</f>
        <v>4.2449770761739591E-3</v>
      </c>
      <c r="R31" s="327">
        <f t="shared" si="3"/>
        <v>0</v>
      </c>
      <c r="S31" s="327">
        <f t="shared" si="4"/>
        <v>0</v>
      </c>
      <c r="T31" s="327">
        <v>0</v>
      </c>
      <c r="U31" s="327">
        <f t="shared" si="5"/>
        <v>0</v>
      </c>
      <c r="V31" s="333"/>
      <c r="W31" s="327">
        <f t="shared" si="7"/>
        <v>0</v>
      </c>
      <c r="X31" s="327">
        <f t="shared" si="8"/>
        <v>0</v>
      </c>
      <c r="Y31" s="327">
        <f t="shared" si="9"/>
        <v>0</v>
      </c>
      <c r="Z31" s="333"/>
      <c r="AA31" s="327">
        <f>W31*(1-固定資本!N31)</f>
        <v>0</v>
      </c>
      <c r="AB31" s="327">
        <f>X31*(1-固定資本!N31)</f>
        <v>0</v>
      </c>
      <c r="AC31" s="327">
        <f t="shared" si="10"/>
        <v>0</v>
      </c>
      <c r="AD31" s="333"/>
      <c r="AE31" s="334">
        <f>(I31+K31+T31)*係数!H31/1000</f>
        <v>0</v>
      </c>
      <c r="AF31" s="333"/>
      <c r="AG31" s="334">
        <f>(I31+K31+T31)*係数!I31/1000</f>
        <v>0</v>
      </c>
    </row>
    <row r="32" spans="1:33">
      <c r="A32" s="11"/>
      <c r="B32" s="301">
        <v>211</v>
      </c>
      <c r="C32" s="303" t="s">
        <v>35</v>
      </c>
      <c r="D32" s="337"/>
      <c r="E32" s="327">
        <f>固定資本!O32*$E$123</f>
        <v>0</v>
      </c>
      <c r="F32" s="328">
        <f>係数!D32</f>
        <v>7.87753884211706E-4</v>
      </c>
      <c r="G32" s="329">
        <f t="shared" si="6"/>
        <v>0</v>
      </c>
      <c r="H32" s="330">
        <f>固定資本!M32</f>
        <v>1.0022786656411056</v>
      </c>
      <c r="I32" s="337"/>
      <c r="J32" s="327">
        <f t="shared" si="0"/>
        <v>0</v>
      </c>
      <c r="K32" s="327">
        <v>0</v>
      </c>
      <c r="L32" s="327">
        <f t="shared" si="1"/>
        <v>0</v>
      </c>
      <c r="M32" s="330">
        <f>係数!E32+係数!F32</f>
        <v>1.3830745452870552E-2</v>
      </c>
      <c r="N32" s="327">
        <f t="shared" si="2"/>
        <v>0</v>
      </c>
      <c r="O32" s="335"/>
      <c r="P32" s="336"/>
      <c r="Q32" s="330">
        <f>係数!G32</f>
        <v>1.129966706925685E-2</v>
      </c>
      <c r="R32" s="327">
        <f t="shared" si="3"/>
        <v>0</v>
      </c>
      <c r="S32" s="327">
        <f t="shared" si="4"/>
        <v>0</v>
      </c>
      <c r="T32" s="327">
        <v>0</v>
      </c>
      <c r="U32" s="327">
        <f t="shared" si="5"/>
        <v>0</v>
      </c>
      <c r="V32" s="333"/>
      <c r="W32" s="327">
        <f t="shared" si="7"/>
        <v>0</v>
      </c>
      <c r="X32" s="327">
        <f t="shared" si="8"/>
        <v>0</v>
      </c>
      <c r="Y32" s="327">
        <f t="shared" si="9"/>
        <v>0</v>
      </c>
      <c r="Z32" s="333"/>
      <c r="AA32" s="327">
        <f>W32*(1-固定資本!N32)</f>
        <v>0</v>
      </c>
      <c r="AB32" s="327">
        <f>X32*(1-固定資本!N32)</f>
        <v>0</v>
      </c>
      <c r="AC32" s="327">
        <f t="shared" si="10"/>
        <v>0</v>
      </c>
      <c r="AD32" s="333"/>
      <c r="AE32" s="334">
        <f>(I32+K32+T32)*係数!H32/1000</f>
        <v>0</v>
      </c>
      <c r="AF32" s="333"/>
      <c r="AG32" s="334">
        <f>(I32+K32+T32)*係数!I32/1000</f>
        <v>0</v>
      </c>
    </row>
    <row r="33" spans="1:33">
      <c r="A33" s="11"/>
      <c r="B33" s="301">
        <v>212</v>
      </c>
      <c r="C33" s="303" t="s">
        <v>36</v>
      </c>
      <c r="D33" s="337"/>
      <c r="E33" s="327">
        <f>固定資本!O33*$E$123</f>
        <v>0</v>
      </c>
      <c r="F33" s="328">
        <f>係数!D33</f>
        <v>0.44413519794161693</v>
      </c>
      <c r="G33" s="329">
        <f t="shared" si="6"/>
        <v>0</v>
      </c>
      <c r="H33" s="330">
        <f>固定資本!M33</f>
        <v>1.0315692333774333</v>
      </c>
      <c r="I33" s="337"/>
      <c r="J33" s="327">
        <f t="shared" si="0"/>
        <v>0</v>
      </c>
      <c r="K33" s="327">
        <v>0</v>
      </c>
      <c r="L33" s="327">
        <f t="shared" si="1"/>
        <v>0</v>
      </c>
      <c r="M33" s="330">
        <f>係数!E33+係数!F33</f>
        <v>0.2008530171506018</v>
      </c>
      <c r="N33" s="327">
        <f t="shared" si="2"/>
        <v>0</v>
      </c>
      <c r="O33" s="335"/>
      <c r="P33" s="336"/>
      <c r="Q33" s="330">
        <f>係数!G33</f>
        <v>2.6640038257061699E-7</v>
      </c>
      <c r="R33" s="327">
        <f t="shared" si="3"/>
        <v>0</v>
      </c>
      <c r="S33" s="327">
        <f t="shared" si="4"/>
        <v>0</v>
      </c>
      <c r="T33" s="327">
        <v>0</v>
      </c>
      <c r="U33" s="327">
        <f t="shared" si="5"/>
        <v>0</v>
      </c>
      <c r="V33" s="333"/>
      <c r="W33" s="327">
        <f t="shared" si="7"/>
        <v>0</v>
      </c>
      <c r="X33" s="327">
        <f t="shared" si="8"/>
        <v>0</v>
      </c>
      <c r="Y33" s="327">
        <f t="shared" si="9"/>
        <v>0</v>
      </c>
      <c r="Z33" s="333"/>
      <c r="AA33" s="327">
        <f>W33*(1-固定資本!N33)</f>
        <v>0</v>
      </c>
      <c r="AB33" s="327">
        <f>X33*(1-固定資本!N33)</f>
        <v>0</v>
      </c>
      <c r="AC33" s="327">
        <f t="shared" si="10"/>
        <v>0</v>
      </c>
      <c r="AD33" s="333"/>
      <c r="AE33" s="334">
        <f>(I33+K33+T33)*係数!H33/1000</f>
        <v>0</v>
      </c>
      <c r="AF33" s="333"/>
      <c r="AG33" s="334">
        <f>(I33+K33+T33)*係数!I33/1000</f>
        <v>0</v>
      </c>
    </row>
    <row r="34" spans="1:33">
      <c r="A34" s="11"/>
      <c r="B34" s="301">
        <v>221</v>
      </c>
      <c r="C34" s="303" t="s">
        <v>37</v>
      </c>
      <c r="D34" s="337"/>
      <c r="E34" s="327">
        <f>固定資本!O34*$E$123</f>
        <v>0</v>
      </c>
      <c r="F34" s="328">
        <f>係数!D34</f>
        <v>0.12029621483290154</v>
      </c>
      <c r="G34" s="329">
        <f t="shared" si="6"/>
        <v>0</v>
      </c>
      <c r="H34" s="330">
        <f>固定資本!M34</f>
        <v>0.94119135347514282</v>
      </c>
      <c r="I34" s="337"/>
      <c r="J34" s="327">
        <f t="shared" si="0"/>
        <v>0</v>
      </c>
      <c r="K34" s="327">
        <v>0</v>
      </c>
      <c r="L34" s="327">
        <f t="shared" si="1"/>
        <v>0</v>
      </c>
      <c r="M34" s="330">
        <f>係数!E34+係数!F34</f>
        <v>0.18862425058316765</v>
      </c>
      <c r="N34" s="327">
        <f t="shared" si="2"/>
        <v>0</v>
      </c>
      <c r="O34" s="335"/>
      <c r="P34" s="336"/>
      <c r="Q34" s="330">
        <f>係数!G34</f>
        <v>6.9338676605931997E-4</v>
      </c>
      <c r="R34" s="327">
        <f t="shared" si="3"/>
        <v>0</v>
      </c>
      <c r="S34" s="327">
        <f t="shared" si="4"/>
        <v>0</v>
      </c>
      <c r="T34" s="327">
        <v>0</v>
      </c>
      <c r="U34" s="327">
        <f t="shared" si="5"/>
        <v>0</v>
      </c>
      <c r="V34" s="333"/>
      <c r="W34" s="327">
        <f t="shared" si="7"/>
        <v>0</v>
      </c>
      <c r="X34" s="327">
        <f t="shared" si="8"/>
        <v>0</v>
      </c>
      <c r="Y34" s="327">
        <f t="shared" si="9"/>
        <v>0</v>
      </c>
      <c r="Z34" s="333"/>
      <c r="AA34" s="327">
        <f>W34*(1-固定資本!N34)</f>
        <v>0</v>
      </c>
      <c r="AB34" s="327">
        <f>X34*(1-固定資本!N34)</f>
        <v>0</v>
      </c>
      <c r="AC34" s="327">
        <f t="shared" si="10"/>
        <v>0</v>
      </c>
      <c r="AD34" s="333"/>
      <c r="AE34" s="334">
        <f>(I34+K34+T34)*係数!H34/1000</f>
        <v>0</v>
      </c>
      <c r="AF34" s="333"/>
      <c r="AG34" s="334">
        <f>(I34+K34+T34)*係数!I34/1000</f>
        <v>0</v>
      </c>
    </row>
    <row r="35" spans="1:33">
      <c r="A35" s="11"/>
      <c r="B35" s="301">
        <v>222</v>
      </c>
      <c r="C35" s="303" t="s">
        <v>38</v>
      </c>
      <c r="D35" s="337"/>
      <c r="E35" s="327">
        <f>固定資本!O35*$E$123</f>
        <v>0</v>
      </c>
      <c r="F35" s="328">
        <f>係数!D35</f>
        <v>3.6682313355650642E-2</v>
      </c>
      <c r="G35" s="329">
        <f t="shared" si="6"/>
        <v>0</v>
      </c>
      <c r="H35" s="330">
        <f>固定資本!M35</f>
        <v>0.97788138773508126</v>
      </c>
      <c r="I35" s="337"/>
      <c r="J35" s="327">
        <f t="shared" si="0"/>
        <v>0</v>
      </c>
      <c r="K35" s="327">
        <v>0</v>
      </c>
      <c r="L35" s="327">
        <f t="shared" si="1"/>
        <v>0</v>
      </c>
      <c r="M35" s="330">
        <f>係数!E35+係数!F35</f>
        <v>0.25923291086995187</v>
      </c>
      <c r="N35" s="327">
        <f t="shared" si="2"/>
        <v>0</v>
      </c>
      <c r="O35" s="335"/>
      <c r="P35" s="336"/>
      <c r="Q35" s="330">
        <f>係数!G35</f>
        <v>1.7488556394737089E-3</v>
      </c>
      <c r="R35" s="327">
        <f t="shared" si="3"/>
        <v>0</v>
      </c>
      <c r="S35" s="327">
        <f t="shared" si="4"/>
        <v>0</v>
      </c>
      <c r="T35" s="327">
        <v>0</v>
      </c>
      <c r="U35" s="327">
        <f t="shared" si="5"/>
        <v>0</v>
      </c>
      <c r="V35" s="333"/>
      <c r="W35" s="327">
        <f t="shared" si="7"/>
        <v>0</v>
      </c>
      <c r="X35" s="327">
        <f t="shared" si="8"/>
        <v>0</v>
      </c>
      <c r="Y35" s="327">
        <f t="shared" si="9"/>
        <v>0</v>
      </c>
      <c r="Z35" s="333"/>
      <c r="AA35" s="327">
        <f>W35*(1-固定資本!N35)</f>
        <v>0</v>
      </c>
      <c r="AB35" s="327">
        <f>X35*(1-固定資本!N35)</f>
        <v>0</v>
      </c>
      <c r="AC35" s="327">
        <f t="shared" si="10"/>
        <v>0</v>
      </c>
      <c r="AD35" s="333"/>
      <c r="AE35" s="334">
        <f>(I35+K35+T35)*係数!H35/1000</f>
        <v>0</v>
      </c>
      <c r="AF35" s="333"/>
      <c r="AG35" s="334">
        <f>(I35+K35+T35)*係数!I35/1000</f>
        <v>0</v>
      </c>
    </row>
    <row r="36" spans="1:33">
      <c r="A36" s="11"/>
      <c r="B36" s="301">
        <v>231</v>
      </c>
      <c r="C36" s="303" t="s">
        <v>39</v>
      </c>
      <c r="D36" s="337"/>
      <c r="E36" s="327">
        <f>固定資本!O36*$E$123</f>
        <v>0</v>
      </c>
      <c r="F36" s="328">
        <f>係数!D36</f>
        <v>3.7173018508232514E-2</v>
      </c>
      <c r="G36" s="329">
        <f t="shared" si="6"/>
        <v>0</v>
      </c>
      <c r="H36" s="330">
        <f>固定資本!M36</f>
        <v>0.98676609526055503</v>
      </c>
      <c r="I36" s="337"/>
      <c r="J36" s="327">
        <f t="shared" si="0"/>
        <v>0</v>
      </c>
      <c r="K36" s="327">
        <v>0</v>
      </c>
      <c r="L36" s="327">
        <f t="shared" si="1"/>
        <v>0</v>
      </c>
      <c r="M36" s="330">
        <f>係数!E36+係数!F36</f>
        <v>0.3027040262543309</v>
      </c>
      <c r="N36" s="327">
        <f t="shared" si="2"/>
        <v>0</v>
      </c>
      <c r="O36" s="335"/>
      <c r="P36" s="336"/>
      <c r="Q36" s="330">
        <f>係数!G36</f>
        <v>3.3537075071592565E-3</v>
      </c>
      <c r="R36" s="327">
        <f t="shared" si="3"/>
        <v>0</v>
      </c>
      <c r="S36" s="327">
        <f t="shared" si="4"/>
        <v>0</v>
      </c>
      <c r="T36" s="327">
        <v>0</v>
      </c>
      <c r="U36" s="327">
        <f t="shared" si="5"/>
        <v>0</v>
      </c>
      <c r="V36" s="333"/>
      <c r="W36" s="327">
        <f t="shared" si="7"/>
        <v>0</v>
      </c>
      <c r="X36" s="327">
        <f t="shared" si="8"/>
        <v>0</v>
      </c>
      <c r="Y36" s="327">
        <f t="shared" si="9"/>
        <v>0</v>
      </c>
      <c r="Z36" s="333"/>
      <c r="AA36" s="327">
        <f>W36*(1-固定資本!N36)</f>
        <v>0</v>
      </c>
      <c r="AB36" s="327">
        <f>X36*(1-固定資本!N36)</f>
        <v>0</v>
      </c>
      <c r="AC36" s="327">
        <f t="shared" si="10"/>
        <v>0</v>
      </c>
      <c r="AD36" s="333"/>
      <c r="AE36" s="334">
        <f>(I36+K36+T36)*係数!H36/1000</f>
        <v>0</v>
      </c>
      <c r="AF36" s="333"/>
      <c r="AG36" s="334">
        <f>(I36+K36+T36)*係数!I36/1000</f>
        <v>0</v>
      </c>
    </row>
    <row r="37" spans="1:33">
      <c r="A37" s="11"/>
      <c r="B37" s="301">
        <v>251</v>
      </c>
      <c r="C37" s="303" t="s">
        <v>40</v>
      </c>
      <c r="D37" s="337"/>
      <c r="E37" s="327">
        <f>固定資本!O37*$E$123</f>
        <v>0</v>
      </c>
      <c r="F37" s="328">
        <f>係数!D37</f>
        <v>0.10243832311935219</v>
      </c>
      <c r="G37" s="329">
        <f t="shared" si="6"/>
        <v>0</v>
      </c>
      <c r="H37" s="330">
        <f>固定資本!M37</f>
        <v>1.0526967784300147</v>
      </c>
      <c r="I37" s="337"/>
      <c r="J37" s="327">
        <f t="shared" si="0"/>
        <v>0</v>
      </c>
      <c r="K37" s="327">
        <v>0</v>
      </c>
      <c r="L37" s="327">
        <f t="shared" si="1"/>
        <v>0</v>
      </c>
      <c r="M37" s="330">
        <f>係数!E37+係数!F37</f>
        <v>0.1826755008488927</v>
      </c>
      <c r="N37" s="327">
        <f t="shared" si="2"/>
        <v>0</v>
      </c>
      <c r="O37" s="335"/>
      <c r="P37" s="336"/>
      <c r="Q37" s="330">
        <f>係数!G37</f>
        <v>3.8903034557925826E-5</v>
      </c>
      <c r="R37" s="327">
        <f t="shared" si="3"/>
        <v>0</v>
      </c>
      <c r="S37" s="327">
        <f t="shared" si="4"/>
        <v>0</v>
      </c>
      <c r="T37" s="327">
        <v>0</v>
      </c>
      <c r="U37" s="327">
        <f t="shared" si="5"/>
        <v>0</v>
      </c>
      <c r="V37" s="333"/>
      <c r="W37" s="327">
        <f t="shared" si="7"/>
        <v>0</v>
      </c>
      <c r="X37" s="327">
        <f t="shared" si="8"/>
        <v>0</v>
      </c>
      <c r="Y37" s="327">
        <f t="shared" si="9"/>
        <v>0</v>
      </c>
      <c r="Z37" s="333"/>
      <c r="AA37" s="327">
        <f>W37*(1-固定資本!N37)</f>
        <v>0</v>
      </c>
      <c r="AB37" s="327">
        <f>X37*(1-固定資本!N37)</f>
        <v>0</v>
      </c>
      <c r="AC37" s="327">
        <f t="shared" si="10"/>
        <v>0</v>
      </c>
      <c r="AD37" s="333"/>
      <c r="AE37" s="334">
        <f>(I37+K37+T37)*係数!H37/1000</f>
        <v>0</v>
      </c>
      <c r="AF37" s="333"/>
      <c r="AG37" s="334">
        <f>(I37+K37+T37)*係数!I37/1000</f>
        <v>0</v>
      </c>
    </row>
    <row r="38" spans="1:33">
      <c r="A38" s="11"/>
      <c r="B38" s="301">
        <v>252</v>
      </c>
      <c r="C38" s="303" t="s">
        <v>41</v>
      </c>
      <c r="D38" s="337"/>
      <c r="E38" s="327">
        <f>固定資本!O38*$E$123</f>
        <v>0</v>
      </c>
      <c r="F38" s="328">
        <f>係数!D38</f>
        <v>0.5048563950510393</v>
      </c>
      <c r="G38" s="329">
        <f t="shared" si="6"/>
        <v>0</v>
      </c>
      <c r="H38" s="330">
        <f>固定資本!M38</f>
        <v>1.0670700835814202</v>
      </c>
      <c r="I38" s="337"/>
      <c r="J38" s="327">
        <f t="shared" si="0"/>
        <v>0</v>
      </c>
      <c r="K38" s="327">
        <v>0</v>
      </c>
      <c r="L38" s="327">
        <f t="shared" si="1"/>
        <v>0</v>
      </c>
      <c r="M38" s="330">
        <f>係数!E38+係数!F38</f>
        <v>0.2421643548187889</v>
      </c>
      <c r="N38" s="327">
        <f t="shared" si="2"/>
        <v>0</v>
      </c>
      <c r="O38" s="335"/>
      <c r="P38" s="336"/>
      <c r="Q38" s="330">
        <f>係数!G38</f>
        <v>2.4690542481431467E-6</v>
      </c>
      <c r="R38" s="327">
        <f t="shared" si="3"/>
        <v>0</v>
      </c>
      <c r="S38" s="327">
        <f t="shared" si="4"/>
        <v>0</v>
      </c>
      <c r="T38" s="327">
        <v>0</v>
      </c>
      <c r="U38" s="327">
        <f t="shared" si="5"/>
        <v>0</v>
      </c>
      <c r="V38" s="333"/>
      <c r="W38" s="327">
        <f t="shared" si="7"/>
        <v>0</v>
      </c>
      <c r="X38" s="327">
        <f t="shared" si="8"/>
        <v>0</v>
      </c>
      <c r="Y38" s="327">
        <f t="shared" si="9"/>
        <v>0</v>
      </c>
      <c r="Z38" s="333"/>
      <c r="AA38" s="327">
        <f>W38*(1-固定資本!N38)</f>
        <v>0</v>
      </c>
      <c r="AB38" s="327">
        <f>X38*(1-固定資本!N38)</f>
        <v>0</v>
      </c>
      <c r="AC38" s="327">
        <f t="shared" si="10"/>
        <v>0</v>
      </c>
      <c r="AD38" s="333"/>
      <c r="AE38" s="334">
        <f>(I38+K38+T38)*係数!H38/1000</f>
        <v>0</v>
      </c>
      <c r="AF38" s="333"/>
      <c r="AG38" s="334">
        <f>(I38+K38+T38)*係数!I38/1000</f>
        <v>0</v>
      </c>
    </row>
    <row r="39" spans="1:33">
      <c r="A39" s="11"/>
      <c r="B39" s="301">
        <v>253</v>
      </c>
      <c r="C39" s="303" t="s">
        <v>42</v>
      </c>
      <c r="D39" s="337"/>
      <c r="E39" s="327">
        <f>固定資本!O39*$E$123</f>
        <v>0</v>
      </c>
      <c r="F39" s="328">
        <f>係数!D39</f>
        <v>2.2138279113519288E-2</v>
      </c>
      <c r="G39" s="329">
        <f t="shared" si="6"/>
        <v>0</v>
      </c>
      <c r="H39" s="330">
        <f>固定資本!M39</f>
        <v>0.93984991216962599</v>
      </c>
      <c r="I39" s="337"/>
      <c r="J39" s="327">
        <f t="shared" si="0"/>
        <v>0</v>
      </c>
      <c r="K39" s="327">
        <v>0</v>
      </c>
      <c r="L39" s="327">
        <f t="shared" si="1"/>
        <v>0</v>
      </c>
      <c r="M39" s="330">
        <f>係数!E39+係数!F39</f>
        <v>0.49123118282592082</v>
      </c>
      <c r="N39" s="327">
        <f t="shared" si="2"/>
        <v>0</v>
      </c>
      <c r="O39" s="335"/>
      <c r="P39" s="336"/>
      <c r="Q39" s="330">
        <f>係数!G39</f>
        <v>4.1983767575126731E-5</v>
      </c>
      <c r="R39" s="327">
        <f t="shared" si="3"/>
        <v>0</v>
      </c>
      <c r="S39" s="327">
        <f t="shared" si="4"/>
        <v>0</v>
      </c>
      <c r="T39" s="327">
        <v>0</v>
      </c>
      <c r="U39" s="327">
        <f t="shared" si="5"/>
        <v>0</v>
      </c>
      <c r="V39" s="333"/>
      <c r="W39" s="327">
        <f t="shared" si="7"/>
        <v>0</v>
      </c>
      <c r="X39" s="327">
        <f t="shared" si="8"/>
        <v>0</v>
      </c>
      <c r="Y39" s="327">
        <f t="shared" si="9"/>
        <v>0</v>
      </c>
      <c r="Z39" s="333"/>
      <c r="AA39" s="327">
        <f>W39*(1-固定資本!N39)</f>
        <v>0</v>
      </c>
      <c r="AB39" s="327">
        <f>X39*(1-固定資本!N39)</f>
        <v>0</v>
      </c>
      <c r="AC39" s="327">
        <f t="shared" si="10"/>
        <v>0</v>
      </c>
      <c r="AD39" s="333"/>
      <c r="AE39" s="334">
        <f>(I39+K39+T39)*係数!H39/1000</f>
        <v>0</v>
      </c>
      <c r="AF39" s="333"/>
      <c r="AG39" s="334">
        <f>(I39+K39+T39)*係数!I39/1000</f>
        <v>0</v>
      </c>
    </row>
    <row r="40" spans="1:33">
      <c r="A40" s="11"/>
      <c r="B40" s="301">
        <v>259</v>
      </c>
      <c r="C40" s="303" t="s">
        <v>43</v>
      </c>
      <c r="D40" s="337"/>
      <c r="E40" s="327">
        <f>固定資本!O40*$E$123</f>
        <v>0</v>
      </c>
      <c r="F40" s="328">
        <f>係数!D40</f>
        <v>0.11040459409606318</v>
      </c>
      <c r="G40" s="329">
        <f t="shared" si="6"/>
        <v>0</v>
      </c>
      <c r="H40" s="330">
        <f>固定資本!M40</f>
        <v>1.0686995841865128</v>
      </c>
      <c r="I40" s="337"/>
      <c r="J40" s="327">
        <f t="shared" si="0"/>
        <v>0</v>
      </c>
      <c r="K40" s="327">
        <v>0</v>
      </c>
      <c r="L40" s="327">
        <f t="shared" si="1"/>
        <v>0</v>
      </c>
      <c r="M40" s="330">
        <f>係数!E40+係数!F40</f>
        <v>0.38156664621228359</v>
      </c>
      <c r="N40" s="327">
        <f t="shared" si="2"/>
        <v>0</v>
      </c>
      <c r="O40" s="335"/>
      <c r="P40" s="336"/>
      <c r="Q40" s="330">
        <f>係数!G40</f>
        <v>2.2820943790498281E-4</v>
      </c>
      <c r="R40" s="327">
        <f t="shared" si="3"/>
        <v>0</v>
      </c>
      <c r="S40" s="327">
        <f t="shared" si="4"/>
        <v>0</v>
      </c>
      <c r="T40" s="327">
        <v>0</v>
      </c>
      <c r="U40" s="327">
        <f t="shared" si="5"/>
        <v>0</v>
      </c>
      <c r="V40" s="333"/>
      <c r="W40" s="327">
        <f t="shared" si="7"/>
        <v>0</v>
      </c>
      <c r="X40" s="327">
        <f t="shared" si="8"/>
        <v>0</v>
      </c>
      <c r="Y40" s="327">
        <f t="shared" si="9"/>
        <v>0</v>
      </c>
      <c r="Z40" s="333"/>
      <c r="AA40" s="327">
        <f>W40*(1-固定資本!N40)</f>
        <v>0</v>
      </c>
      <c r="AB40" s="327">
        <f>X40*(1-固定資本!N40)</f>
        <v>0</v>
      </c>
      <c r="AC40" s="327">
        <f t="shared" si="10"/>
        <v>0</v>
      </c>
      <c r="AD40" s="333"/>
      <c r="AE40" s="334">
        <f>(I40+K40+T40)*係数!H40/1000</f>
        <v>0</v>
      </c>
      <c r="AF40" s="333"/>
      <c r="AG40" s="334">
        <f>(I40+K40+T40)*係数!I40/1000</f>
        <v>0</v>
      </c>
    </row>
    <row r="41" spans="1:33">
      <c r="A41" s="11"/>
      <c r="B41" s="301">
        <v>261</v>
      </c>
      <c r="C41" s="303" t="s">
        <v>44</v>
      </c>
      <c r="D41" s="337"/>
      <c r="E41" s="327">
        <f>固定資本!O41*$E$123</f>
        <v>0</v>
      </c>
      <c r="F41" s="328">
        <f>係数!D41</f>
        <v>8.6224411631530273E-4</v>
      </c>
      <c r="G41" s="329">
        <f t="shared" si="6"/>
        <v>0</v>
      </c>
      <c r="H41" s="330">
        <f>固定資本!M41</f>
        <v>0.98732919967788479</v>
      </c>
      <c r="I41" s="337"/>
      <c r="J41" s="327">
        <f t="shared" si="0"/>
        <v>0</v>
      </c>
      <c r="K41" s="327">
        <v>0</v>
      </c>
      <c r="L41" s="327">
        <f t="shared" si="1"/>
        <v>0</v>
      </c>
      <c r="M41" s="330">
        <f>係数!E41+係数!F41</f>
        <v>0.18956978210316641</v>
      </c>
      <c r="N41" s="327">
        <f t="shared" si="2"/>
        <v>0</v>
      </c>
      <c r="O41" s="335"/>
      <c r="P41" s="336"/>
      <c r="Q41" s="330">
        <f>係数!G41</f>
        <v>0</v>
      </c>
      <c r="R41" s="327">
        <f t="shared" si="3"/>
        <v>0</v>
      </c>
      <c r="S41" s="327">
        <f t="shared" si="4"/>
        <v>0</v>
      </c>
      <c r="T41" s="327">
        <v>0</v>
      </c>
      <c r="U41" s="327">
        <f t="shared" si="5"/>
        <v>0</v>
      </c>
      <c r="V41" s="333"/>
      <c r="W41" s="327">
        <f t="shared" si="7"/>
        <v>0</v>
      </c>
      <c r="X41" s="327">
        <f t="shared" si="8"/>
        <v>0</v>
      </c>
      <c r="Y41" s="327">
        <f t="shared" si="9"/>
        <v>0</v>
      </c>
      <c r="Z41" s="333"/>
      <c r="AA41" s="327">
        <f>W41*(1-固定資本!N41)</f>
        <v>0</v>
      </c>
      <c r="AB41" s="327">
        <f>X41*(1-固定資本!N41)</f>
        <v>0</v>
      </c>
      <c r="AC41" s="327">
        <f t="shared" si="10"/>
        <v>0</v>
      </c>
      <c r="AD41" s="333"/>
      <c r="AE41" s="334">
        <f>(I41+K41+T41)*係数!H41/1000</f>
        <v>0</v>
      </c>
      <c r="AF41" s="333"/>
      <c r="AG41" s="334">
        <f>(I41+K41+T41)*係数!I41/1000</f>
        <v>0</v>
      </c>
    </row>
    <row r="42" spans="1:33">
      <c r="A42" s="11"/>
      <c r="B42" s="301">
        <v>262</v>
      </c>
      <c r="C42" s="303" t="s">
        <v>45</v>
      </c>
      <c r="D42" s="337"/>
      <c r="E42" s="327">
        <f>固定資本!O42*$E$123</f>
        <v>0</v>
      </c>
      <c r="F42" s="328">
        <f>係数!D42</f>
        <v>7.151964363288299E-2</v>
      </c>
      <c r="G42" s="329">
        <f t="shared" si="6"/>
        <v>0</v>
      </c>
      <c r="H42" s="330">
        <f>固定資本!M42</f>
        <v>1.0141266639115543</v>
      </c>
      <c r="I42" s="337"/>
      <c r="J42" s="327">
        <f t="shared" si="0"/>
        <v>0</v>
      </c>
      <c r="K42" s="327">
        <v>0</v>
      </c>
      <c r="L42" s="327">
        <f t="shared" si="1"/>
        <v>0</v>
      </c>
      <c r="M42" s="330">
        <f>係数!E42+係数!F42</f>
        <v>0.29829598527959006</v>
      </c>
      <c r="N42" s="327">
        <f t="shared" si="2"/>
        <v>0</v>
      </c>
      <c r="O42" s="335"/>
      <c r="P42" s="336"/>
      <c r="Q42" s="330">
        <f>係数!G42</f>
        <v>0</v>
      </c>
      <c r="R42" s="327">
        <f t="shared" si="3"/>
        <v>0</v>
      </c>
      <c r="S42" s="327">
        <f t="shared" si="4"/>
        <v>0</v>
      </c>
      <c r="T42" s="327">
        <v>0</v>
      </c>
      <c r="U42" s="327">
        <f t="shared" si="5"/>
        <v>0</v>
      </c>
      <c r="V42" s="333"/>
      <c r="W42" s="327">
        <f t="shared" si="7"/>
        <v>0</v>
      </c>
      <c r="X42" s="327">
        <f t="shared" si="8"/>
        <v>0</v>
      </c>
      <c r="Y42" s="327">
        <f t="shared" si="9"/>
        <v>0</v>
      </c>
      <c r="Z42" s="333"/>
      <c r="AA42" s="327">
        <f>W42*(1-固定資本!N42)</f>
        <v>0</v>
      </c>
      <c r="AB42" s="327">
        <f>X42*(1-固定資本!N42)</f>
        <v>0</v>
      </c>
      <c r="AC42" s="327">
        <f t="shared" si="10"/>
        <v>0</v>
      </c>
      <c r="AD42" s="333"/>
      <c r="AE42" s="334">
        <f>(I42+K42+T42)*係数!H42/1000</f>
        <v>0</v>
      </c>
      <c r="AF42" s="333"/>
      <c r="AG42" s="334">
        <f>(I42+K42+T42)*係数!I42/1000</f>
        <v>0</v>
      </c>
    </row>
    <row r="43" spans="1:33">
      <c r="A43" s="11"/>
      <c r="B43" s="301">
        <v>263</v>
      </c>
      <c r="C43" s="303" t="s">
        <v>46</v>
      </c>
      <c r="D43" s="337"/>
      <c r="E43" s="327">
        <f>固定資本!O43*$E$123</f>
        <v>0</v>
      </c>
      <c r="F43" s="328">
        <f>係数!D43</f>
        <v>8.9259854277943251E-2</v>
      </c>
      <c r="G43" s="329">
        <f t="shared" si="6"/>
        <v>0</v>
      </c>
      <c r="H43" s="330">
        <f>固定資本!M43</f>
        <v>1.0762979803621566</v>
      </c>
      <c r="I43" s="337"/>
      <c r="J43" s="327">
        <f t="shared" si="0"/>
        <v>0</v>
      </c>
      <c r="K43" s="327">
        <v>0</v>
      </c>
      <c r="L43" s="327">
        <f t="shared" si="1"/>
        <v>0</v>
      </c>
      <c r="M43" s="330">
        <f>係数!E43+係数!F43</f>
        <v>0.36962919278630313</v>
      </c>
      <c r="N43" s="327">
        <f t="shared" si="2"/>
        <v>0</v>
      </c>
      <c r="O43" s="335"/>
      <c r="P43" s="336"/>
      <c r="Q43" s="330">
        <f>係数!G43</f>
        <v>6.6959940551032552E-8</v>
      </c>
      <c r="R43" s="327">
        <f t="shared" si="3"/>
        <v>0</v>
      </c>
      <c r="S43" s="327">
        <f t="shared" si="4"/>
        <v>0</v>
      </c>
      <c r="T43" s="327">
        <v>0</v>
      </c>
      <c r="U43" s="327">
        <f t="shared" si="5"/>
        <v>0</v>
      </c>
      <c r="V43" s="333"/>
      <c r="W43" s="327">
        <f t="shared" si="7"/>
        <v>0</v>
      </c>
      <c r="X43" s="327">
        <f t="shared" si="8"/>
        <v>0</v>
      </c>
      <c r="Y43" s="327">
        <f t="shared" si="9"/>
        <v>0</v>
      </c>
      <c r="Z43" s="333"/>
      <c r="AA43" s="327">
        <f>W43*(1-固定資本!N43)</f>
        <v>0</v>
      </c>
      <c r="AB43" s="327">
        <f>X43*(1-固定資本!N43)</f>
        <v>0</v>
      </c>
      <c r="AC43" s="327">
        <f t="shared" si="10"/>
        <v>0</v>
      </c>
      <c r="AD43" s="333"/>
      <c r="AE43" s="334">
        <f>(I43+K43+T43)*係数!H43/1000</f>
        <v>0</v>
      </c>
      <c r="AF43" s="333"/>
      <c r="AG43" s="334">
        <f>(I43+K43+T43)*係数!I43/1000</f>
        <v>0</v>
      </c>
    </row>
    <row r="44" spans="1:33">
      <c r="A44" s="11"/>
      <c r="B44" s="301">
        <v>269</v>
      </c>
      <c r="C44" s="303" t="s">
        <v>47</v>
      </c>
      <c r="D44" s="337"/>
      <c r="E44" s="327">
        <f>固定資本!O44*$E$123</f>
        <v>0</v>
      </c>
      <c r="F44" s="328">
        <f>係数!D44</f>
        <v>0.34895606008252855</v>
      </c>
      <c r="G44" s="329">
        <f t="shared" si="6"/>
        <v>0</v>
      </c>
      <c r="H44" s="330">
        <f>固定資本!M44</f>
        <v>1.088861514875836</v>
      </c>
      <c r="I44" s="337"/>
      <c r="J44" s="327">
        <f t="shared" si="0"/>
        <v>0</v>
      </c>
      <c r="K44" s="327">
        <v>0</v>
      </c>
      <c r="L44" s="327">
        <f t="shared" si="1"/>
        <v>0</v>
      </c>
      <c r="M44" s="330">
        <f>係数!E44+係数!F44</f>
        <v>0.1857748502738692</v>
      </c>
      <c r="N44" s="327">
        <f t="shared" si="2"/>
        <v>0</v>
      </c>
      <c r="O44" s="335"/>
      <c r="P44" s="336"/>
      <c r="Q44" s="330">
        <f>係数!G44</f>
        <v>0</v>
      </c>
      <c r="R44" s="327">
        <f t="shared" si="3"/>
        <v>0</v>
      </c>
      <c r="S44" s="327">
        <f t="shared" si="4"/>
        <v>0</v>
      </c>
      <c r="T44" s="327">
        <v>0</v>
      </c>
      <c r="U44" s="327">
        <f t="shared" si="5"/>
        <v>0</v>
      </c>
      <c r="V44" s="333"/>
      <c r="W44" s="327">
        <f t="shared" si="7"/>
        <v>0</v>
      </c>
      <c r="X44" s="327">
        <f t="shared" si="8"/>
        <v>0</v>
      </c>
      <c r="Y44" s="327">
        <f t="shared" si="9"/>
        <v>0</v>
      </c>
      <c r="Z44" s="333"/>
      <c r="AA44" s="327">
        <f>W44*(1-固定資本!N44)</f>
        <v>0</v>
      </c>
      <c r="AB44" s="327">
        <f>X44*(1-固定資本!N44)</f>
        <v>0</v>
      </c>
      <c r="AC44" s="327">
        <f t="shared" si="10"/>
        <v>0</v>
      </c>
      <c r="AD44" s="333"/>
      <c r="AE44" s="334">
        <f>(I44+K44+T44)*係数!H44/1000</f>
        <v>0</v>
      </c>
      <c r="AF44" s="333"/>
      <c r="AG44" s="334">
        <f>(I44+K44+T44)*係数!I44/1000</f>
        <v>0</v>
      </c>
    </row>
    <row r="45" spans="1:33">
      <c r="A45" s="11"/>
      <c r="B45" s="301">
        <v>271</v>
      </c>
      <c r="C45" s="303" t="s">
        <v>48</v>
      </c>
      <c r="D45" s="337"/>
      <c r="E45" s="327">
        <f>固定資本!O45*$E$123</f>
        <v>0</v>
      </c>
      <c r="F45" s="328">
        <f>係数!D45</f>
        <v>7.9113759470006872E-2</v>
      </c>
      <c r="G45" s="329">
        <f t="shared" si="6"/>
        <v>0</v>
      </c>
      <c r="H45" s="330">
        <f>固定資本!M45</f>
        <v>1.0022278956333002</v>
      </c>
      <c r="I45" s="337"/>
      <c r="J45" s="327">
        <f t="shared" si="0"/>
        <v>0</v>
      </c>
      <c r="K45" s="327">
        <v>0</v>
      </c>
      <c r="L45" s="327">
        <f t="shared" si="1"/>
        <v>0</v>
      </c>
      <c r="M45" s="330">
        <f>係数!E45+係数!F45</f>
        <v>0.22837316786600481</v>
      </c>
      <c r="N45" s="327">
        <f t="shared" si="2"/>
        <v>0</v>
      </c>
      <c r="O45" s="335"/>
      <c r="P45" s="336"/>
      <c r="Q45" s="330">
        <f>係数!G45</f>
        <v>3.338179306947361E-4</v>
      </c>
      <c r="R45" s="327">
        <f t="shared" si="3"/>
        <v>0</v>
      </c>
      <c r="S45" s="327">
        <f t="shared" si="4"/>
        <v>0</v>
      </c>
      <c r="T45" s="327">
        <v>0</v>
      </c>
      <c r="U45" s="327">
        <f t="shared" si="5"/>
        <v>0</v>
      </c>
      <c r="V45" s="333"/>
      <c r="W45" s="327">
        <f t="shared" si="7"/>
        <v>0</v>
      </c>
      <c r="X45" s="327">
        <f t="shared" si="8"/>
        <v>0</v>
      </c>
      <c r="Y45" s="327">
        <f t="shared" si="9"/>
        <v>0</v>
      </c>
      <c r="Z45" s="333"/>
      <c r="AA45" s="327">
        <f>W45*(1-固定資本!N45)</f>
        <v>0</v>
      </c>
      <c r="AB45" s="327">
        <f>X45*(1-固定資本!N45)</f>
        <v>0</v>
      </c>
      <c r="AC45" s="327">
        <f t="shared" si="10"/>
        <v>0</v>
      </c>
      <c r="AD45" s="333"/>
      <c r="AE45" s="334">
        <f>(I45+K45+T45)*係数!H45/1000</f>
        <v>0</v>
      </c>
      <c r="AF45" s="333"/>
      <c r="AG45" s="334">
        <f>(I45+K45+T45)*係数!I45/1000</f>
        <v>0</v>
      </c>
    </row>
    <row r="46" spans="1:33">
      <c r="A46" s="11"/>
      <c r="B46" s="301">
        <v>272</v>
      </c>
      <c r="C46" s="303" t="s">
        <v>49</v>
      </c>
      <c r="D46" s="337"/>
      <c r="E46" s="327">
        <f>固定資本!O46*$E$123</f>
        <v>0</v>
      </c>
      <c r="F46" s="328">
        <f>係数!D46</f>
        <v>0.10431581902322939</v>
      </c>
      <c r="G46" s="329">
        <f t="shared" si="6"/>
        <v>0</v>
      </c>
      <c r="H46" s="330">
        <f>固定資本!M46</f>
        <v>1.1786980443126454</v>
      </c>
      <c r="I46" s="337"/>
      <c r="J46" s="327">
        <f t="shared" si="0"/>
        <v>0</v>
      </c>
      <c r="K46" s="327">
        <v>0</v>
      </c>
      <c r="L46" s="327">
        <f t="shared" si="1"/>
        <v>0</v>
      </c>
      <c r="M46" s="330">
        <f>係数!E46+係数!F46</f>
        <v>0.1359251474990589</v>
      </c>
      <c r="N46" s="327">
        <f t="shared" si="2"/>
        <v>0</v>
      </c>
      <c r="O46" s="335"/>
      <c r="P46" s="336"/>
      <c r="Q46" s="330">
        <f>係数!G46</f>
        <v>1.1288018112307643E-5</v>
      </c>
      <c r="R46" s="327">
        <f t="shared" si="3"/>
        <v>0</v>
      </c>
      <c r="S46" s="327">
        <f t="shared" si="4"/>
        <v>0</v>
      </c>
      <c r="T46" s="327">
        <v>0</v>
      </c>
      <c r="U46" s="327">
        <f t="shared" si="5"/>
        <v>0</v>
      </c>
      <c r="V46" s="333"/>
      <c r="W46" s="327">
        <f t="shared" si="7"/>
        <v>0</v>
      </c>
      <c r="X46" s="327">
        <f t="shared" si="8"/>
        <v>0</v>
      </c>
      <c r="Y46" s="327">
        <f t="shared" si="9"/>
        <v>0</v>
      </c>
      <c r="Z46" s="333"/>
      <c r="AA46" s="327">
        <f>W46*(1-固定資本!N46)</f>
        <v>0</v>
      </c>
      <c r="AB46" s="327">
        <f>X46*(1-固定資本!N46)</f>
        <v>0</v>
      </c>
      <c r="AC46" s="327">
        <f t="shared" si="10"/>
        <v>0</v>
      </c>
      <c r="AD46" s="333"/>
      <c r="AE46" s="334">
        <f>(I46+K46+T46)*係数!H46/1000</f>
        <v>0</v>
      </c>
      <c r="AF46" s="333"/>
      <c r="AG46" s="334">
        <f>(I46+K46+T46)*係数!I46/1000</f>
        <v>0</v>
      </c>
    </row>
    <row r="47" spans="1:33">
      <c r="A47" s="11"/>
      <c r="B47" s="301">
        <v>281</v>
      </c>
      <c r="C47" s="303" t="s">
        <v>50</v>
      </c>
      <c r="D47" s="337"/>
      <c r="E47" s="327">
        <f>固定資本!O47*$E$123</f>
        <v>0</v>
      </c>
      <c r="F47" s="328">
        <f>係数!D47</f>
        <v>0.2509662771493818</v>
      </c>
      <c r="G47" s="329">
        <f t="shared" si="6"/>
        <v>0</v>
      </c>
      <c r="H47" s="330">
        <f>固定資本!M47</f>
        <v>1.078770995220204</v>
      </c>
      <c r="I47" s="337"/>
      <c r="J47" s="327">
        <f t="shared" si="0"/>
        <v>0</v>
      </c>
      <c r="K47" s="327">
        <v>0</v>
      </c>
      <c r="L47" s="327">
        <f t="shared" si="1"/>
        <v>0</v>
      </c>
      <c r="M47" s="330">
        <f>係数!E47+係数!F47</f>
        <v>0.25619574738553563</v>
      </c>
      <c r="N47" s="327">
        <f t="shared" si="2"/>
        <v>0</v>
      </c>
      <c r="O47" s="335"/>
      <c r="P47" s="336"/>
      <c r="Q47" s="330">
        <f>係数!G47</f>
        <v>5.4581448428375329E-5</v>
      </c>
      <c r="R47" s="327">
        <f t="shared" si="3"/>
        <v>0</v>
      </c>
      <c r="S47" s="327">
        <f t="shared" si="4"/>
        <v>0</v>
      </c>
      <c r="T47" s="327">
        <v>0</v>
      </c>
      <c r="U47" s="327">
        <f t="shared" si="5"/>
        <v>0</v>
      </c>
      <c r="V47" s="333"/>
      <c r="W47" s="327">
        <f t="shared" si="7"/>
        <v>0</v>
      </c>
      <c r="X47" s="327">
        <f t="shared" si="8"/>
        <v>0</v>
      </c>
      <c r="Y47" s="327">
        <f t="shared" si="9"/>
        <v>0</v>
      </c>
      <c r="Z47" s="333"/>
      <c r="AA47" s="327">
        <f>W47*(1-固定資本!N47)</f>
        <v>0</v>
      </c>
      <c r="AB47" s="327">
        <f>X47*(1-固定資本!N47)</f>
        <v>0</v>
      </c>
      <c r="AC47" s="327">
        <f t="shared" si="10"/>
        <v>0</v>
      </c>
      <c r="AD47" s="333"/>
      <c r="AE47" s="334">
        <f>(I47+K47+T47)*係数!H47/1000</f>
        <v>0</v>
      </c>
      <c r="AF47" s="333"/>
      <c r="AG47" s="334">
        <f>(I47+K47+T47)*係数!I47/1000</f>
        <v>0</v>
      </c>
    </row>
    <row r="48" spans="1:33">
      <c r="A48" s="11"/>
      <c r="B48" s="301">
        <v>289</v>
      </c>
      <c r="C48" s="303" t="s">
        <v>51</v>
      </c>
      <c r="D48" s="337"/>
      <c r="E48" s="327">
        <f>固定資本!O48*$E$123</f>
        <v>0</v>
      </c>
      <c r="F48" s="328">
        <f>係数!D48</f>
        <v>0.20633101348163241</v>
      </c>
      <c r="G48" s="329">
        <f t="shared" si="6"/>
        <v>0</v>
      </c>
      <c r="H48" s="330">
        <f>固定資本!M48</f>
        <v>1.0064665346761426</v>
      </c>
      <c r="I48" s="337"/>
      <c r="J48" s="327">
        <f t="shared" si="0"/>
        <v>0</v>
      </c>
      <c r="K48" s="327">
        <v>0</v>
      </c>
      <c r="L48" s="327">
        <f t="shared" si="1"/>
        <v>0</v>
      </c>
      <c r="M48" s="330">
        <f>係数!E48+係数!F48</f>
        <v>0.35832383748428992</v>
      </c>
      <c r="N48" s="327">
        <f t="shared" si="2"/>
        <v>0</v>
      </c>
      <c r="O48" s="335"/>
      <c r="P48" s="336"/>
      <c r="Q48" s="330">
        <f>係数!G48</f>
        <v>6.1655112669238305E-4</v>
      </c>
      <c r="R48" s="327">
        <f t="shared" si="3"/>
        <v>0</v>
      </c>
      <c r="S48" s="327">
        <f t="shared" si="4"/>
        <v>0</v>
      </c>
      <c r="T48" s="327">
        <v>0</v>
      </c>
      <c r="U48" s="327">
        <f t="shared" si="5"/>
        <v>0</v>
      </c>
      <c r="V48" s="333"/>
      <c r="W48" s="327">
        <f t="shared" si="7"/>
        <v>0</v>
      </c>
      <c r="X48" s="327">
        <f t="shared" si="8"/>
        <v>0</v>
      </c>
      <c r="Y48" s="327">
        <f t="shared" si="9"/>
        <v>0</v>
      </c>
      <c r="Z48" s="333"/>
      <c r="AA48" s="327">
        <f>W48*(1-固定資本!N48)</f>
        <v>0</v>
      </c>
      <c r="AB48" s="327">
        <f>X48*(1-固定資本!N48)</f>
        <v>0</v>
      </c>
      <c r="AC48" s="327">
        <f t="shared" si="10"/>
        <v>0</v>
      </c>
      <c r="AD48" s="333"/>
      <c r="AE48" s="334">
        <f>(I48+K48+T48)*係数!H48/1000</f>
        <v>0</v>
      </c>
      <c r="AF48" s="333"/>
      <c r="AG48" s="334">
        <f>(I48+K48+T48)*係数!I48/1000</f>
        <v>0</v>
      </c>
    </row>
    <row r="49" spans="1:33">
      <c r="A49" s="11"/>
      <c r="B49" s="301">
        <v>291</v>
      </c>
      <c r="C49" s="303" t="s">
        <v>52</v>
      </c>
      <c r="D49" s="337"/>
      <c r="E49" s="327">
        <f>固定資本!O49*$E$123</f>
        <v>0</v>
      </c>
      <c r="F49" s="328">
        <f>係数!D49</f>
        <v>0.19447037720968696</v>
      </c>
      <c r="G49" s="329">
        <f t="shared" si="6"/>
        <v>0</v>
      </c>
      <c r="H49" s="330">
        <f>固定資本!M49</f>
        <v>0.99804687742255671</v>
      </c>
      <c r="I49" s="337"/>
      <c r="J49" s="327">
        <f t="shared" si="0"/>
        <v>0</v>
      </c>
      <c r="K49" s="327">
        <v>0</v>
      </c>
      <c r="L49" s="327">
        <f t="shared" si="1"/>
        <v>0</v>
      </c>
      <c r="M49" s="330">
        <f>係数!E49+係数!F49</f>
        <v>0.28382344116182756</v>
      </c>
      <c r="N49" s="327">
        <f t="shared" si="2"/>
        <v>0</v>
      </c>
      <c r="O49" s="335"/>
      <c r="P49" s="336"/>
      <c r="Q49" s="330">
        <f>係数!G49</f>
        <v>2.5889257840221236E-5</v>
      </c>
      <c r="R49" s="327">
        <f t="shared" si="3"/>
        <v>0</v>
      </c>
      <c r="S49" s="327">
        <f t="shared" si="4"/>
        <v>0</v>
      </c>
      <c r="T49" s="327">
        <v>0</v>
      </c>
      <c r="U49" s="327">
        <f t="shared" si="5"/>
        <v>0</v>
      </c>
      <c r="V49" s="333"/>
      <c r="W49" s="327">
        <f t="shared" si="7"/>
        <v>0</v>
      </c>
      <c r="X49" s="327">
        <f t="shared" si="8"/>
        <v>0</v>
      </c>
      <c r="Y49" s="327">
        <f t="shared" si="9"/>
        <v>0</v>
      </c>
      <c r="Z49" s="333"/>
      <c r="AA49" s="327">
        <f>W49*(1-固定資本!N49)</f>
        <v>0</v>
      </c>
      <c r="AB49" s="327">
        <f>X49*(1-固定資本!N49)</f>
        <v>0</v>
      </c>
      <c r="AC49" s="327">
        <f t="shared" si="10"/>
        <v>0</v>
      </c>
      <c r="AD49" s="333"/>
      <c r="AE49" s="334">
        <f>(I49+K49+T49)*係数!H49/1000</f>
        <v>0</v>
      </c>
      <c r="AF49" s="333"/>
      <c r="AG49" s="334">
        <f>(I49+K49+T49)*係数!I49/1000</f>
        <v>0</v>
      </c>
    </row>
    <row r="50" spans="1:33">
      <c r="A50" s="11"/>
      <c r="B50" s="301">
        <v>301</v>
      </c>
      <c r="C50" s="303" t="s">
        <v>53</v>
      </c>
      <c r="D50" s="337"/>
      <c r="E50" s="327">
        <f>固定資本!O50*$E$123</f>
        <v>0</v>
      </c>
      <c r="F50" s="328">
        <f>係数!D50</f>
        <v>0.27956452455417657</v>
      </c>
      <c r="G50" s="329">
        <f t="shared" si="6"/>
        <v>0</v>
      </c>
      <c r="H50" s="330">
        <f>固定資本!M50</f>
        <v>1.0542282146114508</v>
      </c>
      <c r="I50" s="337"/>
      <c r="J50" s="327">
        <f t="shared" si="0"/>
        <v>0</v>
      </c>
      <c r="K50" s="327">
        <v>0</v>
      </c>
      <c r="L50" s="327">
        <f t="shared" si="1"/>
        <v>0</v>
      </c>
      <c r="M50" s="330">
        <f>係数!E50+係数!F50</f>
        <v>0.33737146327787881</v>
      </c>
      <c r="N50" s="327">
        <f t="shared" si="2"/>
        <v>0</v>
      </c>
      <c r="O50" s="335"/>
      <c r="P50" s="336"/>
      <c r="Q50" s="330">
        <f>係数!G50</f>
        <v>1.2594629368425553E-5</v>
      </c>
      <c r="R50" s="327">
        <f t="shared" si="3"/>
        <v>0</v>
      </c>
      <c r="S50" s="327">
        <f t="shared" si="4"/>
        <v>0</v>
      </c>
      <c r="T50" s="327">
        <v>0</v>
      </c>
      <c r="U50" s="327">
        <f t="shared" si="5"/>
        <v>0</v>
      </c>
      <c r="V50" s="333"/>
      <c r="W50" s="327">
        <f t="shared" si="7"/>
        <v>0</v>
      </c>
      <c r="X50" s="327">
        <f t="shared" si="8"/>
        <v>0</v>
      </c>
      <c r="Y50" s="327">
        <f t="shared" si="9"/>
        <v>0</v>
      </c>
      <c r="Z50" s="333"/>
      <c r="AA50" s="327">
        <f>W50*(1-固定資本!N50)</f>
        <v>0</v>
      </c>
      <c r="AB50" s="327">
        <f>X50*(1-固定資本!N50)</f>
        <v>0</v>
      </c>
      <c r="AC50" s="327">
        <f t="shared" si="10"/>
        <v>0</v>
      </c>
      <c r="AD50" s="333"/>
      <c r="AE50" s="334">
        <f>(I50+K50+T50)*係数!H50/1000</f>
        <v>0</v>
      </c>
      <c r="AF50" s="333"/>
      <c r="AG50" s="334">
        <f>(I50+K50+T50)*係数!I50/1000</f>
        <v>0</v>
      </c>
    </row>
    <row r="51" spans="1:33">
      <c r="A51" s="11"/>
      <c r="B51" s="301">
        <v>311</v>
      </c>
      <c r="C51" s="303" t="s">
        <v>54</v>
      </c>
      <c r="D51" s="337"/>
      <c r="E51" s="327">
        <f>固定資本!O51*$E$123</f>
        <v>0</v>
      </c>
      <c r="F51" s="328">
        <f>係数!D51</f>
        <v>0.18662164935342163</v>
      </c>
      <c r="G51" s="329">
        <f t="shared" si="6"/>
        <v>0</v>
      </c>
      <c r="H51" s="330">
        <f>固定資本!M51</f>
        <v>0.993776990181925</v>
      </c>
      <c r="I51" s="337"/>
      <c r="J51" s="327">
        <f t="shared" si="0"/>
        <v>0</v>
      </c>
      <c r="K51" s="327">
        <v>0</v>
      </c>
      <c r="L51" s="327">
        <f t="shared" si="1"/>
        <v>0</v>
      </c>
      <c r="M51" s="330">
        <f>係数!E51+係数!F51</f>
        <v>0.237295371525235</v>
      </c>
      <c r="N51" s="327">
        <f t="shared" si="2"/>
        <v>0</v>
      </c>
      <c r="O51" s="335"/>
      <c r="P51" s="336"/>
      <c r="Q51" s="330">
        <f>係数!G51</f>
        <v>1.8530302798477416E-4</v>
      </c>
      <c r="R51" s="327">
        <f t="shared" si="3"/>
        <v>0</v>
      </c>
      <c r="S51" s="327">
        <f t="shared" si="4"/>
        <v>0</v>
      </c>
      <c r="T51" s="327">
        <v>0</v>
      </c>
      <c r="U51" s="327">
        <f t="shared" si="5"/>
        <v>0</v>
      </c>
      <c r="V51" s="333"/>
      <c r="W51" s="327">
        <f t="shared" si="7"/>
        <v>0</v>
      </c>
      <c r="X51" s="327">
        <f t="shared" si="8"/>
        <v>0</v>
      </c>
      <c r="Y51" s="327">
        <f t="shared" si="9"/>
        <v>0</v>
      </c>
      <c r="Z51" s="333"/>
      <c r="AA51" s="327">
        <f>W51*(1-固定資本!N51)</f>
        <v>0</v>
      </c>
      <c r="AB51" s="327">
        <f>X51*(1-固定資本!N51)</f>
        <v>0</v>
      </c>
      <c r="AC51" s="327">
        <f t="shared" si="10"/>
        <v>0</v>
      </c>
      <c r="AD51" s="333"/>
      <c r="AE51" s="334">
        <f>(I51+K51+T51)*係数!H51/1000</f>
        <v>0</v>
      </c>
      <c r="AF51" s="333"/>
      <c r="AG51" s="334">
        <f>(I51+K51+T51)*係数!I51/1000</f>
        <v>0</v>
      </c>
    </row>
    <row r="52" spans="1:33">
      <c r="A52" s="11"/>
      <c r="B52" s="301">
        <v>321</v>
      </c>
      <c r="C52" s="303" t="s">
        <v>55</v>
      </c>
      <c r="D52" s="337"/>
      <c r="E52" s="327">
        <f>固定資本!O52*$E$123</f>
        <v>0</v>
      </c>
      <c r="F52" s="328">
        <f>係数!D52</f>
        <v>0.10806372814409915</v>
      </c>
      <c r="G52" s="329">
        <f t="shared" si="6"/>
        <v>0</v>
      </c>
      <c r="H52" s="330">
        <f>固定資本!M52</f>
        <v>0.87217033210708417</v>
      </c>
      <c r="I52" s="337"/>
      <c r="J52" s="327">
        <f t="shared" si="0"/>
        <v>0</v>
      </c>
      <c r="K52" s="327">
        <v>0</v>
      </c>
      <c r="L52" s="327">
        <f t="shared" si="1"/>
        <v>0</v>
      </c>
      <c r="M52" s="330">
        <f>係数!E52+係数!F52</f>
        <v>8.119232321544069E-2</v>
      </c>
      <c r="N52" s="327">
        <f t="shared" si="2"/>
        <v>0</v>
      </c>
      <c r="O52" s="335"/>
      <c r="P52" s="336"/>
      <c r="Q52" s="330">
        <f>係数!G52</f>
        <v>3.7373204308242689E-6</v>
      </c>
      <c r="R52" s="327">
        <f t="shared" si="3"/>
        <v>0</v>
      </c>
      <c r="S52" s="327">
        <f t="shared" si="4"/>
        <v>0</v>
      </c>
      <c r="T52" s="327">
        <v>0</v>
      </c>
      <c r="U52" s="327">
        <f t="shared" si="5"/>
        <v>0</v>
      </c>
      <c r="V52" s="333"/>
      <c r="W52" s="327">
        <f t="shared" si="7"/>
        <v>0</v>
      </c>
      <c r="X52" s="327">
        <f t="shared" si="8"/>
        <v>0</v>
      </c>
      <c r="Y52" s="327">
        <f t="shared" si="9"/>
        <v>0</v>
      </c>
      <c r="Z52" s="333"/>
      <c r="AA52" s="327">
        <f>W52*(1-固定資本!N52)</f>
        <v>0</v>
      </c>
      <c r="AB52" s="327">
        <f>X52*(1-固定資本!N52)</f>
        <v>0</v>
      </c>
      <c r="AC52" s="327">
        <f t="shared" si="10"/>
        <v>0</v>
      </c>
      <c r="AD52" s="333"/>
      <c r="AE52" s="334">
        <f>(I52+K52+T52)*係数!H52/1000</f>
        <v>0</v>
      </c>
      <c r="AF52" s="333"/>
      <c r="AG52" s="334">
        <f>(I52+K52+T52)*係数!I52/1000</f>
        <v>0</v>
      </c>
    </row>
    <row r="53" spans="1:33">
      <c r="A53" s="11"/>
      <c r="B53" s="301">
        <v>329</v>
      </c>
      <c r="C53" s="303" t="s">
        <v>56</v>
      </c>
      <c r="D53" s="337"/>
      <c r="E53" s="327">
        <f>固定資本!O53*$E$123</f>
        <v>0</v>
      </c>
      <c r="F53" s="328">
        <f>係数!D53</f>
        <v>6.1168281989615769E-2</v>
      </c>
      <c r="G53" s="329">
        <f t="shared" si="6"/>
        <v>0</v>
      </c>
      <c r="H53" s="330">
        <f>固定資本!M53</f>
        <v>0.9839279747950298</v>
      </c>
      <c r="I53" s="337"/>
      <c r="J53" s="327">
        <f t="shared" si="0"/>
        <v>0</v>
      </c>
      <c r="K53" s="327">
        <v>0</v>
      </c>
      <c r="L53" s="327">
        <f t="shared" si="1"/>
        <v>0</v>
      </c>
      <c r="M53" s="330">
        <f>係数!E53+係数!F53</f>
        <v>0.29877619717705572</v>
      </c>
      <c r="N53" s="327">
        <f t="shared" si="2"/>
        <v>0</v>
      </c>
      <c r="O53" s="335"/>
      <c r="P53" s="336"/>
      <c r="Q53" s="330">
        <f>係数!G53</f>
        <v>3.9027823014632879E-4</v>
      </c>
      <c r="R53" s="327">
        <f t="shared" si="3"/>
        <v>0</v>
      </c>
      <c r="S53" s="327">
        <f t="shared" si="4"/>
        <v>0</v>
      </c>
      <c r="T53" s="327">
        <v>0</v>
      </c>
      <c r="U53" s="327">
        <f t="shared" si="5"/>
        <v>0</v>
      </c>
      <c r="V53" s="333"/>
      <c r="W53" s="327">
        <f t="shared" si="7"/>
        <v>0</v>
      </c>
      <c r="X53" s="327">
        <f t="shared" si="8"/>
        <v>0</v>
      </c>
      <c r="Y53" s="327">
        <f t="shared" si="9"/>
        <v>0</v>
      </c>
      <c r="Z53" s="333"/>
      <c r="AA53" s="327">
        <f>W53*(1-固定資本!N53)</f>
        <v>0</v>
      </c>
      <c r="AB53" s="327">
        <f>X53*(1-固定資本!N53)</f>
        <v>0</v>
      </c>
      <c r="AC53" s="327">
        <f t="shared" si="10"/>
        <v>0</v>
      </c>
      <c r="AD53" s="333"/>
      <c r="AE53" s="334">
        <f>(I53+K53+T53)*係数!H53/1000</f>
        <v>0</v>
      </c>
      <c r="AF53" s="333"/>
      <c r="AG53" s="334">
        <f>(I53+K53+T53)*係数!I53/1000</f>
        <v>0</v>
      </c>
    </row>
    <row r="54" spans="1:33">
      <c r="A54" s="11"/>
      <c r="B54" s="301">
        <v>331</v>
      </c>
      <c r="C54" s="303" t="s">
        <v>57</v>
      </c>
      <c r="D54" s="337"/>
      <c r="E54" s="327">
        <f>固定資本!O54*$E$123</f>
        <v>0</v>
      </c>
      <c r="F54" s="328">
        <f>係数!D54</f>
        <v>0.15690913891417524</v>
      </c>
      <c r="G54" s="329">
        <f t="shared" si="6"/>
        <v>0</v>
      </c>
      <c r="H54" s="330">
        <f>固定資本!M54</f>
        <v>0.96944649885451473</v>
      </c>
      <c r="I54" s="337"/>
      <c r="J54" s="327">
        <f t="shared" si="0"/>
        <v>0</v>
      </c>
      <c r="K54" s="327">
        <v>0</v>
      </c>
      <c r="L54" s="327">
        <f t="shared" si="1"/>
        <v>0</v>
      </c>
      <c r="M54" s="330">
        <f>係数!E54+係数!F54</f>
        <v>0.17336406714455868</v>
      </c>
      <c r="N54" s="327">
        <f t="shared" si="2"/>
        <v>0</v>
      </c>
      <c r="O54" s="335"/>
      <c r="P54" s="336"/>
      <c r="Q54" s="330">
        <f>係数!G54</f>
        <v>2.0819647620617176E-5</v>
      </c>
      <c r="R54" s="327">
        <f t="shared" si="3"/>
        <v>0</v>
      </c>
      <c r="S54" s="327">
        <f t="shared" si="4"/>
        <v>0</v>
      </c>
      <c r="T54" s="327">
        <v>0</v>
      </c>
      <c r="U54" s="327">
        <f t="shared" si="5"/>
        <v>0</v>
      </c>
      <c r="V54" s="333"/>
      <c r="W54" s="327">
        <f t="shared" si="7"/>
        <v>0</v>
      </c>
      <c r="X54" s="327">
        <f t="shared" si="8"/>
        <v>0</v>
      </c>
      <c r="Y54" s="327">
        <f t="shared" si="9"/>
        <v>0</v>
      </c>
      <c r="Z54" s="333"/>
      <c r="AA54" s="327">
        <f>W54*(1-固定資本!N54)</f>
        <v>0</v>
      </c>
      <c r="AB54" s="327">
        <f>X54*(1-固定資本!N54)</f>
        <v>0</v>
      </c>
      <c r="AC54" s="327">
        <f t="shared" si="10"/>
        <v>0</v>
      </c>
      <c r="AD54" s="333"/>
      <c r="AE54" s="334">
        <f>(I54+K54+T54)*係数!H54/1000</f>
        <v>0</v>
      </c>
      <c r="AF54" s="333"/>
      <c r="AG54" s="334">
        <f>(I54+K54+T54)*係数!I54/1000</f>
        <v>0</v>
      </c>
    </row>
    <row r="55" spans="1:33">
      <c r="A55" s="11"/>
      <c r="B55" s="301">
        <v>332</v>
      </c>
      <c r="C55" s="303" t="s">
        <v>58</v>
      </c>
      <c r="D55" s="337"/>
      <c r="E55" s="327">
        <f>固定資本!O55*$E$123</f>
        <v>0</v>
      </c>
      <c r="F55" s="328">
        <f>係数!D55</f>
        <v>5.4339697316388436E-2</v>
      </c>
      <c r="G55" s="329">
        <f t="shared" si="6"/>
        <v>0</v>
      </c>
      <c r="H55" s="330">
        <f>固定資本!M55</f>
        <v>0.93933155585241601</v>
      </c>
      <c r="I55" s="337"/>
      <c r="J55" s="327">
        <f t="shared" si="0"/>
        <v>0</v>
      </c>
      <c r="K55" s="327">
        <v>0</v>
      </c>
      <c r="L55" s="327">
        <f t="shared" si="1"/>
        <v>0</v>
      </c>
      <c r="M55" s="330">
        <f>係数!E55+係数!F55</f>
        <v>0.2403125341043828</v>
      </c>
      <c r="N55" s="327">
        <f t="shared" si="2"/>
        <v>0</v>
      </c>
      <c r="O55" s="335"/>
      <c r="P55" s="336"/>
      <c r="Q55" s="330">
        <f>係数!G55</f>
        <v>4.6473165015965328E-3</v>
      </c>
      <c r="R55" s="327">
        <f t="shared" si="3"/>
        <v>0</v>
      </c>
      <c r="S55" s="327">
        <f t="shared" si="4"/>
        <v>0</v>
      </c>
      <c r="T55" s="327">
        <v>0</v>
      </c>
      <c r="U55" s="327">
        <f t="shared" si="5"/>
        <v>0</v>
      </c>
      <c r="V55" s="333"/>
      <c r="W55" s="327">
        <f t="shared" si="7"/>
        <v>0</v>
      </c>
      <c r="X55" s="327">
        <f t="shared" si="8"/>
        <v>0</v>
      </c>
      <c r="Y55" s="327">
        <f t="shared" si="9"/>
        <v>0</v>
      </c>
      <c r="Z55" s="333"/>
      <c r="AA55" s="327">
        <f>W55*(1-固定資本!N55)</f>
        <v>0</v>
      </c>
      <c r="AB55" s="327">
        <f>X55*(1-固定資本!N55)</f>
        <v>0</v>
      </c>
      <c r="AC55" s="327">
        <f t="shared" si="10"/>
        <v>0</v>
      </c>
      <c r="AD55" s="333"/>
      <c r="AE55" s="334">
        <f>(I55+K55+T55)*係数!H55/1000</f>
        <v>0</v>
      </c>
      <c r="AF55" s="333"/>
      <c r="AG55" s="334">
        <f>(I55+K55+T55)*係数!I55/1000</f>
        <v>0</v>
      </c>
    </row>
    <row r="56" spans="1:33">
      <c r="A56" s="11"/>
      <c r="B56" s="301">
        <v>333</v>
      </c>
      <c r="C56" s="303" t="s">
        <v>59</v>
      </c>
      <c r="D56" s="337"/>
      <c r="E56" s="327">
        <f>固定資本!O56*$E$123</f>
        <v>0</v>
      </c>
      <c r="F56" s="328">
        <f>係数!D56</f>
        <v>8.044684326261653E-2</v>
      </c>
      <c r="G56" s="329">
        <f t="shared" si="6"/>
        <v>0</v>
      </c>
      <c r="H56" s="330">
        <f>固定資本!M56</f>
        <v>0.91252521591431612</v>
      </c>
      <c r="I56" s="337"/>
      <c r="J56" s="327">
        <f t="shared" si="0"/>
        <v>0</v>
      </c>
      <c r="K56" s="327">
        <v>0</v>
      </c>
      <c r="L56" s="327">
        <f t="shared" si="1"/>
        <v>0</v>
      </c>
      <c r="M56" s="330">
        <f>係数!E56+係数!F56</f>
        <v>0.13537601018029927</v>
      </c>
      <c r="N56" s="327">
        <f t="shared" si="2"/>
        <v>0</v>
      </c>
      <c r="O56" s="335"/>
      <c r="P56" s="336"/>
      <c r="Q56" s="330">
        <f>係数!G56</f>
        <v>1.2862296405073664E-7</v>
      </c>
      <c r="R56" s="327">
        <f t="shared" si="3"/>
        <v>0</v>
      </c>
      <c r="S56" s="327">
        <f t="shared" si="4"/>
        <v>0</v>
      </c>
      <c r="T56" s="327">
        <v>0</v>
      </c>
      <c r="U56" s="327">
        <f t="shared" si="5"/>
        <v>0</v>
      </c>
      <c r="V56" s="333"/>
      <c r="W56" s="327">
        <f t="shared" si="7"/>
        <v>0</v>
      </c>
      <c r="X56" s="327">
        <f t="shared" si="8"/>
        <v>0</v>
      </c>
      <c r="Y56" s="327">
        <f t="shared" si="9"/>
        <v>0</v>
      </c>
      <c r="Z56" s="333"/>
      <c r="AA56" s="327">
        <f>W56*(1-固定資本!N56)</f>
        <v>0</v>
      </c>
      <c r="AB56" s="327">
        <f>X56*(1-固定資本!N56)</f>
        <v>0</v>
      </c>
      <c r="AC56" s="327">
        <f t="shared" si="10"/>
        <v>0</v>
      </c>
      <c r="AD56" s="333"/>
      <c r="AE56" s="334">
        <f>(I56+K56+T56)*係数!H56/1000</f>
        <v>0</v>
      </c>
      <c r="AF56" s="333"/>
      <c r="AG56" s="334">
        <f>(I56+K56+T56)*係数!I56/1000</f>
        <v>0</v>
      </c>
    </row>
    <row r="57" spans="1:33">
      <c r="A57" s="11"/>
      <c r="B57" s="301">
        <v>339</v>
      </c>
      <c r="C57" s="303" t="s">
        <v>60</v>
      </c>
      <c r="D57" s="337"/>
      <c r="E57" s="327">
        <f>固定資本!O57*$E$123</f>
        <v>0</v>
      </c>
      <c r="F57" s="328">
        <f>係数!D57</f>
        <v>2.5694054236487962E-2</v>
      </c>
      <c r="G57" s="329">
        <f t="shared" si="6"/>
        <v>0</v>
      </c>
      <c r="H57" s="330">
        <f>固定資本!M57</f>
        <v>1.0862464709146373</v>
      </c>
      <c r="I57" s="337"/>
      <c r="J57" s="327">
        <f t="shared" si="0"/>
        <v>0</v>
      </c>
      <c r="K57" s="327">
        <v>0</v>
      </c>
      <c r="L57" s="327">
        <f t="shared" si="1"/>
        <v>0</v>
      </c>
      <c r="M57" s="330">
        <f>係数!E57+係数!F57</f>
        <v>0.24753335594240047</v>
      </c>
      <c r="N57" s="327">
        <f t="shared" si="2"/>
        <v>0</v>
      </c>
      <c r="O57" s="335"/>
      <c r="P57" s="336"/>
      <c r="Q57" s="330">
        <f>係数!G57</f>
        <v>1.6586814993437466E-3</v>
      </c>
      <c r="R57" s="327">
        <f t="shared" si="3"/>
        <v>0</v>
      </c>
      <c r="S57" s="327">
        <f t="shared" si="4"/>
        <v>0</v>
      </c>
      <c r="T57" s="327">
        <v>0</v>
      </c>
      <c r="U57" s="327">
        <f t="shared" si="5"/>
        <v>0</v>
      </c>
      <c r="V57" s="333"/>
      <c r="W57" s="327">
        <f t="shared" si="7"/>
        <v>0</v>
      </c>
      <c r="X57" s="327">
        <f t="shared" si="8"/>
        <v>0</v>
      </c>
      <c r="Y57" s="327">
        <f t="shared" si="9"/>
        <v>0</v>
      </c>
      <c r="Z57" s="333"/>
      <c r="AA57" s="327">
        <f>W57*(1-固定資本!N57)</f>
        <v>0</v>
      </c>
      <c r="AB57" s="327">
        <f>X57*(1-固定資本!N57)</f>
        <v>0</v>
      </c>
      <c r="AC57" s="327">
        <f t="shared" si="10"/>
        <v>0</v>
      </c>
      <c r="AD57" s="333"/>
      <c r="AE57" s="334">
        <f>(I57+K57+T57)*係数!H57/1000</f>
        <v>0</v>
      </c>
      <c r="AF57" s="333"/>
      <c r="AG57" s="334">
        <f>(I57+K57+T57)*係数!I57/1000</f>
        <v>0</v>
      </c>
    </row>
    <row r="58" spans="1:33">
      <c r="A58" s="11"/>
      <c r="B58" s="301">
        <v>341</v>
      </c>
      <c r="C58" s="303" t="s">
        <v>61</v>
      </c>
      <c r="D58" s="337"/>
      <c r="E58" s="327">
        <f>固定資本!O58*$E$123</f>
        <v>0</v>
      </c>
      <c r="F58" s="328">
        <f>係数!D58</f>
        <v>5.0816227614314258E-2</v>
      </c>
      <c r="G58" s="329">
        <f t="shared" si="6"/>
        <v>0</v>
      </c>
      <c r="H58" s="330">
        <f>固定資本!M58</f>
        <v>0.99759421019612848</v>
      </c>
      <c r="I58" s="337"/>
      <c r="J58" s="327">
        <f t="shared" si="0"/>
        <v>0</v>
      </c>
      <c r="K58" s="327">
        <v>0</v>
      </c>
      <c r="L58" s="327">
        <f t="shared" si="1"/>
        <v>0</v>
      </c>
      <c r="M58" s="330">
        <f>係数!E58+係数!F58</f>
        <v>0.17268851243932659</v>
      </c>
      <c r="N58" s="327">
        <f t="shared" si="2"/>
        <v>0</v>
      </c>
      <c r="O58" s="335"/>
      <c r="P58" s="336"/>
      <c r="Q58" s="330">
        <f>係数!G58</f>
        <v>8.0023812861750067E-3</v>
      </c>
      <c r="R58" s="327">
        <f t="shared" si="3"/>
        <v>0</v>
      </c>
      <c r="S58" s="327">
        <f t="shared" si="4"/>
        <v>0</v>
      </c>
      <c r="T58" s="327">
        <v>0</v>
      </c>
      <c r="U58" s="327">
        <f t="shared" si="5"/>
        <v>0</v>
      </c>
      <c r="V58" s="333"/>
      <c r="W58" s="327">
        <f t="shared" si="7"/>
        <v>0</v>
      </c>
      <c r="X58" s="327">
        <f t="shared" si="8"/>
        <v>0</v>
      </c>
      <c r="Y58" s="327">
        <f t="shared" si="9"/>
        <v>0</v>
      </c>
      <c r="Z58" s="333"/>
      <c r="AA58" s="327">
        <f>W58*(1-固定資本!N58)</f>
        <v>0</v>
      </c>
      <c r="AB58" s="327">
        <f>X58*(1-固定資本!N58)</f>
        <v>0</v>
      </c>
      <c r="AC58" s="327">
        <f t="shared" si="10"/>
        <v>0</v>
      </c>
      <c r="AD58" s="333"/>
      <c r="AE58" s="334">
        <f>(I58+K58+T58)*係数!H58/1000</f>
        <v>0</v>
      </c>
      <c r="AF58" s="333"/>
      <c r="AG58" s="334">
        <f>(I58+K58+T58)*係数!I58/1000</f>
        <v>0</v>
      </c>
    </row>
    <row r="59" spans="1:33">
      <c r="A59" s="11"/>
      <c r="B59" s="301">
        <v>342</v>
      </c>
      <c r="C59" s="303" t="s">
        <v>62</v>
      </c>
      <c r="D59" s="337"/>
      <c r="E59" s="327">
        <f>固定資本!O59*$E$123</f>
        <v>0</v>
      </c>
      <c r="F59" s="328">
        <f>係数!D59</f>
        <v>2.5807602303842714E-2</v>
      </c>
      <c r="G59" s="329">
        <f t="shared" si="6"/>
        <v>0</v>
      </c>
      <c r="H59" s="330">
        <f>固定資本!M59</f>
        <v>0.88038727452022891</v>
      </c>
      <c r="I59" s="337"/>
      <c r="J59" s="327">
        <f t="shared" si="0"/>
        <v>0</v>
      </c>
      <c r="K59" s="327">
        <v>0</v>
      </c>
      <c r="L59" s="327">
        <f t="shared" si="1"/>
        <v>0</v>
      </c>
      <c r="M59" s="330">
        <f>係数!E59+係数!F59</f>
        <v>2.4147561688528857E-2</v>
      </c>
      <c r="N59" s="327">
        <f t="shared" si="2"/>
        <v>0</v>
      </c>
      <c r="O59" s="335"/>
      <c r="P59" s="336"/>
      <c r="Q59" s="330">
        <f>係数!G59</f>
        <v>1.6750215096689438E-3</v>
      </c>
      <c r="R59" s="327">
        <f t="shared" si="3"/>
        <v>0</v>
      </c>
      <c r="S59" s="327">
        <f t="shared" si="4"/>
        <v>0</v>
      </c>
      <c r="T59" s="327">
        <v>0</v>
      </c>
      <c r="U59" s="327">
        <f t="shared" si="5"/>
        <v>0</v>
      </c>
      <c r="V59" s="333"/>
      <c r="W59" s="327">
        <f t="shared" si="7"/>
        <v>0</v>
      </c>
      <c r="X59" s="327">
        <f t="shared" si="8"/>
        <v>0</v>
      </c>
      <c r="Y59" s="327">
        <f t="shared" si="9"/>
        <v>0</v>
      </c>
      <c r="Z59" s="333"/>
      <c r="AA59" s="327">
        <f>W59*(1-固定資本!N59)</f>
        <v>0</v>
      </c>
      <c r="AB59" s="327">
        <f>X59*(1-固定資本!N59)</f>
        <v>0</v>
      </c>
      <c r="AC59" s="327">
        <f t="shared" si="10"/>
        <v>0</v>
      </c>
      <c r="AD59" s="333"/>
      <c r="AE59" s="334">
        <f>(I59+K59+T59)*係数!H59/1000</f>
        <v>0</v>
      </c>
      <c r="AF59" s="333"/>
      <c r="AG59" s="334">
        <f>(I59+K59+T59)*係数!I59/1000</f>
        <v>0</v>
      </c>
    </row>
    <row r="60" spans="1:33">
      <c r="A60" s="11"/>
      <c r="B60" s="301">
        <v>351</v>
      </c>
      <c r="C60" s="303" t="s">
        <v>63</v>
      </c>
      <c r="D60" s="337"/>
      <c r="E60" s="327">
        <f>固定資本!O60*$E$123</f>
        <v>0</v>
      </c>
      <c r="F60" s="328">
        <f>係数!D60</f>
        <v>0.18138586818061686</v>
      </c>
      <c r="G60" s="329">
        <f t="shared" si="6"/>
        <v>0</v>
      </c>
      <c r="H60" s="330">
        <f>固定資本!M60</f>
        <v>1.0292693984274004</v>
      </c>
      <c r="I60" s="337"/>
      <c r="J60" s="327">
        <f t="shared" si="0"/>
        <v>0</v>
      </c>
      <c r="K60" s="327">
        <v>0</v>
      </c>
      <c r="L60" s="327">
        <f t="shared" si="1"/>
        <v>0</v>
      </c>
      <c r="M60" s="330">
        <f>係数!E60+係数!F60</f>
        <v>9.9892762354099524E-2</v>
      </c>
      <c r="N60" s="327">
        <f t="shared" si="2"/>
        <v>0</v>
      </c>
      <c r="O60" s="335"/>
      <c r="P60" s="336"/>
      <c r="Q60" s="330">
        <f>係数!G60</f>
        <v>1.669588530939619E-2</v>
      </c>
      <c r="R60" s="327">
        <f t="shared" si="3"/>
        <v>0</v>
      </c>
      <c r="S60" s="327">
        <f t="shared" si="4"/>
        <v>0</v>
      </c>
      <c r="T60" s="327">
        <v>0</v>
      </c>
      <c r="U60" s="327">
        <f t="shared" si="5"/>
        <v>0</v>
      </c>
      <c r="V60" s="333"/>
      <c r="W60" s="327">
        <f t="shared" si="7"/>
        <v>0</v>
      </c>
      <c r="X60" s="327">
        <f t="shared" si="8"/>
        <v>0</v>
      </c>
      <c r="Y60" s="327">
        <f t="shared" si="9"/>
        <v>0</v>
      </c>
      <c r="Z60" s="333"/>
      <c r="AA60" s="327">
        <f>W60*(1-固定資本!N60)</f>
        <v>0</v>
      </c>
      <c r="AB60" s="327">
        <f>X60*(1-固定資本!N60)</f>
        <v>0</v>
      </c>
      <c r="AC60" s="327">
        <f t="shared" si="10"/>
        <v>0</v>
      </c>
      <c r="AD60" s="333"/>
      <c r="AE60" s="334">
        <f>(I60+K60+T60)*係数!H60/1000</f>
        <v>0</v>
      </c>
      <c r="AF60" s="333"/>
      <c r="AG60" s="334">
        <f>(I60+K60+T60)*係数!I60/1000</f>
        <v>0</v>
      </c>
    </row>
    <row r="61" spans="1:33">
      <c r="A61" s="11"/>
      <c r="B61" s="301">
        <v>352</v>
      </c>
      <c r="C61" s="303" t="s">
        <v>64</v>
      </c>
      <c r="D61" s="337"/>
      <c r="E61" s="327">
        <f>固定資本!O61*$E$123</f>
        <v>0</v>
      </c>
      <c r="F61" s="328">
        <f>係数!D61</f>
        <v>1.2205764593368973E-2</v>
      </c>
      <c r="G61" s="329">
        <f t="shared" si="6"/>
        <v>0</v>
      </c>
      <c r="H61" s="330">
        <f>固定資本!M61</f>
        <v>1.0777770206850861</v>
      </c>
      <c r="I61" s="337"/>
      <c r="J61" s="327">
        <f t="shared" si="0"/>
        <v>0</v>
      </c>
      <c r="K61" s="327">
        <v>0</v>
      </c>
      <c r="L61" s="327">
        <f t="shared" si="1"/>
        <v>0</v>
      </c>
      <c r="M61" s="330">
        <f>係数!E61+係数!F61</f>
        <v>0.2632869790743177</v>
      </c>
      <c r="N61" s="327">
        <f t="shared" si="2"/>
        <v>0</v>
      </c>
      <c r="O61" s="335"/>
      <c r="P61" s="336"/>
      <c r="Q61" s="330">
        <f>係数!G61</f>
        <v>1.1299573452005485E-3</v>
      </c>
      <c r="R61" s="327">
        <f t="shared" si="3"/>
        <v>0</v>
      </c>
      <c r="S61" s="327">
        <f t="shared" si="4"/>
        <v>0</v>
      </c>
      <c r="T61" s="327">
        <v>0</v>
      </c>
      <c r="U61" s="327">
        <f t="shared" si="5"/>
        <v>0</v>
      </c>
      <c r="V61" s="333"/>
      <c r="W61" s="327">
        <f t="shared" si="7"/>
        <v>0</v>
      </c>
      <c r="X61" s="327">
        <f t="shared" si="8"/>
        <v>0</v>
      </c>
      <c r="Y61" s="327">
        <f t="shared" si="9"/>
        <v>0</v>
      </c>
      <c r="Z61" s="333"/>
      <c r="AA61" s="327">
        <f>W61*(1-固定資本!N61)</f>
        <v>0</v>
      </c>
      <c r="AB61" s="327">
        <f>X61*(1-固定資本!N61)</f>
        <v>0</v>
      </c>
      <c r="AC61" s="327">
        <f t="shared" si="10"/>
        <v>0</v>
      </c>
      <c r="AD61" s="333"/>
      <c r="AE61" s="334">
        <f>(I61+K61+T61)*係数!H61/1000</f>
        <v>0</v>
      </c>
      <c r="AF61" s="333"/>
      <c r="AG61" s="334">
        <f>(I61+K61+T61)*係数!I61/1000</f>
        <v>0</v>
      </c>
    </row>
    <row r="62" spans="1:33">
      <c r="A62" s="11"/>
      <c r="B62" s="301">
        <v>353</v>
      </c>
      <c r="C62" s="303" t="s">
        <v>65</v>
      </c>
      <c r="D62" s="337"/>
      <c r="E62" s="327">
        <f>固定資本!O62*$E$123</f>
        <v>0</v>
      </c>
      <c r="F62" s="328">
        <f>係数!D62</f>
        <v>0.35032605907938386</v>
      </c>
      <c r="G62" s="329">
        <f t="shared" si="6"/>
        <v>0</v>
      </c>
      <c r="H62" s="330">
        <f>固定資本!M62</f>
        <v>0.97998583993842281</v>
      </c>
      <c r="I62" s="337"/>
      <c r="J62" s="327">
        <f t="shared" si="0"/>
        <v>0</v>
      </c>
      <c r="K62" s="327">
        <v>0</v>
      </c>
      <c r="L62" s="327">
        <f t="shared" si="1"/>
        <v>0</v>
      </c>
      <c r="M62" s="330">
        <f>係数!E62+係数!F62</f>
        <v>0.20059536011656015</v>
      </c>
      <c r="N62" s="327">
        <f t="shared" si="2"/>
        <v>0</v>
      </c>
      <c r="O62" s="335"/>
      <c r="P62" s="336"/>
      <c r="Q62" s="330">
        <f>係数!G62</f>
        <v>3.294509680370278E-5</v>
      </c>
      <c r="R62" s="327">
        <f t="shared" si="3"/>
        <v>0</v>
      </c>
      <c r="S62" s="327">
        <f t="shared" si="4"/>
        <v>0</v>
      </c>
      <c r="T62" s="327">
        <v>0</v>
      </c>
      <c r="U62" s="327">
        <f t="shared" si="5"/>
        <v>0</v>
      </c>
      <c r="V62" s="333"/>
      <c r="W62" s="327">
        <f t="shared" si="7"/>
        <v>0</v>
      </c>
      <c r="X62" s="327">
        <f t="shared" si="8"/>
        <v>0</v>
      </c>
      <c r="Y62" s="327">
        <f t="shared" si="9"/>
        <v>0</v>
      </c>
      <c r="Z62" s="333"/>
      <c r="AA62" s="327">
        <f>W62*(1-固定資本!N62)</f>
        <v>0</v>
      </c>
      <c r="AB62" s="327">
        <f>X62*(1-固定資本!N62)</f>
        <v>0</v>
      </c>
      <c r="AC62" s="327">
        <f t="shared" si="10"/>
        <v>0</v>
      </c>
      <c r="AD62" s="333"/>
      <c r="AE62" s="334">
        <f>(I62+K62+T62)*係数!H62/1000</f>
        <v>0</v>
      </c>
      <c r="AF62" s="333"/>
      <c r="AG62" s="334">
        <f>(I62+K62+T62)*係数!I62/1000</f>
        <v>0</v>
      </c>
    </row>
    <row r="63" spans="1:33">
      <c r="A63" s="11"/>
      <c r="B63" s="301">
        <v>354</v>
      </c>
      <c r="C63" s="303" t="s">
        <v>66</v>
      </c>
      <c r="D63" s="337"/>
      <c r="E63" s="327">
        <f>固定資本!O63*$E$123</f>
        <v>0</v>
      </c>
      <c r="F63" s="328">
        <f>係数!D63</f>
        <v>7.3916866288037397E-4</v>
      </c>
      <c r="G63" s="329">
        <f t="shared" si="6"/>
        <v>0</v>
      </c>
      <c r="H63" s="330">
        <f>固定資本!M63</f>
        <v>1.0391045095811722</v>
      </c>
      <c r="I63" s="337"/>
      <c r="J63" s="327">
        <f t="shared" si="0"/>
        <v>0</v>
      </c>
      <c r="K63" s="327">
        <v>0</v>
      </c>
      <c r="L63" s="327">
        <f t="shared" si="1"/>
        <v>0</v>
      </c>
      <c r="M63" s="330">
        <f>係数!E63+係数!F63</f>
        <v>0.4360552531803713</v>
      </c>
      <c r="N63" s="327">
        <f t="shared" si="2"/>
        <v>0</v>
      </c>
      <c r="O63" s="335"/>
      <c r="P63" s="336"/>
      <c r="Q63" s="330">
        <f>係数!G63</f>
        <v>4.1310771233681304E-5</v>
      </c>
      <c r="R63" s="327">
        <f t="shared" si="3"/>
        <v>0</v>
      </c>
      <c r="S63" s="327">
        <f t="shared" si="4"/>
        <v>0</v>
      </c>
      <c r="T63" s="327">
        <v>0</v>
      </c>
      <c r="U63" s="327">
        <f t="shared" si="5"/>
        <v>0</v>
      </c>
      <c r="V63" s="333"/>
      <c r="W63" s="327">
        <f t="shared" si="7"/>
        <v>0</v>
      </c>
      <c r="X63" s="327">
        <f t="shared" si="8"/>
        <v>0</v>
      </c>
      <c r="Y63" s="327">
        <f t="shared" si="9"/>
        <v>0</v>
      </c>
      <c r="Z63" s="333"/>
      <c r="AA63" s="327">
        <f>W63*(1-固定資本!N63)</f>
        <v>0</v>
      </c>
      <c r="AB63" s="327">
        <f>X63*(1-固定資本!N63)</f>
        <v>0</v>
      </c>
      <c r="AC63" s="327">
        <f t="shared" si="10"/>
        <v>0</v>
      </c>
      <c r="AD63" s="333"/>
      <c r="AE63" s="334">
        <f>(I63+K63+T63)*係数!H63/1000</f>
        <v>0</v>
      </c>
      <c r="AF63" s="333"/>
      <c r="AG63" s="334">
        <f>(I63+K63+T63)*係数!I63/1000</f>
        <v>0</v>
      </c>
    </row>
    <row r="64" spans="1:33">
      <c r="A64" s="11"/>
      <c r="B64" s="301">
        <v>359</v>
      </c>
      <c r="C64" s="303" t="s">
        <v>67</v>
      </c>
      <c r="D64" s="337"/>
      <c r="E64" s="327">
        <f>固定資本!O64*$E$123</f>
        <v>0</v>
      </c>
      <c r="F64" s="328">
        <f>係数!D64</f>
        <v>0.11789056275927778</v>
      </c>
      <c r="G64" s="329">
        <f t="shared" si="6"/>
        <v>0</v>
      </c>
      <c r="H64" s="330">
        <f>固定資本!M64</f>
        <v>0.97828680195451068</v>
      </c>
      <c r="I64" s="337"/>
      <c r="J64" s="327">
        <f t="shared" si="0"/>
        <v>0</v>
      </c>
      <c r="K64" s="327">
        <v>0</v>
      </c>
      <c r="L64" s="327">
        <f t="shared" si="1"/>
        <v>0</v>
      </c>
      <c r="M64" s="330">
        <f>係数!E64+係数!F64</f>
        <v>0.28865369360546178</v>
      </c>
      <c r="N64" s="327">
        <f t="shared" si="2"/>
        <v>0</v>
      </c>
      <c r="O64" s="335"/>
      <c r="P64" s="336"/>
      <c r="Q64" s="330">
        <f>係数!G64</f>
        <v>6.8290330358696091E-4</v>
      </c>
      <c r="R64" s="327">
        <f t="shared" si="3"/>
        <v>0</v>
      </c>
      <c r="S64" s="327">
        <f t="shared" si="4"/>
        <v>0</v>
      </c>
      <c r="T64" s="327">
        <v>0</v>
      </c>
      <c r="U64" s="327">
        <f t="shared" si="5"/>
        <v>0</v>
      </c>
      <c r="V64" s="333"/>
      <c r="W64" s="327">
        <f t="shared" si="7"/>
        <v>0</v>
      </c>
      <c r="X64" s="327">
        <f t="shared" si="8"/>
        <v>0</v>
      </c>
      <c r="Y64" s="327">
        <f t="shared" si="9"/>
        <v>0</v>
      </c>
      <c r="Z64" s="333"/>
      <c r="AA64" s="327">
        <f>W64*(1-固定資本!N64)</f>
        <v>0</v>
      </c>
      <c r="AB64" s="327">
        <f>X64*(1-固定資本!N64)</f>
        <v>0</v>
      </c>
      <c r="AC64" s="327">
        <f t="shared" si="10"/>
        <v>0</v>
      </c>
      <c r="AD64" s="333"/>
      <c r="AE64" s="334">
        <f>(I64+K64+T64)*係数!H64/1000</f>
        <v>0</v>
      </c>
      <c r="AF64" s="333"/>
      <c r="AG64" s="334">
        <f>(I64+K64+T64)*係数!I64/1000</f>
        <v>0</v>
      </c>
    </row>
    <row r="65" spans="1:33">
      <c r="A65" s="11"/>
      <c r="B65" s="301">
        <v>391</v>
      </c>
      <c r="C65" s="303" t="s">
        <v>68</v>
      </c>
      <c r="D65" s="337"/>
      <c r="E65" s="327">
        <f>固定資本!O65*$E$123</f>
        <v>0</v>
      </c>
      <c r="F65" s="328">
        <f>係数!D65</f>
        <v>0.10668188263078404</v>
      </c>
      <c r="G65" s="329">
        <f t="shared" si="6"/>
        <v>0</v>
      </c>
      <c r="H65" s="330">
        <f>固定資本!M65</f>
        <v>1.0014938599114716</v>
      </c>
      <c r="I65" s="337"/>
      <c r="J65" s="327">
        <f t="shared" si="0"/>
        <v>0</v>
      </c>
      <c r="K65" s="327">
        <v>0</v>
      </c>
      <c r="L65" s="327">
        <f t="shared" si="1"/>
        <v>0</v>
      </c>
      <c r="M65" s="330">
        <f>係数!E65+係数!F65</f>
        <v>0.26182916961188041</v>
      </c>
      <c r="N65" s="327">
        <f t="shared" si="2"/>
        <v>0</v>
      </c>
      <c r="O65" s="335"/>
      <c r="P65" s="336"/>
      <c r="Q65" s="330">
        <f>係数!G65</f>
        <v>4.4821886246076744E-3</v>
      </c>
      <c r="R65" s="327">
        <f t="shared" si="3"/>
        <v>0</v>
      </c>
      <c r="S65" s="327">
        <f t="shared" si="4"/>
        <v>0</v>
      </c>
      <c r="T65" s="327">
        <v>0</v>
      </c>
      <c r="U65" s="327">
        <f t="shared" si="5"/>
        <v>0</v>
      </c>
      <c r="V65" s="333"/>
      <c r="W65" s="327">
        <f t="shared" si="7"/>
        <v>0</v>
      </c>
      <c r="X65" s="327">
        <f t="shared" si="8"/>
        <v>0</v>
      </c>
      <c r="Y65" s="327">
        <f t="shared" si="9"/>
        <v>0</v>
      </c>
      <c r="Z65" s="333"/>
      <c r="AA65" s="327">
        <f>W65*(1-固定資本!N65)</f>
        <v>0</v>
      </c>
      <c r="AB65" s="327">
        <f>X65*(1-固定資本!N65)</f>
        <v>0</v>
      </c>
      <c r="AC65" s="327">
        <f t="shared" si="10"/>
        <v>0</v>
      </c>
      <c r="AD65" s="333"/>
      <c r="AE65" s="334">
        <f>(I65+K65+T65)*係数!H65/1000</f>
        <v>0</v>
      </c>
      <c r="AF65" s="333"/>
      <c r="AG65" s="334">
        <f>(I65+K65+T65)*係数!I65/1000</f>
        <v>0</v>
      </c>
    </row>
    <row r="66" spans="1:33">
      <c r="A66" s="11"/>
      <c r="B66" s="301">
        <v>392</v>
      </c>
      <c r="C66" s="303" t="s">
        <v>69</v>
      </c>
      <c r="D66" s="337"/>
      <c r="E66" s="327">
        <f>固定資本!O66*$E$123</f>
        <v>0</v>
      </c>
      <c r="F66" s="328">
        <f>係数!D66</f>
        <v>0.7440348788739255</v>
      </c>
      <c r="G66" s="329">
        <f t="shared" si="6"/>
        <v>0</v>
      </c>
      <c r="H66" s="330">
        <f>固定資本!M66</f>
        <v>1.0447962776028905</v>
      </c>
      <c r="I66" s="337"/>
      <c r="J66" s="327">
        <f t="shared" si="0"/>
        <v>0</v>
      </c>
      <c r="K66" s="327">
        <v>0</v>
      </c>
      <c r="L66" s="327">
        <f t="shared" si="1"/>
        <v>0</v>
      </c>
      <c r="M66" s="330">
        <f>係数!E66+係数!F66</f>
        <v>0.22337078017670559</v>
      </c>
      <c r="N66" s="327">
        <f t="shared" si="2"/>
        <v>0</v>
      </c>
      <c r="O66" s="335"/>
      <c r="P66" s="336"/>
      <c r="Q66" s="330">
        <f>係数!G66</f>
        <v>3.6033625500998784E-4</v>
      </c>
      <c r="R66" s="327">
        <f t="shared" si="3"/>
        <v>0</v>
      </c>
      <c r="S66" s="327">
        <f t="shared" si="4"/>
        <v>0</v>
      </c>
      <c r="T66" s="327">
        <v>0</v>
      </c>
      <c r="U66" s="327">
        <f t="shared" si="5"/>
        <v>0</v>
      </c>
      <c r="V66" s="333"/>
      <c r="W66" s="327">
        <f t="shared" si="7"/>
        <v>0</v>
      </c>
      <c r="X66" s="327">
        <f t="shared" si="8"/>
        <v>0</v>
      </c>
      <c r="Y66" s="327">
        <f t="shared" si="9"/>
        <v>0</v>
      </c>
      <c r="Z66" s="333"/>
      <c r="AA66" s="327">
        <f>W66*(1-固定資本!N66)</f>
        <v>0</v>
      </c>
      <c r="AB66" s="327">
        <f>X66*(1-固定資本!N66)</f>
        <v>0</v>
      </c>
      <c r="AC66" s="327">
        <f t="shared" si="10"/>
        <v>0</v>
      </c>
      <c r="AD66" s="333"/>
      <c r="AE66" s="334">
        <f>(I66+K66+T66)*係数!H66/1000</f>
        <v>0</v>
      </c>
      <c r="AF66" s="333"/>
      <c r="AG66" s="334">
        <f>(I66+K66+T66)*係数!I66/1000</f>
        <v>0</v>
      </c>
    </row>
    <row r="67" spans="1:33">
      <c r="A67" s="11"/>
      <c r="B67" s="301">
        <v>411</v>
      </c>
      <c r="C67" s="303" t="s">
        <v>70</v>
      </c>
      <c r="D67" s="337"/>
      <c r="E67" s="327">
        <f>固定資本!O67*$E$123</f>
        <v>0</v>
      </c>
      <c r="F67" s="328">
        <f>係数!D67</f>
        <v>1</v>
      </c>
      <c r="G67" s="329">
        <f t="shared" si="6"/>
        <v>0</v>
      </c>
      <c r="H67" s="330">
        <f>固定資本!M67</f>
        <v>1.0911773272265726</v>
      </c>
      <c r="I67" s="337"/>
      <c r="J67" s="327">
        <f t="shared" si="0"/>
        <v>0</v>
      </c>
      <c r="K67" s="327">
        <v>0</v>
      </c>
      <c r="L67" s="327">
        <f t="shared" si="1"/>
        <v>0</v>
      </c>
      <c r="M67" s="330">
        <f>係数!E67+係数!F67</f>
        <v>0.35937964912441589</v>
      </c>
      <c r="N67" s="327">
        <f t="shared" si="2"/>
        <v>0</v>
      </c>
      <c r="O67" s="335"/>
      <c r="P67" s="336"/>
      <c r="Q67" s="330">
        <f>係数!G67</f>
        <v>0</v>
      </c>
      <c r="R67" s="327">
        <f t="shared" si="3"/>
        <v>0</v>
      </c>
      <c r="S67" s="327">
        <f t="shared" si="4"/>
        <v>0</v>
      </c>
      <c r="T67" s="327">
        <v>0</v>
      </c>
      <c r="U67" s="327">
        <f t="shared" si="5"/>
        <v>0</v>
      </c>
      <c r="V67" s="333"/>
      <c r="W67" s="327">
        <f t="shared" si="7"/>
        <v>0</v>
      </c>
      <c r="X67" s="327">
        <f t="shared" si="8"/>
        <v>0</v>
      </c>
      <c r="Y67" s="327">
        <f t="shared" si="9"/>
        <v>0</v>
      </c>
      <c r="Z67" s="333"/>
      <c r="AA67" s="327">
        <f>W67*(1-固定資本!N67)</f>
        <v>0</v>
      </c>
      <c r="AB67" s="327">
        <f>X67*(1-固定資本!N67)</f>
        <v>0</v>
      </c>
      <c r="AC67" s="327">
        <f t="shared" si="10"/>
        <v>0</v>
      </c>
      <c r="AD67" s="333"/>
      <c r="AE67" s="334">
        <f>(I67+K67+T67)*係数!H67/1000</f>
        <v>0</v>
      </c>
      <c r="AF67" s="333"/>
      <c r="AG67" s="334">
        <f>(I67+K67+T67)*係数!I67/1000</f>
        <v>0</v>
      </c>
    </row>
    <row r="68" spans="1:33">
      <c r="A68" s="11"/>
      <c r="B68" s="301">
        <v>412</v>
      </c>
      <c r="C68" s="303" t="s">
        <v>71</v>
      </c>
      <c r="D68" s="337"/>
      <c r="E68" s="327">
        <f>固定資本!O68*$E$123</f>
        <v>0</v>
      </c>
      <c r="F68" s="328">
        <f>係数!D68</f>
        <v>1</v>
      </c>
      <c r="G68" s="329">
        <f t="shared" si="6"/>
        <v>0</v>
      </c>
      <c r="H68" s="330">
        <f>固定資本!M68</f>
        <v>1.0891655498490418</v>
      </c>
      <c r="I68" s="337"/>
      <c r="J68" s="327">
        <f t="shared" si="0"/>
        <v>0</v>
      </c>
      <c r="K68" s="327">
        <v>0</v>
      </c>
      <c r="L68" s="327">
        <f t="shared" si="1"/>
        <v>0</v>
      </c>
      <c r="M68" s="330">
        <f>係数!E68+係数!F68</f>
        <v>0.36317705693758245</v>
      </c>
      <c r="N68" s="327">
        <f t="shared" si="2"/>
        <v>0</v>
      </c>
      <c r="O68" s="335"/>
      <c r="P68" s="336"/>
      <c r="Q68" s="330">
        <f>係数!G68</f>
        <v>0</v>
      </c>
      <c r="R68" s="327">
        <f t="shared" si="3"/>
        <v>0</v>
      </c>
      <c r="S68" s="327">
        <f t="shared" si="4"/>
        <v>0</v>
      </c>
      <c r="T68" s="327">
        <v>0</v>
      </c>
      <c r="U68" s="327">
        <f t="shared" si="5"/>
        <v>0</v>
      </c>
      <c r="V68" s="333"/>
      <c r="W68" s="327">
        <f t="shared" si="7"/>
        <v>0</v>
      </c>
      <c r="X68" s="327">
        <f t="shared" si="8"/>
        <v>0</v>
      </c>
      <c r="Y68" s="327">
        <f>SUM(V68:X68)</f>
        <v>0</v>
      </c>
      <c r="Z68" s="333"/>
      <c r="AA68" s="327">
        <f>W68*(1-固定資本!N68)</f>
        <v>0</v>
      </c>
      <c r="AB68" s="327">
        <f>X68*(1-固定資本!N68)</f>
        <v>0</v>
      </c>
      <c r="AC68" s="327">
        <f>SUM(Z68:AB68)</f>
        <v>0</v>
      </c>
      <c r="AD68" s="333"/>
      <c r="AE68" s="334">
        <f>(I68+K68+T68)*係数!H68/1000</f>
        <v>0</v>
      </c>
      <c r="AF68" s="333"/>
      <c r="AG68" s="334">
        <f>(I68+K68+T68)*係数!I68/1000</f>
        <v>0</v>
      </c>
    </row>
    <row r="69" spans="1:33">
      <c r="A69" s="11"/>
      <c r="B69" s="301">
        <v>413</v>
      </c>
      <c r="C69" s="303" t="s">
        <v>72</v>
      </c>
      <c r="D69" s="337"/>
      <c r="E69" s="327">
        <f>固定資本!O69*$E$123</f>
        <v>0</v>
      </c>
      <c r="F69" s="328">
        <f>係数!D69</f>
        <v>1</v>
      </c>
      <c r="G69" s="329">
        <f t="shared" si="6"/>
        <v>0</v>
      </c>
      <c r="H69" s="330">
        <f>固定資本!M69</f>
        <v>1.1036173722247071</v>
      </c>
      <c r="I69" s="337"/>
      <c r="J69" s="327">
        <f t="shared" si="0"/>
        <v>0</v>
      </c>
      <c r="K69" s="327">
        <v>0</v>
      </c>
      <c r="L69" s="327">
        <f t="shared" si="1"/>
        <v>0</v>
      </c>
      <c r="M69" s="330">
        <f>係数!E69+係数!F69</f>
        <v>0.34469418121508216</v>
      </c>
      <c r="N69" s="327">
        <f t="shared" si="2"/>
        <v>0</v>
      </c>
      <c r="O69" s="335"/>
      <c r="P69" s="336"/>
      <c r="Q69" s="330">
        <f>係数!G69</f>
        <v>0</v>
      </c>
      <c r="R69" s="327">
        <f t="shared" si="3"/>
        <v>0</v>
      </c>
      <c r="S69" s="327">
        <f t="shared" si="4"/>
        <v>0</v>
      </c>
      <c r="T69" s="327">
        <v>0</v>
      </c>
      <c r="U69" s="327">
        <f t="shared" si="5"/>
        <v>0</v>
      </c>
      <c r="V69" s="333"/>
      <c r="W69" s="327">
        <f t="shared" si="7"/>
        <v>0</v>
      </c>
      <c r="X69" s="327">
        <f t="shared" si="8"/>
        <v>0</v>
      </c>
      <c r="Y69" s="327">
        <f t="shared" ref="Y69" si="11">SUM(V69:X69)</f>
        <v>0</v>
      </c>
      <c r="Z69" s="333"/>
      <c r="AA69" s="327">
        <f>W69*(1-固定資本!N69)</f>
        <v>0</v>
      </c>
      <c r="AB69" s="327">
        <f>X69*(1-固定資本!N69)</f>
        <v>0</v>
      </c>
      <c r="AC69" s="327">
        <f t="shared" si="10"/>
        <v>0</v>
      </c>
      <c r="AD69" s="333"/>
      <c r="AE69" s="334">
        <f>(I69+K69+T69)*係数!H69/1000</f>
        <v>0</v>
      </c>
      <c r="AF69" s="333"/>
      <c r="AG69" s="334">
        <f>(I69+K69+T69)*係数!I69/1000</f>
        <v>0</v>
      </c>
    </row>
    <row r="70" spans="1:33">
      <c r="A70" s="11"/>
      <c r="B70" s="301">
        <v>419</v>
      </c>
      <c r="C70" s="303" t="s">
        <v>73</v>
      </c>
      <c r="D70" s="338">
        <f>入力!F19</f>
        <v>0</v>
      </c>
      <c r="E70" s="327">
        <f>固定資本!O70*$E$123</f>
        <v>0</v>
      </c>
      <c r="F70" s="328">
        <f>係数!D70</f>
        <v>1</v>
      </c>
      <c r="G70" s="329">
        <f t="shared" si="6"/>
        <v>0</v>
      </c>
      <c r="H70" s="330">
        <f>固定資本!M70</f>
        <v>1.0940690661295662</v>
      </c>
      <c r="I70" s="338">
        <f t="shared" ref="I70" si="12">D70/H70</f>
        <v>0</v>
      </c>
      <c r="J70" s="327">
        <f t="shared" ref="J70:J112" si="13">G70/H70</f>
        <v>0</v>
      </c>
      <c r="K70" s="327">
        <v>0</v>
      </c>
      <c r="L70" s="327">
        <f t="shared" ref="L70:L112" si="14">K70*H70</f>
        <v>0</v>
      </c>
      <c r="M70" s="330">
        <f>係数!E70+係数!F70</f>
        <v>0.45193957582936095</v>
      </c>
      <c r="N70" s="327">
        <f t="shared" ref="N70:N112" si="15">K70*M70</f>
        <v>0</v>
      </c>
      <c r="O70" s="335"/>
      <c r="P70" s="336"/>
      <c r="Q70" s="330">
        <f>係数!G70</f>
        <v>0</v>
      </c>
      <c r="R70" s="327">
        <f t="shared" ref="R70:R113" si="16">Q70*$P$117</f>
        <v>0</v>
      </c>
      <c r="S70" s="327">
        <f t="shared" ref="S70:S112" si="17">F70*R70</f>
        <v>0</v>
      </c>
      <c r="T70" s="327">
        <v>0</v>
      </c>
      <c r="U70" s="327">
        <f t="shared" ref="U70:U112" si="18">T70*H70</f>
        <v>0</v>
      </c>
      <c r="V70" s="327">
        <f>D70</f>
        <v>0</v>
      </c>
      <c r="W70" s="327">
        <f t="shared" si="7"/>
        <v>0</v>
      </c>
      <c r="X70" s="327">
        <f t="shared" si="8"/>
        <v>0</v>
      </c>
      <c r="Y70" s="327">
        <f>SUM(V70:X70)</f>
        <v>0</v>
      </c>
      <c r="Z70" s="329">
        <f>E122</f>
        <v>0</v>
      </c>
      <c r="AA70" s="327">
        <f>W70*(1-固定資本!N70)</f>
        <v>0</v>
      </c>
      <c r="AB70" s="327">
        <f>X70*(1-固定資本!N70)</f>
        <v>0</v>
      </c>
      <c r="AC70" s="327">
        <f>SUM(Z70:AB70)</f>
        <v>0</v>
      </c>
      <c r="AD70" s="389">
        <f>I70*係数!H70/1000</f>
        <v>0</v>
      </c>
      <c r="AE70" s="334">
        <f>(I70+K70+T70)*係数!H70/1000</f>
        <v>0</v>
      </c>
      <c r="AF70" s="389">
        <f>I70*係数!I70/1000</f>
        <v>0</v>
      </c>
      <c r="AG70" s="334">
        <f>(I70+K70+T70)*係数!I70/1000</f>
        <v>0</v>
      </c>
    </row>
    <row r="71" spans="1:33">
      <c r="A71" s="11"/>
      <c r="B71" s="301">
        <v>461</v>
      </c>
      <c r="C71" s="303" t="s">
        <v>74</v>
      </c>
      <c r="D71" s="337"/>
      <c r="E71" s="327">
        <f>固定資本!O71*$E$123</f>
        <v>0</v>
      </c>
      <c r="F71" s="328">
        <f>係数!D71</f>
        <v>0.51677763384360897</v>
      </c>
      <c r="G71" s="329">
        <f t="shared" ref="G71:G112" si="19">E71*F71</f>
        <v>0</v>
      </c>
      <c r="H71" s="330">
        <f>固定資本!M71</f>
        <v>0.99996785504246921</v>
      </c>
      <c r="I71" s="337"/>
      <c r="J71" s="327">
        <f t="shared" si="13"/>
        <v>0</v>
      </c>
      <c r="K71" s="327">
        <v>0</v>
      </c>
      <c r="L71" s="327">
        <f t="shared" si="14"/>
        <v>0</v>
      </c>
      <c r="M71" s="330">
        <f>係数!E71+係数!F71</f>
        <v>0.10086007797334691</v>
      </c>
      <c r="N71" s="327">
        <f t="shared" si="15"/>
        <v>0</v>
      </c>
      <c r="O71" s="335"/>
      <c r="P71" s="336"/>
      <c r="Q71" s="330">
        <f>係数!G71</f>
        <v>1.7448931770381291E-2</v>
      </c>
      <c r="R71" s="327">
        <f t="shared" si="16"/>
        <v>0</v>
      </c>
      <c r="S71" s="327">
        <f t="shared" si="17"/>
        <v>0</v>
      </c>
      <c r="T71" s="327">
        <v>0</v>
      </c>
      <c r="U71" s="327">
        <f t="shared" si="18"/>
        <v>0</v>
      </c>
      <c r="V71" s="333"/>
      <c r="W71" s="327">
        <f t="shared" ref="W71:W112" si="20">L71</f>
        <v>0</v>
      </c>
      <c r="X71" s="327">
        <f t="shared" ref="X71:X112" si="21">U71</f>
        <v>0</v>
      </c>
      <c r="Y71" s="327">
        <f>SUM(V71:X71)</f>
        <v>0</v>
      </c>
      <c r="Z71" s="333"/>
      <c r="AA71" s="327">
        <f>W71*(1-固定資本!N71)</f>
        <v>0</v>
      </c>
      <c r="AB71" s="327">
        <f>X71*(1-固定資本!N71)</f>
        <v>0</v>
      </c>
      <c r="AC71" s="327">
        <f>SUM(Z71:AB71)</f>
        <v>0</v>
      </c>
      <c r="AD71" s="333"/>
      <c r="AE71" s="334">
        <f>(I71+K71+T71)*係数!H71/1000</f>
        <v>0</v>
      </c>
      <c r="AF71" s="333"/>
      <c r="AG71" s="334">
        <f>(I71+K71+T71)*係数!I71/1000</f>
        <v>0</v>
      </c>
    </row>
    <row r="72" spans="1:33">
      <c r="A72" s="11"/>
      <c r="B72" s="301">
        <v>462</v>
      </c>
      <c r="C72" s="303" t="s">
        <v>75</v>
      </c>
      <c r="D72" s="337"/>
      <c r="E72" s="327">
        <f>固定資本!O72*$E$123</f>
        <v>0</v>
      </c>
      <c r="F72" s="328">
        <f>係数!D72</f>
        <v>0.99990223766871256</v>
      </c>
      <c r="G72" s="329">
        <f t="shared" si="19"/>
        <v>0</v>
      </c>
      <c r="H72" s="330">
        <f>固定資本!M72</f>
        <v>0.62325274900562266</v>
      </c>
      <c r="I72" s="337"/>
      <c r="J72" s="327">
        <f t="shared" si="13"/>
        <v>0</v>
      </c>
      <c r="K72" s="327">
        <v>0</v>
      </c>
      <c r="L72" s="327">
        <f t="shared" si="14"/>
        <v>0</v>
      </c>
      <c r="M72" s="330">
        <f>係数!E72+係数!F72</f>
        <v>0.12871056610861906</v>
      </c>
      <c r="N72" s="327">
        <f t="shared" si="15"/>
        <v>0</v>
      </c>
      <c r="O72" s="335"/>
      <c r="P72" s="336"/>
      <c r="Q72" s="330">
        <f>係数!G72</f>
        <v>6.5740211976849042E-3</v>
      </c>
      <c r="R72" s="327">
        <f t="shared" si="16"/>
        <v>0</v>
      </c>
      <c r="S72" s="327">
        <f t="shared" si="17"/>
        <v>0</v>
      </c>
      <c r="T72" s="327">
        <v>0</v>
      </c>
      <c r="U72" s="327">
        <f t="shared" si="18"/>
        <v>0</v>
      </c>
      <c r="V72" s="333"/>
      <c r="W72" s="327">
        <f t="shared" si="20"/>
        <v>0</v>
      </c>
      <c r="X72" s="327">
        <f t="shared" si="21"/>
        <v>0</v>
      </c>
      <c r="Y72" s="327">
        <f>SUM(V72:X72)</f>
        <v>0</v>
      </c>
      <c r="Z72" s="333"/>
      <c r="AA72" s="327">
        <f>W72*(1-固定資本!N72)</f>
        <v>0</v>
      </c>
      <c r="AB72" s="327">
        <f>X72*(1-固定資本!N72)</f>
        <v>0</v>
      </c>
      <c r="AC72" s="327">
        <f t="shared" ref="AC72:AC112" si="22">SUM(Z72:AB72)</f>
        <v>0</v>
      </c>
      <c r="AD72" s="333"/>
      <c r="AE72" s="334">
        <f>(I72+K72+T72)*係数!H72/1000</f>
        <v>0</v>
      </c>
      <c r="AF72" s="333"/>
      <c r="AG72" s="334">
        <f>(I72+K72+T72)*係数!I72/1000</f>
        <v>0</v>
      </c>
    </row>
    <row r="73" spans="1:33">
      <c r="A73" s="11"/>
      <c r="B73" s="301">
        <v>471</v>
      </c>
      <c r="C73" s="303" t="s">
        <v>76</v>
      </c>
      <c r="D73" s="337"/>
      <c r="E73" s="327">
        <f>固定資本!O73*$E$123</f>
        <v>0</v>
      </c>
      <c r="F73" s="328">
        <f>係数!D73</f>
        <v>0.99939775843404044</v>
      </c>
      <c r="G73" s="329">
        <f t="shared" si="19"/>
        <v>0</v>
      </c>
      <c r="H73" s="330">
        <f>固定資本!M73</f>
        <v>1.0441799528888589</v>
      </c>
      <c r="I73" s="337"/>
      <c r="J73" s="327">
        <f t="shared" si="13"/>
        <v>0</v>
      </c>
      <c r="K73" s="327">
        <v>0</v>
      </c>
      <c r="L73" s="327">
        <f t="shared" si="14"/>
        <v>0</v>
      </c>
      <c r="M73" s="330">
        <f>係数!E73+係数!F73</f>
        <v>0.2889580654836672</v>
      </c>
      <c r="N73" s="327">
        <f t="shared" si="15"/>
        <v>0</v>
      </c>
      <c r="O73" s="335"/>
      <c r="P73" s="336"/>
      <c r="Q73" s="330">
        <f>係数!G73</f>
        <v>7.0190167536970131E-3</v>
      </c>
      <c r="R73" s="327">
        <f t="shared" si="16"/>
        <v>0</v>
      </c>
      <c r="S73" s="327">
        <f t="shared" si="17"/>
        <v>0</v>
      </c>
      <c r="T73" s="327">
        <v>0</v>
      </c>
      <c r="U73" s="327">
        <f t="shared" si="18"/>
        <v>0</v>
      </c>
      <c r="V73" s="333"/>
      <c r="W73" s="327">
        <f t="shared" si="20"/>
        <v>0</v>
      </c>
      <c r="X73" s="327">
        <f t="shared" si="21"/>
        <v>0</v>
      </c>
      <c r="Y73" s="327">
        <f>SUM(V73:X73)</f>
        <v>0</v>
      </c>
      <c r="Z73" s="333"/>
      <c r="AA73" s="327">
        <f>W73*(1-固定資本!N73)</f>
        <v>0</v>
      </c>
      <c r="AB73" s="327">
        <f>X73*(1-固定資本!N73)</f>
        <v>0</v>
      </c>
      <c r="AC73" s="327">
        <f t="shared" si="22"/>
        <v>0</v>
      </c>
      <c r="AD73" s="333"/>
      <c r="AE73" s="334">
        <f>(I73+K73+T73)*係数!H73/1000</f>
        <v>0</v>
      </c>
      <c r="AF73" s="333"/>
      <c r="AG73" s="334">
        <f>(I73+K73+T73)*係数!I73/1000</f>
        <v>0</v>
      </c>
    </row>
    <row r="74" spans="1:33">
      <c r="A74" s="11"/>
      <c r="B74" s="301">
        <v>481</v>
      </c>
      <c r="C74" s="303" t="s">
        <v>77</v>
      </c>
      <c r="D74" s="337"/>
      <c r="E74" s="327">
        <f>固定資本!O74*$E$123</f>
        <v>0</v>
      </c>
      <c r="F74" s="328">
        <f>係数!D74</f>
        <v>0.91215514951778109</v>
      </c>
      <c r="G74" s="329">
        <f t="shared" si="19"/>
        <v>0</v>
      </c>
      <c r="H74" s="330">
        <f>固定資本!M74</f>
        <v>1.0660105759250897</v>
      </c>
      <c r="I74" s="337"/>
      <c r="J74" s="327">
        <f t="shared" si="13"/>
        <v>0</v>
      </c>
      <c r="K74" s="327">
        <v>0</v>
      </c>
      <c r="L74" s="327">
        <f t="shared" si="14"/>
        <v>0</v>
      </c>
      <c r="M74" s="330">
        <f>係数!E74+係数!F74</f>
        <v>0.52840952876144009</v>
      </c>
      <c r="N74" s="327">
        <f t="shared" si="15"/>
        <v>0</v>
      </c>
      <c r="O74" s="335"/>
      <c r="P74" s="336"/>
      <c r="Q74" s="330">
        <f>係数!G74</f>
        <v>3.9000192683187959E-4</v>
      </c>
      <c r="R74" s="327">
        <f t="shared" si="16"/>
        <v>0</v>
      </c>
      <c r="S74" s="327">
        <f t="shared" si="17"/>
        <v>0</v>
      </c>
      <c r="T74" s="327">
        <v>0</v>
      </c>
      <c r="U74" s="327">
        <f t="shared" si="18"/>
        <v>0</v>
      </c>
      <c r="V74" s="333"/>
      <c r="W74" s="327">
        <f t="shared" si="20"/>
        <v>0</v>
      </c>
      <c r="X74" s="327">
        <f t="shared" si="21"/>
        <v>0</v>
      </c>
      <c r="Y74" s="327">
        <f t="shared" ref="Y74:Y112" si="23">SUM(V74:X74)</f>
        <v>0</v>
      </c>
      <c r="Z74" s="333"/>
      <c r="AA74" s="327">
        <f>W74*(1-固定資本!N74)</f>
        <v>0</v>
      </c>
      <c r="AB74" s="327">
        <f>X74*(1-固定資本!N74)</f>
        <v>0</v>
      </c>
      <c r="AC74" s="327">
        <f t="shared" si="22"/>
        <v>0</v>
      </c>
      <c r="AD74" s="333"/>
      <c r="AE74" s="334">
        <f>(I74+K74+T74)*係数!H74/1000</f>
        <v>0</v>
      </c>
      <c r="AF74" s="333"/>
      <c r="AG74" s="334">
        <f>(I74+K74+T74)*係数!I74/1000</f>
        <v>0</v>
      </c>
    </row>
    <row r="75" spans="1:33">
      <c r="A75" s="11"/>
      <c r="B75" s="301">
        <v>511</v>
      </c>
      <c r="C75" s="303" t="s">
        <v>78</v>
      </c>
      <c r="D75" s="337"/>
      <c r="E75" s="327">
        <f>固定資本!O75*$E$123</f>
        <v>0</v>
      </c>
      <c r="F75" s="328">
        <f>係数!D75</f>
        <v>0.69398572294023664</v>
      </c>
      <c r="G75" s="329">
        <f t="shared" si="19"/>
        <v>0</v>
      </c>
      <c r="H75" s="330">
        <f>固定資本!M75</f>
        <v>1.0055168872643394</v>
      </c>
      <c r="I75" s="337"/>
      <c r="J75" s="327">
        <f t="shared" si="13"/>
        <v>0</v>
      </c>
      <c r="K75" s="327">
        <v>0</v>
      </c>
      <c r="L75" s="327">
        <f t="shared" si="14"/>
        <v>0</v>
      </c>
      <c r="M75" s="330">
        <f>係数!E75+係数!F75</f>
        <v>0.52947231467310174</v>
      </c>
      <c r="N75" s="327">
        <f t="shared" si="15"/>
        <v>0</v>
      </c>
      <c r="O75" s="335"/>
      <c r="P75" s="336"/>
      <c r="Q75" s="330">
        <f>係数!G75</f>
        <v>0.1552052028671109</v>
      </c>
      <c r="R75" s="327">
        <f t="shared" si="16"/>
        <v>0</v>
      </c>
      <c r="S75" s="327">
        <f t="shared" si="17"/>
        <v>0</v>
      </c>
      <c r="T75" s="327">
        <v>0</v>
      </c>
      <c r="U75" s="327">
        <f t="shared" si="18"/>
        <v>0</v>
      </c>
      <c r="V75" s="333"/>
      <c r="W75" s="327">
        <f t="shared" si="20"/>
        <v>0</v>
      </c>
      <c r="X75" s="327">
        <f t="shared" si="21"/>
        <v>0</v>
      </c>
      <c r="Y75" s="327">
        <f t="shared" si="23"/>
        <v>0</v>
      </c>
      <c r="Z75" s="333"/>
      <c r="AA75" s="327">
        <f>W75*(1-固定資本!N75)</f>
        <v>0</v>
      </c>
      <c r="AB75" s="327">
        <f>X75*(1-固定資本!N75)</f>
        <v>0</v>
      </c>
      <c r="AC75" s="327">
        <f t="shared" si="22"/>
        <v>0</v>
      </c>
      <c r="AD75" s="333"/>
      <c r="AE75" s="334">
        <f>(I75+K75+T75)*係数!H75/1000</f>
        <v>0</v>
      </c>
      <c r="AF75" s="333"/>
      <c r="AG75" s="334">
        <f>(I75+K75+T75)*係数!I75/1000</f>
        <v>0</v>
      </c>
    </row>
    <row r="76" spans="1:33">
      <c r="A76" s="11"/>
      <c r="B76" s="301">
        <v>531</v>
      </c>
      <c r="C76" s="303" t="s">
        <v>79</v>
      </c>
      <c r="D76" s="337"/>
      <c r="E76" s="327">
        <f>固定資本!O76*$E$123</f>
        <v>0</v>
      </c>
      <c r="F76" s="328">
        <f>係数!D76</f>
        <v>0.65221868508678371</v>
      </c>
      <c r="G76" s="329">
        <f t="shared" si="19"/>
        <v>0</v>
      </c>
      <c r="H76" s="330">
        <f>固定資本!M76</f>
        <v>1.0319367342584416</v>
      </c>
      <c r="I76" s="337"/>
      <c r="J76" s="327">
        <f t="shared" si="13"/>
        <v>0</v>
      </c>
      <c r="K76" s="327">
        <v>0</v>
      </c>
      <c r="L76" s="327">
        <f t="shared" si="14"/>
        <v>0</v>
      </c>
      <c r="M76" s="330">
        <f>係数!E76+係数!F76</f>
        <v>0.56188434310146596</v>
      </c>
      <c r="N76" s="327">
        <f t="shared" si="15"/>
        <v>0</v>
      </c>
      <c r="O76" s="335"/>
      <c r="P76" s="336"/>
      <c r="Q76" s="330">
        <f>係数!G76</f>
        <v>5.0368500255080752E-2</v>
      </c>
      <c r="R76" s="327">
        <f t="shared" si="16"/>
        <v>0</v>
      </c>
      <c r="S76" s="327">
        <f t="shared" si="17"/>
        <v>0</v>
      </c>
      <c r="T76" s="327">
        <v>0</v>
      </c>
      <c r="U76" s="327">
        <f t="shared" si="18"/>
        <v>0</v>
      </c>
      <c r="V76" s="333"/>
      <c r="W76" s="327">
        <f t="shared" si="20"/>
        <v>0</v>
      </c>
      <c r="X76" s="327">
        <f t="shared" si="21"/>
        <v>0</v>
      </c>
      <c r="Y76" s="327">
        <f t="shared" si="23"/>
        <v>0</v>
      </c>
      <c r="Z76" s="333"/>
      <c r="AA76" s="327">
        <f>W76*(1-固定資本!N76)</f>
        <v>0</v>
      </c>
      <c r="AB76" s="327">
        <f>X76*(1-固定資本!N76)</f>
        <v>0</v>
      </c>
      <c r="AC76" s="327">
        <f t="shared" si="22"/>
        <v>0</v>
      </c>
      <c r="AD76" s="333"/>
      <c r="AE76" s="334">
        <f>(I76+K76+T76)*係数!H76/1000</f>
        <v>0</v>
      </c>
      <c r="AF76" s="333"/>
      <c r="AG76" s="334">
        <f>(I76+K76+T76)*係数!I76/1000</f>
        <v>0</v>
      </c>
    </row>
    <row r="77" spans="1:33">
      <c r="A77" s="11"/>
      <c r="B77" s="301">
        <v>551</v>
      </c>
      <c r="C77" s="303" t="s">
        <v>80</v>
      </c>
      <c r="D77" s="337"/>
      <c r="E77" s="327">
        <f>固定資本!O77*$E$123</f>
        <v>0</v>
      </c>
      <c r="F77" s="328">
        <f>係数!D77</f>
        <v>0.91133923912981973</v>
      </c>
      <c r="G77" s="329">
        <f t="shared" si="19"/>
        <v>0</v>
      </c>
      <c r="H77" s="330">
        <f>固定資本!M77</f>
        <v>1.0666288762958778</v>
      </c>
      <c r="I77" s="337"/>
      <c r="J77" s="327">
        <f t="shared" si="13"/>
        <v>0</v>
      </c>
      <c r="K77" s="327">
        <v>0</v>
      </c>
      <c r="L77" s="327">
        <f t="shared" si="14"/>
        <v>0</v>
      </c>
      <c r="M77" s="330">
        <f>係数!E77+係数!F77</f>
        <v>0.36976150900343197</v>
      </c>
      <c r="N77" s="327">
        <f t="shared" si="15"/>
        <v>0</v>
      </c>
      <c r="O77" s="335"/>
      <c r="P77" s="336"/>
      <c r="Q77" s="330">
        <f>係数!G77</f>
        <v>1.3776035899246398E-3</v>
      </c>
      <c r="R77" s="327">
        <f t="shared" si="16"/>
        <v>0</v>
      </c>
      <c r="S77" s="327">
        <f t="shared" si="17"/>
        <v>0</v>
      </c>
      <c r="T77" s="327">
        <v>0</v>
      </c>
      <c r="U77" s="327">
        <f t="shared" si="18"/>
        <v>0</v>
      </c>
      <c r="V77" s="333"/>
      <c r="W77" s="327">
        <f t="shared" si="20"/>
        <v>0</v>
      </c>
      <c r="X77" s="327">
        <f t="shared" si="21"/>
        <v>0</v>
      </c>
      <c r="Y77" s="327">
        <f t="shared" si="23"/>
        <v>0</v>
      </c>
      <c r="Z77" s="333"/>
      <c r="AA77" s="327">
        <f>W77*(1-固定資本!N77)</f>
        <v>0</v>
      </c>
      <c r="AB77" s="327">
        <f>X77*(1-固定資本!N77)</f>
        <v>0</v>
      </c>
      <c r="AC77" s="327">
        <f t="shared" si="22"/>
        <v>0</v>
      </c>
      <c r="AD77" s="333"/>
      <c r="AE77" s="334">
        <f>(I77+K77+T77)*係数!H77/1000</f>
        <v>0</v>
      </c>
      <c r="AF77" s="333"/>
      <c r="AG77" s="334">
        <f>(I77+K77+T77)*係数!I77/1000</f>
        <v>0</v>
      </c>
    </row>
    <row r="78" spans="1:33">
      <c r="A78" s="11"/>
      <c r="B78" s="301">
        <v>552</v>
      </c>
      <c r="C78" s="303" t="s">
        <v>81</v>
      </c>
      <c r="D78" s="337"/>
      <c r="E78" s="327">
        <f>固定資本!O78*$E$123</f>
        <v>0</v>
      </c>
      <c r="F78" s="328">
        <f>係数!D78</f>
        <v>0.99978130712294322</v>
      </c>
      <c r="G78" s="329">
        <f t="shared" si="19"/>
        <v>0</v>
      </c>
      <c r="H78" s="330">
        <f>固定資本!M78</f>
        <v>0.98942603746520574</v>
      </c>
      <c r="I78" s="337"/>
      <c r="J78" s="327">
        <f t="shared" si="13"/>
        <v>0</v>
      </c>
      <c r="K78" s="327">
        <v>0</v>
      </c>
      <c r="L78" s="327">
        <f t="shared" si="14"/>
        <v>0</v>
      </c>
      <c r="M78" s="330">
        <f>係数!E78+係数!F78</f>
        <v>0.42729707600584182</v>
      </c>
      <c r="N78" s="327">
        <f t="shared" si="15"/>
        <v>0</v>
      </c>
      <c r="O78" s="335"/>
      <c r="P78" s="336"/>
      <c r="Q78" s="330">
        <f>係数!G78</f>
        <v>3.8135303200468512E-2</v>
      </c>
      <c r="R78" s="327">
        <f t="shared" si="16"/>
        <v>0</v>
      </c>
      <c r="S78" s="327">
        <f t="shared" si="17"/>
        <v>0</v>
      </c>
      <c r="T78" s="327">
        <v>0</v>
      </c>
      <c r="U78" s="327">
        <f t="shared" si="18"/>
        <v>0</v>
      </c>
      <c r="V78" s="333"/>
      <c r="W78" s="327">
        <f t="shared" si="20"/>
        <v>0</v>
      </c>
      <c r="X78" s="327">
        <f t="shared" si="21"/>
        <v>0</v>
      </c>
      <c r="Y78" s="327">
        <f t="shared" si="23"/>
        <v>0</v>
      </c>
      <c r="Z78" s="333"/>
      <c r="AA78" s="327">
        <f>W78*(1-固定資本!N78)</f>
        <v>0</v>
      </c>
      <c r="AB78" s="327">
        <f>X78*(1-固定資本!N78)</f>
        <v>0</v>
      </c>
      <c r="AC78" s="327">
        <f t="shared" si="22"/>
        <v>0</v>
      </c>
      <c r="AD78" s="333"/>
      <c r="AE78" s="334">
        <f>(I78+K78+T78)*係数!H78/1000</f>
        <v>0</v>
      </c>
      <c r="AF78" s="333"/>
      <c r="AG78" s="334">
        <f>(I78+K78+T78)*係数!I78/1000</f>
        <v>0</v>
      </c>
    </row>
    <row r="79" spans="1:33">
      <c r="A79" s="11"/>
      <c r="B79" s="301">
        <v>553</v>
      </c>
      <c r="C79" s="303" t="s">
        <v>82</v>
      </c>
      <c r="D79" s="337"/>
      <c r="E79" s="327">
        <f>固定資本!O79*$E$123</f>
        <v>0</v>
      </c>
      <c r="F79" s="328">
        <f>係数!D79</f>
        <v>1</v>
      </c>
      <c r="G79" s="329">
        <f t="shared" si="19"/>
        <v>0</v>
      </c>
      <c r="H79" s="330">
        <f>固定資本!M79</f>
        <v>0.98894096394350195</v>
      </c>
      <c r="I79" s="337"/>
      <c r="J79" s="327">
        <f t="shared" si="13"/>
        <v>0</v>
      </c>
      <c r="K79" s="327">
        <v>0</v>
      </c>
      <c r="L79" s="327">
        <f t="shared" si="14"/>
        <v>0</v>
      </c>
      <c r="M79" s="330">
        <f>係数!E79+係数!F79</f>
        <v>0.51836613204597326</v>
      </c>
      <c r="N79" s="327">
        <f t="shared" si="15"/>
        <v>0</v>
      </c>
      <c r="O79" s="335"/>
      <c r="P79" s="336"/>
      <c r="Q79" s="330">
        <f>係数!G79</f>
        <v>0.19725092698403221</v>
      </c>
      <c r="R79" s="327">
        <f t="shared" si="16"/>
        <v>0</v>
      </c>
      <c r="S79" s="327">
        <f t="shared" si="17"/>
        <v>0</v>
      </c>
      <c r="T79" s="327">
        <v>0</v>
      </c>
      <c r="U79" s="327">
        <f t="shared" si="18"/>
        <v>0</v>
      </c>
      <c r="V79" s="333"/>
      <c r="W79" s="327">
        <f t="shared" si="20"/>
        <v>0</v>
      </c>
      <c r="X79" s="327">
        <f t="shared" si="21"/>
        <v>0</v>
      </c>
      <c r="Y79" s="327">
        <f t="shared" si="23"/>
        <v>0</v>
      </c>
      <c r="Z79" s="333"/>
      <c r="AA79" s="327">
        <f>W79*(1-固定資本!N79)</f>
        <v>0</v>
      </c>
      <c r="AB79" s="327">
        <f>X79*(1-固定資本!N79)</f>
        <v>0</v>
      </c>
      <c r="AC79" s="327">
        <f t="shared" si="22"/>
        <v>0</v>
      </c>
      <c r="AD79" s="333"/>
      <c r="AE79" s="334">
        <f>(I79+K79+T79)*係数!H79/1000</f>
        <v>0</v>
      </c>
      <c r="AF79" s="333"/>
      <c r="AG79" s="334">
        <f>(I79+K79+T79)*係数!I79/1000</f>
        <v>0</v>
      </c>
    </row>
    <row r="80" spans="1:33">
      <c r="A80" s="11"/>
      <c r="B80" s="301">
        <v>571</v>
      </c>
      <c r="C80" s="303" t="s">
        <v>83</v>
      </c>
      <c r="D80" s="337"/>
      <c r="E80" s="327">
        <f>固定資本!O80*$E$123</f>
        <v>0</v>
      </c>
      <c r="F80" s="328">
        <f>係数!D80</f>
        <v>0.40226365408134801</v>
      </c>
      <c r="G80" s="329">
        <f t="shared" si="19"/>
        <v>0</v>
      </c>
      <c r="H80" s="330">
        <f>固定資本!M80</f>
        <v>1.0182942664078762</v>
      </c>
      <c r="I80" s="337"/>
      <c r="J80" s="327">
        <f t="shared" si="13"/>
        <v>0</v>
      </c>
      <c r="K80" s="327">
        <v>0</v>
      </c>
      <c r="L80" s="327">
        <f t="shared" si="14"/>
        <v>0</v>
      </c>
      <c r="M80" s="330">
        <f>係数!E80+係数!F80</f>
        <v>0.28331832269118118</v>
      </c>
      <c r="N80" s="327">
        <f t="shared" si="15"/>
        <v>0</v>
      </c>
      <c r="O80" s="335"/>
      <c r="P80" s="336"/>
      <c r="Q80" s="330">
        <f>係数!G80</f>
        <v>2.4129027359255723E-2</v>
      </c>
      <c r="R80" s="327">
        <f t="shared" si="16"/>
        <v>0</v>
      </c>
      <c r="S80" s="327">
        <f t="shared" si="17"/>
        <v>0</v>
      </c>
      <c r="T80" s="327">
        <v>0</v>
      </c>
      <c r="U80" s="327">
        <f t="shared" si="18"/>
        <v>0</v>
      </c>
      <c r="V80" s="333"/>
      <c r="W80" s="327">
        <f t="shared" si="20"/>
        <v>0</v>
      </c>
      <c r="X80" s="327">
        <f t="shared" si="21"/>
        <v>0</v>
      </c>
      <c r="Y80" s="327">
        <f t="shared" si="23"/>
        <v>0</v>
      </c>
      <c r="Z80" s="333"/>
      <c r="AA80" s="327">
        <f>W80*(1-固定資本!N80)</f>
        <v>0</v>
      </c>
      <c r="AB80" s="327">
        <f>X80*(1-固定資本!N80)</f>
        <v>0</v>
      </c>
      <c r="AC80" s="327">
        <f t="shared" si="22"/>
        <v>0</v>
      </c>
      <c r="AD80" s="333"/>
      <c r="AE80" s="334">
        <f>(I80+K80+T80)*係数!H80/1000</f>
        <v>0</v>
      </c>
      <c r="AF80" s="333"/>
      <c r="AG80" s="334">
        <f>(I80+K80+T80)*係数!I80/1000</f>
        <v>0</v>
      </c>
    </row>
    <row r="81" spans="1:33">
      <c r="A81" s="11"/>
      <c r="B81" s="301">
        <v>572</v>
      </c>
      <c r="C81" s="303" t="s">
        <v>84</v>
      </c>
      <c r="D81" s="337"/>
      <c r="E81" s="327">
        <f>固定資本!O81*$E$123</f>
        <v>0</v>
      </c>
      <c r="F81" s="328">
        <f>係数!D81</f>
        <v>0.45803115517433801</v>
      </c>
      <c r="G81" s="329">
        <f t="shared" si="19"/>
        <v>0</v>
      </c>
      <c r="H81" s="330">
        <f>固定資本!M81</f>
        <v>1.0997139324098191</v>
      </c>
      <c r="I81" s="337"/>
      <c r="J81" s="327">
        <f t="shared" si="13"/>
        <v>0</v>
      </c>
      <c r="K81" s="327">
        <v>0</v>
      </c>
      <c r="L81" s="327">
        <f t="shared" si="14"/>
        <v>0</v>
      </c>
      <c r="M81" s="330">
        <f>係数!E81+係数!F81</f>
        <v>0.55922453512261927</v>
      </c>
      <c r="N81" s="327">
        <f t="shared" si="15"/>
        <v>0</v>
      </c>
      <c r="O81" s="335"/>
      <c r="P81" s="336"/>
      <c r="Q81" s="330">
        <f>係数!G81</f>
        <v>1.9200902860708961E-2</v>
      </c>
      <c r="R81" s="327">
        <f t="shared" si="16"/>
        <v>0</v>
      </c>
      <c r="S81" s="327">
        <f t="shared" si="17"/>
        <v>0</v>
      </c>
      <c r="T81" s="327">
        <v>0</v>
      </c>
      <c r="U81" s="327">
        <f t="shared" si="18"/>
        <v>0</v>
      </c>
      <c r="V81" s="333"/>
      <c r="W81" s="327">
        <f t="shared" si="20"/>
        <v>0</v>
      </c>
      <c r="X81" s="327">
        <f t="shared" si="21"/>
        <v>0</v>
      </c>
      <c r="Y81" s="327">
        <f t="shared" si="23"/>
        <v>0</v>
      </c>
      <c r="Z81" s="333"/>
      <c r="AA81" s="327">
        <f>W81*(1-固定資本!N81)</f>
        <v>0</v>
      </c>
      <c r="AB81" s="327">
        <f>X81*(1-固定資本!N81)</f>
        <v>0</v>
      </c>
      <c r="AC81" s="327">
        <f t="shared" si="22"/>
        <v>0</v>
      </c>
      <c r="AD81" s="333"/>
      <c r="AE81" s="334">
        <f>(I81+K81+T81)*係数!H81/1000</f>
        <v>0</v>
      </c>
      <c r="AF81" s="333"/>
      <c r="AG81" s="334">
        <f>(I81+K81+T81)*係数!I81/1000</f>
        <v>0</v>
      </c>
    </row>
    <row r="82" spans="1:33">
      <c r="A82" s="11"/>
      <c r="B82" s="301">
        <v>573</v>
      </c>
      <c r="C82" s="303" t="s">
        <v>85</v>
      </c>
      <c r="D82" s="337"/>
      <c r="E82" s="327">
        <f>固定資本!O82*$E$123</f>
        <v>0</v>
      </c>
      <c r="F82" s="328">
        <f>係数!D82</f>
        <v>1</v>
      </c>
      <c r="G82" s="329">
        <f t="shared" si="19"/>
        <v>0</v>
      </c>
      <c r="H82" s="330">
        <f>固定資本!M82</f>
        <v>1.0266896584206475</v>
      </c>
      <c r="I82" s="337"/>
      <c r="J82" s="327">
        <f t="shared" si="13"/>
        <v>0</v>
      </c>
      <c r="K82" s="327">
        <v>0</v>
      </c>
      <c r="L82" s="327">
        <f t="shared" si="14"/>
        <v>0</v>
      </c>
      <c r="M82" s="330">
        <f>係数!E82+係数!F82</f>
        <v>0</v>
      </c>
      <c r="N82" s="327">
        <f t="shared" si="15"/>
        <v>0</v>
      </c>
      <c r="O82" s="335"/>
      <c r="P82" s="336"/>
      <c r="Q82" s="330">
        <f>係数!G82</f>
        <v>0</v>
      </c>
      <c r="R82" s="327">
        <f t="shared" si="16"/>
        <v>0</v>
      </c>
      <c r="S82" s="327">
        <f t="shared" si="17"/>
        <v>0</v>
      </c>
      <c r="T82" s="327">
        <v>0</v>
      </c>
      <c r="U82" s="327">
        <f t="shared" si="18"/>
        <v>0</v>
      </c>
      <c r="V82" s="333"/>
      <c r="W82" s="327">
        <f t="shared" si="20"/>
        <v>0</v>
      </c>
      <c r="X82" s="327">
        <f t="shared" si="21"/>
        <v>0</v>
      </c>
      <c r="Y82" s="327">
        <f t="shared" si="23"/>
        <v>0</v>
      </c>
      <c r="Z82" s="333"/>
      <c r="AA82" s="327">
        <f>W82*(1-固定資本!N82)</f>
        <v>0</v>
      </c>
      <c r="AB82" s="327">
        <f>X82*(1-固定資本!N82)</f>
        <v>0</v>
      </c>
      <c r="AC82" s="327">
        <f t="shared" si="22"/>
        <v>0</v>
      </c>
      <c r="AD82" s="333"/>
      <c r="AE82" s="334">
        <f>(I82+K82+T82)*係数!H82/1000</f>
        <v>0</v>
      </c>
      <c r="AF82" s="333"/>
      <c r="AG82" s="334">
        <f>(I82+K82+T82)*係数!I82/1000</f>
        <v>0</v>
      </c>
    </row>
    <row r="83" spans="1:33">
      <c r="A83" s="11"/>
      <c r="B83" s="301">
        <v>574</v>
      </c>
      <c r="C83" s="303" t="s">
        <v>86</v>
      </c>
      <c r="D83" s="337"/>
      <c r="E83" s="327">
        <f>固定資本!O83*$E$123</f>
        <v>0</v>
      </c>
      <c r="F83" s="328">
        <f>係数!D83</f>
        <v>2.3705675804371884E-3</v>
      </c>
      <c r="G83" s="329">
        <f t="shared" si="19"/>
        <v>0</v>
      </c>
      <c r="H83" s="330">
        <f>固定資本!M83</f>
        <v>1.023256985468471</v>
      </c>
      <c r="I83" s="337"/>
      <c r="J83" s="327">
        <f t="shared" si="13"/>
        <v>0</v>
      </c>
      <c r="K83" s="327">
        <v>0</v>
      </c>
      <c r="L83" s="327">
        <f t="shared" si="14"/>
        <v>0</v>
      </c>
      <c r="M83" s="330">
        <f>係数!E83+係数!F83</f>
        <v>0.21548430673111424</v>
      </c>
      <c r="N83" s="327">
        <f t="shared" si="15"/>
        <v>0</v>
      </c>
      <c r="O83" s="335"/>
      <c r="P83" s="336"/>
      <c r="Q83" s="330">
        <f>係数!G83</f>
        <v>4.8178241463284254E-4</v>
      </c>
      <c r="R83" s="327">
        <f t="shared" si="16"/>
        <v>0</v>
      </c>
      <c r="S83" s="327">
        <f t="shared" si="17"/>
        <v>0</v>
      </c>
      <c r="T83" s="327">
        <v>0</v>
      </c>
      <c r="U83" s="327">
        <f t="shared" si="18"/>
        <v>0</v>
      </c>
      <c r="V83" s="333"/>
      <c r="W83" s="327">
        <f t="shared" si="20"/>
        <v>0</v>
      </c>
      <c r="X83" s="327">
        <f t="shared" si="21"/>
        <v>0</v>
      </c>
      <c r="Y83" s="327">
        <f t="shared" si="23"/>
        <v>0</v>
      </c>
      <c r="Z83" s="333"/>
      <c r="AA83" s="327">
        <f>W83*(1-固定資本!N83)</f>
        <v>0</v>
      </c>
      <c r="AB83" s="327">
        <f>X83*(1-固定資本!N83)</f>
        <v>0</v>
      </c>
      <c r="AC83" s="327">
        <f t="shared" si="22"/>
        <v>0</v>
      </c>
      <c r="AD83" s="333"/>
      <c r="AE83" s="334">
        <f>(I83+K83+T83)*係数!H83/1000</f>
        <v>0</v>
      </c>
      <c r="AF83" s="333"/>
      <c r="AG83" s="334">
        <f>(I83+K83+T83)*係数!I83/1000</f>
        <v>0</v>
      </c>
    </row>
    <row r="84" spans="1:33">
      <c r="A84" s="11"/>
      <c r="B84" s="301">
        <v>575</v>
      </c>
      <c r="C84" s="303" t="s">
        <v>87</v>
      </c>
      <c r="D84" s="337"/>
      <c r="E84" s="327">
        <f>固定資本!O84*$E$123</f>
        <v>0</v>
      </c>
      <c r="F84" s="328">
        <f>係数!D84</f>
        <v>2.0368516307380791E-3</v>
      </c>
      <c r="G84" s="329">
        <f t="shared" si="19"/>
        <v>0</v>
      </c>
      <c r="H84" s="330">
        <f>固定資本!M84</f>
        <v>1.0281489984471577</v>
      </c>
      <c r="I84" s="337"/>
      <c r="J84" s="327">
        <f t="shared" si="13"/>
        <v>0</v>
      </c>
      <c r="K84" s="327">
        <v>0</v>
      </c>
      <c r="L84" s="327">
        <f t="shared" si="14"/>
        <v>0</v>
      </c>
      <c r="M84" s="330">
        <f>係数!E84+係数!F84</f>
        <v>0.11890210098770179</v>
      </c>
      <c r="N84" s="327">
        <f t="shared" si="15"/>
        <v>0</v>
      </c>
      <c r="O84" s="335"/>
      <c r="P84" s="336"/>
      <c r="Q84" s="330">
        <f>係数!G84</f>
        <v>6.8165696779237603E-3</v>
      </c>
      <c r="R84" s="327">
        <f t="shared" si="16"/>
        <v>0</v>
      </c>
      <c r="S84" s="327">
        <f t="shared" si="17"/>
        <v>0</v>
      </c>
      <c r="T84" s="327">
        <v>0</v>
      </c>
      <c r="U84" s="327">
        <f t="shared" si="18"/>
        <v>0</v>
      </c>
      <c r="V84" s="333"/>
      <c r="W84" s="327">
        <f t="shared" si="20"/>
        <v>0</v>
      </c>
      <c r="X84" s="327">
        <f t="shared" si="21"/>
        <v>0</v>
      </c>
      <c r="Y84" s="327">
        <f t="shared" si="23"/>
        <v>0</v>
      </c>
      <c r="Z84" s="333"/>
      <c r="AA84" s="327">
        <f>W84*(1-固定資本!N84)</f>
        <v>0</v>
      </c>
      <c r="AB84" s="327">
        <f>X84*(1-固定資本!N84)</f>
        <v>0</v>
      </c>
      <c r="AC84" s="327">
        <f t="shared" si="22"/>
        <v>0</v>
      </c>
      <c r="AD84" s="333"/>
      <c r="AE84" s="334">
        <f>(I84+K84+T84)*係数!H84/1000</f>
        <v>0</v>
      </c>
      <c r="AF84" s="333"/>
      <c r="AG84" s="334">
        <f>(I84+K84+T84)*係数!I84/1000</f>
        <v>0</v>
      </c>
    </row>
    <row r="85" spans="1:33">
      <c r="A85" s="11"/>
      <c r="B85" s="301">
        <v>576</v>
      </c>
      <c r="C85" s="303" t="s">
        <v>88</v>
      </c>
      <c r="D85" s="337"/>
      <c r="E85" s="327">
        <f>固定資本!O85*$E$123</f>
        <v>0</v>
      </c>
      <c r="F85" s="328">
        <f>係数!D85</f>
        <v>0.55895220534838652</v>
      </c>
      <c r="G85" s="329">
        <f t="shared" si="19"/>
        <v>0</v>
      </c>
      <c r="H85" s="330">
        <f>固定資本!M85</f>
        <v>1.1772963903332645</v>
      </c>
      <c r="I85" s="337"/>
      <c r="J85" s="327">
        <f t="shared" si="13"/>
        <v>0</v>
      </c>
      <c r="K85" s="327">
        <v>0</v>
      </c>
      <c r="L85" s="327">
        <f t="shared" si="14"/>
        <v>0</v>
      </c>
      <c r="M85" s="330">
        <f>係数!E85+係数!F85</f>
        <v>0.35453902402555509</v>
      </c>
      <c r="N85" s="327">
        <f t="shared" si="15"/>
        <v>0</v>
      </c>
      <c r="O85" s="335"/>
      <c r="P85" s="336"/>
      <c r="Q85" s="330">
        <f>係数!G85</f>
        <v>5.9493872634481214E-4</v>
      </c>
      <c r="R85" s="327">
        <f t="shared" si="16"/>
        <v>0</v>
      </c>
      <c r="S85" s="327">
        <f t="shared" si="17"/>
        <v>0</v>
      </c>
      <c r="T85" s="327">
        <v>0</v>
      </c>
      <c r="U85" s="327">
        <f t="shared" si="18"/>
        <v>0</v>
      </c>
      <c r="V85" s="333"/>
      <c r="W85" s="327">
        <f t="shared" si="20"/>
        <v>0</v>
      </c>
      <c r="X85" s="327">
        <f t="shared" si="21"/>
        <v>0</v>
      </c>
      <c r="Y85" s="327">
        <f t="shared" si="23"/>
        <v>0</v>
      </c>
      <c r="Z85" s="333"/>
      <c r="AA85" s="327">
        <f>W85*(1-固定資本!N85)</f>
        <v>0</v>
      </c>
      <c r="AB85" s="327">
        <f>X85*(1-固定資本!N85)</f>
        <v>0</v>
      </c>
      <c r="AC85" s="327">
        <f t="shared" si="22"/>
        <v>0</v>
      </c>
      <c r="AD85" s="333"/>
      <c r="AE85" s="334">
        <f>(I85+K85+T85)*係数!H85/1000</f>
        <v>0</v>
      </c>
      <c r="AF85" s="333"/>
      <c r="AG85" s="334">
        <f>(I85+K85+T85)*係数!I85/1000</f>
        <v>0</v>
      </c>
    </row>
    <row r="86" spans="1:33">
      <c r="A86" s="11"/>
      <c r="B86" s="301">
        <v>577</v>
      </c>
      <c r="C86" s="303" t="s">
        <v>89</v>
      </c>
      <c r="D86" s="337"/>
      <c r="E86" s="327">
        <f>固定資本!O86*$E$123</f>
        <v>0</v>
      </c>
      <c r="F86" s="328">
        <f>係数!D86</f>
        <v>0.48557673339597607</v>
      </c>
      <c r="G86" s="329">
        <f t="shared" si="19"/>
        <v>0</v>
      </c>
      <c r="H86" s="330">
        <f>固定資本!M86</f>
        <v>1.0090092911053812</v>
      </c>
      <c r="I86" s="337"/>
      <c r="J86" s="327">
        <f t="shared" si="13"/>
        <v>0</v>
      </c>
      <c r="K86" s="327">
        <v>0</v>
      </c>
      <c r="L86" s="327">
        <f t="shared" si="14"/>
        <v>0</v>
      </c>
      <c r="M86" s="330">
        <f>係数!E86+係数!F86</f>
        <v>0.27836877182055553</v>
      </c>
      <c r="N86" s="327">
        <f t="shared" si="15"/>
        <v>0</v>
      </c>
      <c r="O86" s="335"/>
      <c r="P86" s="336"/>
      <c r="Q86" s="330">
        <f>係数!G86</f>
        <v>7.0375484786025673E-4</v>
      </c>
      <c r="R86" s="327">
        <f t="shared" si="16"/>
        <v>0</v>
      </c>
      <c r="S86" s="327">
        <f t="shared" si="17"/>
        <v>0</v>
      </c>
      <c r="T86" s="327">
        <v>0</v>
      </c>
      <c r="U86" s="327">
        <f t="shared" si="18"/>
        <v>0</v>
      </c>
      <c r="V86" s="333"/>
      <c r="W86" s="327">
        <f t="shared" si="20"/>
        <v>0</v>
      </c>
      <c r="X86" s="327">
        <f t="shared" si="21"/>
        <v>0</v>
      </c>
      <c r="Y86" s="327">
        <f t="shared" si="23"/>
        <v>0</v>
      </c>
      <c r="Z86" s="333"/>
      <c r="AA86" s="327">
        <f>W86*(1-固定資本!N86)</f>
        <v>0</v>
      </c>
      <c r="AB86" s="327">
        <f>X86*(1-固定資本!N86)</f>
        <v>0</v>
      </c>
      <c r="AC86" s="327">
        <f t="shared" si="22"/>
        <v>0</v>
      </c>
      <c r="AD86" s="333"/>
      <c r="AE86" s="334">
        <f>(I86+K86+T86)*係数!H86/1000</f>
        <v>0</v>
      </c>
      <c r="AF86" s="333"/>
      <c r="AG86" s="334">
        <f>(I86+K86+T86)*係数!I86/1000</f>
        <v>0</v>
      </c>
    </row>
    <row r="87" spans="1:33">
      <c r="A87" s="11"/>
      <c r="B87" s="301">
        <v>578</v>
      </c>
      <c r="C87" s="303" t="s">
        <v>90</v>
      </c>
      <c r="D87" s="337"/>
      <c r="E87" s="327">
        <f>固定資本!O87*$E$123</f>
        <v>0</v>
      </c>
      <c r="F87" s="328">
        <f>係数!D87</f>
        <v>0.53276727084930819</v>
      </c>
      <c r="G87" s="329">
        <f t="shared" si="19"/>
        <v>0</v>
      </c>
      <c r="H87" s="330">
        <f>固定資本!M87</f>
        <v>1.0298484795264919</v>
      </c>
      <c r="I87" s="337"/>
      <c r="J87" s="327">
        <f t="shared" si="13"/>
        <v>0</v>
      </c>
      <c r="K87" s="327">
        <v>0</v>
      </c>
      <c r="L87" s="327">
        <f t="shared" si="14"/>
        <v>0</v>
      </c>
      <c r="M87" s="330">
        <f>係数!E87+係数!F87</f>
        <v>0.44413306985799472</v>
      </c>
      <c r="N87" s="327">
        <f t="shared" si="15"/>
        <v>0</v>
      </c>
      <c r="O87" s="335"/>
      <c r="P87" s="336"/>
      <c r="Q87" s="330">
        <f>係数!G87</f>
        <v>1.181355611326928E-2</v>
      </c>
      <c r="R87" s="327">
        <f t="shared" si="16"/>
        <v>0</v>
      </c>
      <c r="S87" s="327">
        <f t="shared" si="17"/>
        <v>0</v>
      </c>
      <c r="T87" s="327">
        <v>0</v>
      </c>
      <c r="U87" s="327">
        <f t="shared" si="18"/>
        <v>0</v>
      </c>
      <c r="V87" s="333"/>
      <c r="W87" s="327">
        <f t="shared" si="20"/>
        <v>0</v>
      </c>
      <c r="X87" s="327">
        <f t="shared" si="21"/>
        <v>0</v>
      </c>
      <c r="Y87" s="327">
        <f t="shared" si="23"/>
        <v>0</v>
      </c>
      <c r="Z87" s="333"/>
      <c r="AA87" s="327">
        <f>W87*(1-固定資本!N87)</f>
        <v>0</v>
      </c>
      <c r="AB87" s="327">
        <f>X87*(1-固定資本!N87)</f>
        <v>0</v>
      </c>
      <c r="AC87" s="327">
        <f t="shared" si="22"/>
        <v>0</v>
      </c>
      <c r="AD87" s="333"/>
      <c r="AE87" s="334">
        <f>(I87+K87+T87)*係数!H87/1000</f>
        <v>0</v>
      </c>
      <c r="AF87" s="333"/>
      <c r="AG87" s="334">
        <f>(I87+K87+T87)*係数!I87/1000</f>
        <v>0</v>
      </c>
    </row>
    <row r="88" spans="1:33">
      <c r="A88" s="11"/>
      <c r="B88" s="301">
        <v>579</v>
      </c>
      <c r="C88" s="303" t="s">
        <v>91</v>
      </c>
      <c r="D88" s="337"/>
      <c r="E88" s="327">
        <f>固定資本!O88*$E$123</f>
        <v>0</v>
      </c>
      <c r="F88" s="328">
        <f>係数!D88</f>
        <v>0.95310895271243956</v>
      </c>
      <c r="G88" s="329">
        <f t="shared" si="19"/>
        <v>0</v>
      </c>
      <c r="H88" s="330">
        <f>固定資本!M88</f>
        <v>1.1174978971127241</v>
      </c>
      <c r="I88" s="337"/>
      <c r="J88" s="327">
        <f t="shared" si="13"/>
        <v>0</v>
      </c>
      <c r="K88" s="327">
        <v>0</v>
      </c>
      <c r="L88" s="327">
        <f t="shared" si="14"/>
        <v>0</v>
      </c>
      <c r="M88" s="330">
        <f>係数!E88+係数!F88</f>
        <v>0.67173496409260369</v>
      </c>
      <c r="N88" s="327">
        <f t="shared" si="15"/>
        <v>0</v>
      </c>
      <c r="O88" s="335"/>
      <c r="P88" s="336"/>
      <c r="Q88" s="330">
        <f>係数!G88</f>
        <v>6.1821654650354304E-4</v>
      </c>
      <c r="R88" s="327">
        <f t="shared" si="16"/>
        <v>0</v>
      </c>
      <c r="S88" s="327">
        <f t="shared" si="17"/>
        <v>0</v>
      </c>
      <c r="T88" s="327">
        <v>0</v>
      </c>
      <c r="U88" s="327">
        <f t="shared" si="18"/>
        <v>0</v>
      </c>
      <c r="V88" s="333"/>
      <c r="W88" s="327">
        <f t="shared" si="20"/>
        <v>0</v>
      </c>
      <c r="X88" s="327">
        <f t="shared" si="21"/>
        <v>0</v>
      </c>
      <c r="Y88" s="327">
        <f t="shared" si="23"/>
        <v>0</v>
      </c>
      <c r="Z88" s="333"/>
      <c r="AA88" s="327">
        <f>W88*(1-固定資本!N88)</f>
        <v>0</v>
      </c>
      <c r="AB88" s="327">
        <f>X88*(1-固定資本!N88)</f>
        <v>0</v>
      </c>
      <c r="AC88" s="327">
        <f t="shared" si="22"/>
        <v>0</v>
      </c>
      <c r="AD88" s="333"/>
      <c r="AE88" s="334">
        <f>(I88+K88+T88)*係数!H88/1000</f>
        <v>0</v>
      </c>
      <c r="AF88" s="333"/>
      <c r="AG88" s="334">
        <f>(I88+K88+T88)*係数!I88/1000</f>
        <v>0</v>
      </c>
    </row>
    <row r="89" spans="1:33">
      <c r="A89" s="11"/>
      <c r="B89" s="301">
        <v>591</v>
      </c>
      <c r="C89" s="303" t="s">
        <v>92</v>
      </c>
      <c r="D89" s="337"/>
      <c r="E89" s="327">
        <f>固定資本!O89*$E$123</f>
        <v>0</v>
      </c>
      <c r="F89" s="328">
        <f>係数!D89</f>
        <v>0.65916508886688407</v>
      </c>
      <c r="G89" s="329">
        <f t="shared" si="19"/>
        <v>0</v>
      </c>
      <c r="H89" s="330">
        <f>固定資本!M89</f>
        <v>0.93254410568839985</v>
      </c>
      <c r="I89" s="337"/>
      <c r="J89" s="327">
        <f t="shared" si="13"/>
        <v>0</v>
      </c>
      <c r="K89" s="327">
        <v>0</v>
      </c>
      <c r="L89" s="327">
        <f t="shared" si="14"/>
        <v>0</v>
      </c>
      <c r="M89" s="330">
        <f>係数!E89+係数!F89</f>
        <v>0.28275476691597956</v>
      </c>
      <c r="N89" s="327">
        <f t="shared" si="15"/>
        <v>0</v>
      </c>
      <c r="O89" s="335"/>
      <c r="P89" s="336"/>
      <c r="Q89" s="330">
        <f>係数!G89</f>
        <v>2.8507195932862002E-2</v>
      </c>
      <c r="R89" s="327">
        <f t="shared" si="16"/>
        <v>0</v>
      </c>
      <c r="S89" s="327">
        <f t="shared" si="17"/>
        <v>0</v>
      </c>
      <c r="T89" s="327">
        <v>0</v>
      </c>
      <c r="U89" s="327">
        <f t="shared" si="18"/>
        <v>0</v>
      </c>
      <c r="V89" s="333"/>
      <c r="W89" s="327">
        <f t="shared" si="20"/>
        <v>0</v>
      </c>
      <c r="X89" s="327">
        <f t="shared" si="21"/>
        <v>0</v>
      </c>
      <c r="Y89" s="327">
        <f t="shared" si="23"/>
        <v>0</v>
      </c>
      <c r="Z89" s="333"/>
      <c r="AA89" s="327">
        <f>W89*(1-固定資本!N89)</f>
        <v>0</v>
      </c>
      <c r="AB89" s="327">
        <f>X89*(1-固定資本!N89)</f>
        <v>0</v>
      </c>
      <c r="AC89" s="327">
        <f t="shared" si="22"/>
        <v>0</v>
      </c>
      <c r="AD89" s="333"/>
      <c r="AE89" s="334">
        <f>(I89+K89+T89)*係数!H89/1000</f>
        <v>0</v>
      </c>
      <c r="AF89" s="333"/>
      <c r="AG89" s="334">
        <f>(I89+K89+T89)*係数!I89/1000</f>
        <v>0</v>
      </c>
    </row>
    <row r="90" spans="1:33">
      <c r="A90" s="11"/>
      <c r="B90" s="301">
        <v>592</v>
      </c>
      <c r="C90" s="303" t="s">
        <v>93</v>
      </c>
      <c r="D90" s="337"/>
      <c r="E90" s="327">
        <f>固定資本!O90*$E$123</f>
        <v>0</v>
      </c>
      <c r="F90" s="328">
        <f>係数!D90</f>
        <v>0.42052090644560014</v>
      </c>
      <c r="G90" s="329">
        <f t="shared" si="19"/>
        <v>0</v>
      </c>
      <c r="H90" s="330">
        <f>固定資本!M90</f>
        <v>1.0429375865029142</v>
      </c>
      <c r="I90" s="337"/>
      <c r="J90" s="327">
        <f t="shared" si="13"/>
        <v>0</v>
      </c>
      <c r="K90" s="327">
        <v>0</v>
      </c>
      <c r="L90" s="327">
        <f t="shared" si="14"/>
        <v>0</v>
      </c>
      <c r="M90" s="330">
        <f>係数!E90+係数!F90</f>
        <v>0.34764210716689059</v>
      </c>
      <c r="N90" s="327">
        <f t="shared" si="15"/>
        <v>0</v>
      </c>
      <c r="O90" s="335"/>
      <c r="P90" s="336"/>
      <c r="Q90" s="330">
        <f>係数!G90</f>
        <v>4.8242729125376766E-3</v>
      </c>
      <c r="R90" s="327">
        <f t="shared" si="16"/>
        <v>0</v>
      </c>
      <c r="S90" s="327">
        <f t="shared" si="17"/>
        <v>0</v>
      </c>
      <c r="T90" s="327">
        <v>0</v>
      </c>
      <c r="U90" s="327">
        <f t="shared" si="18"/>
        <v>0</v>
      </c>
      <c r="V90" s="333"/>
      <c r="W90" s="327">
        <f t="shared" si="20"/>
        <v>0</v>
      </c>
      <c r="X90" s="327">
        <f t="shared" si="21"/>
        <v>0</v>
      </c>
      <c r="Y90" s="327">
        <f t="shared" si="23"/>
        <v>0</v>
      </c>
      <c r="Z90" s="333"/>
      <c r="AA90" s="327">
        <f>W90*(1-固定資本!N90)</f>
        <v>0</v>
      </c>
      <c r="AB90" s="327">
        <f>X90*(1-固定資本!N90)</f>
        <v>0</v>
      </c>
      <c r="AC90" s="327">
        <f t="shared" si="22"/>
        <v>0</v>
      </c>
      <c r="AD90" s="333"/>
      <c r="AE90" s="334">
        <f>(I90+K90+T90)*係数!H90/1000</f>
        <v>0</v>
      </c>
      <c r="AF90" s="333"/>
      <c r="AG90" s="334">
        <f>(I90+K90+T90)*係数!I90/1000</f>
        <v>0</v>
      </c>
    </row>
    <row r="91" spans="1:33">
      <c r="A91" s="11"/>
      <c r="B91" s="301">
        <v>593</v>
      </c>
      <c r="C91" s="303" t="s">
        <v>94</v>
      </c>
      <c r="D91" s="337"/>
      <c r="E91" s="327">
        <f>固定資本!O91*$E$123</f>
        <v>0</v>
      </c>
      <c r="F91" s="328">
        <f>係数!D91</f>
        <v>0.14994159138414165</v>
      </c>
      <c r="G91" s="329">
        <f t="shared" si="19"/>
        <v>0</v>
      </c>
      <c r="H91" s="330">
        <f>固定資本!M91</f>
        <v>1.0458052771621891</v>
      </c>
      <c r="I91" s="337"/>
      <c r="J91" s="327">
        <f t="shared" si="13"/>
        <v>0</v>
      </c>
      <c r="K91" s="327">
        <v>0</v>
      </c>
      <c r="L91" s="327">
        <f t="shared" si="14"/>
        <v>0</v>
      </c>
      <c r="M91" s="330">
        <f>係数!E91+係数!F91</f>
        <v>0.45371864429398623</v>
      </c>
      <c r="N91" s="327">
        <f t="shared" si="15"/>
        <v>0</v>
      </c>
      <c r="O91" s="335"/>
      <c r="P91" s="336"/>
      <c r="Q91" s="330">
        <f>係数!G91</f>
        <v>2.7290136371545337E-3</v>
      </c>
      <c r="R91" s="327">
        <f t="shared" si="16"/>
        <v>0</v>
      </c>
      <c r="S91" s="327">
        <f t="shared" si="17"/>
        <v>0</v>
      </c>
      <c r="T91" s="327">
        <v>0</v>
      </c>
      <c r="U91" s="327">
        <f t="shared" si="18"/>
        <v>0</v>
      </c>
      <c r="V91" s="333"/>
      <c r="W91" s="327">
        <f t="shared" si="20"/>
        <v>0</v>
      </c>
      <c r="X91" s="327">
        <f t="shared" si="21"/>
        <v>0</v>
      </c>
      <c r="Y91" s="327">
        <f t="shared" si="23"/>
        <v>0</v>
      </c>
      <c r="Z91" s="333"/>
      <c r="AA91" s="327">
        <f>W91*(1-固定資本!N91)</f>
        <v>0</v>
      </c>
      <c r="AB91" s="327">
        <f>X91*(1-固定資本!N91)</f>
        <v>0</v>
      </c>
      <c r="AC91" s="327">
        <f t="shared" si="22"/>
        <v>0</v>
      </c>
      <c r="AD91" s="333"/>
      <c r="AE91" s="334">
        <f>(I91+K91+T91)*係数!H91/1000</f>
        <v>0</v>
      </c>
      <c r="AF91" s="333"/>
      <c r="AG91" s="334">
        <f>(I91+K91+T91)*係数!I91/1000</f>
        <v>0</v>
      </c>
    </row>
    <row r="92" spans="1:33">
      <c r="A92" s="11"/>
      <c r="B92" s="301">
        <v>594</v>
      </c>
      <c r="C92" s="303" t="s">
        <v>95</v>
      </c>
      <c r="D92" s="337"/>
      <c r="E92" s="327">
        <f>固定資本!O92*$E$123</f>
        <v>0</v>
      </c>
      <c r="F92" s="328">
        <f>係数!D92</f>
        <v>7.9533817118407901E-3</v>
      </c>
      <c r="G92" s="329">
        <f t="shared" si="19"/>
        <v>0</v>
      </c>
      <c r="H92" s="330">
        <f>固定資本!M92</f>
        <v>1.0127547216054087</v>
      </c>
      <c r="I92" s="337"/>
      <c r="J92" s="327">
        <f t="shared" si="13"/>
        <v>0</v>
      </c>
      <c r="K92" s="327">
        <v>0</v>
      </c>
      <c r="L92" s="327">
        <f t="shared" si="14"/>
        <v>0</v>
      </c>
      <c r="M92" s="330">
        <f>係数!E92+係数!F92</f>
        <v>0.18018034131360366</v>
      </c>
      <c r="N92" s="327">
        <f t="shared" si="15"/>
        <v>0</v>
      </c>
      <c r="O92" s="335"/>
      <c r="P92" s="336"/>
      <c r="Q92" s="330">
        <f>係数!G92</f>
        <v>3.7367999511487902E-3</v>
      </c>
      <c r="R92" s="327">
        <f t="shared" si="16"/>
        <v>0</v>
      </c>
      <c r="S92" s="327">
        <f t="shared" si="17"/>
        <v>0</v>
      </c>
      <c r="T92" s="327">
        <v>0</v>
      </c>
      <c r="U92" s="327">
        <f t="shared" si="18"/>
        <v>0</v>
      </c>
      <c r="V92" s="333"/>
      <c r="W92" s="327">
        <f t="shared" si="20"/>
        <v>0</v>
      </c>
      <c r="X92" s="327">
        <f t="shared" si="21"/>
        <v>0</v>
      </c>
      <c r="Y92" s="327">
        <f t="shared" si="23"/>
        <v>0</v>
      </c>
      <c r="Z92" s="333"/>
      <c r="AA92" s="327">
        <f>W92*(1-固定資本!N92)</f>
        <v>0</v>
      </c>
      <c r="AB92" s="327">
        <f>X92*(1-固定資本!N92)</f>
        <v>0</v>
      </c>
      <c r="AC92" s="327">
        <f t="shared" si="22"/>
        <v>0</v>
      </c>
      <c r="AD92" s="333"/>
      <c r="AE92" s="334">
        <f>(I92+K92+T92)*係数!H92/1000</f>
        <v>0</v>
      </c>
      <c r="AF92" s="333"/>
      <c r="AG92" s="334">
        <f>(I92+K92+T92)*係数!I92/1000</f>
        <v>0</v>
      </c>
    </row>
    <row r="93" spans="1:33">
      <c r="A93" s="11"/>
      <c r="B93" s="301">
        <v>595</v>
      </c>
      <c r="C93" s="303" t="s">
        <v>96</v>
      </c>
      <c r="D93" s="337"/>
      <c r="E93" s="327">
        <f>固定資本!O93*$E$123</f>
        <v>0</v>
      </c>
      <c r="F93" s="328">
        <f>係数!D93</f>
        <v>0.17591112421915622</v>
      </c>
      <c r="G93" s="329">
        <f t="shared" si="19"/>
        <v>0</v>
      </c>
      <c r="H93" s="330">
        <f>固定資本!M93</f>
        <v>1.0302529158067364</v>
      </c>
      <c r="I93" s="337"/>
      <c r="J93" s="327">
        <f t="shared" si="13"/>
        <v>0</v>
      </c>
      <c r="K93" s="327">
        <v>0</v>
      </c>
      <c r="L93" s="327">
        <f t="shared" si="14"/>
        <v>0</v>
      </c>
      <c r="M93" s="330">
        <f>係数!E93+係数!F93</f>
        <v>0.3209294682637428</v>
      </c>
      <c r="N93" s="327">
        <f t="shared" si="15"/>
        <v>0</v>
      </c>
      <c r="O93" s="335"/>
      <c r="P93" s="336"/>
      <c r="Q93" s="330">
        <f>係数!G93</f>
        <v>3.0247763278954832E-3</v>
      </c>
      <c r="R93" s="327">
        <f t="shared" si="16"/>
        <v>0</v>
      </c>
      <c r="S93" s="327">
        <f t="shared" si="17"/>
        <v>0</v>
      </c>
      <c r="T93" s="327">
        <v>0</v>
      </c>
      <c r="U93" s="327">
        <f t="shared" si="18"/>
        <v>0</v>
      </c>
      <c r="V93" s="333"/>
      <c r="W93" s="327">
        <f t="shared" si="20"/>
        <v>0</v>
      </c>
      <c r="X93" s="327">
        <f t="shared" si="21"/>
        <v>0</v>
      </c>
      <c r="Y93" s="327">
        <f t="shared" si="23"/>
        <v>0</v>
      </c>
      <c r="Z93" s="333"/>
      <c r="AA93" s="327">
        <f>W93*(1-固定資本!N93)</f>
        <v>0</v>
      </c>
      <c r="AB93" s="327">
        <f>X93*(1-固定資本!N93)</f>
        <v>0</v>
      </c>
      <c r="AC93" s="327">
        <f t="shared" si="22"/>
        <v>0</v>
      </c>
      <c r="AD93" s="333"/>
      <c r="AE93" s="334">
        <f>(I93+K93+T93)*係数!H93/1000</f>
        <v>0</v>
      </c>
      <c r="AF93" s="333"/>
      <c r="AG93" s="334">
        <f>(I93+K93+T93)*係数!I93/1000</f>
        <v>0</v>
      </c>
    </row>
    <row r="94" spans="1:33">
      <c r="A94" s="11"/>
      <c r="B94" s="301">
        <v>611</v>
      </c>
      <c r="C94" s="303" t="s">
        <v>97</v>
      </c>
      <c r="D94" s="337"/>
      <c r="E94" s="327">
        <f>固定資本!O94*$E$123</f>
        <v>0</v>
      </c>
      <c r="F94" s="328">
        <f>係数!D94</f>
        <v>1</v>
      </c>
      <c r="G94" s="329">
        <f t="shared" si="19"/>
        <v>0</v>
      </c>
      <c r="H94" s="330">
        <f>固定資本!M94</f>
        <v>1.0422022200323366</v>
      </c>
      <c r="I94" s="337"/>
      <c r="J94" s="327">
        <f t="shared" si="13"/>
        <v>0</v>
      </c>
      <c r="K94" s="327">
        <v>0</v>
      </c>
      <c r="L94" s="327">
        <f t="shared" si="14"/>
        <v>0</v>
      </c>
      <c r="M94" s="330">
        <f>係数!E94+係数!F94</f>
        <v>0.36360236959080738</v>
      </c>
      <c r="N94" s="327">
        <f t="shared" si="15"/>
        <v>0</v>
      </c>
      <c r="O94" s="335"/>
      <c r="P94" s="336"/>
      <c r="Q94" s="330">
        <f>係数!G94</f>
        <v>3.4146547559548075E-3</v>
      </c>
      <c r="R94" s="327">
        <f t="shared" si="16"/>
        <v>0</v>
      </c>
      <c r="S94" s="327">
        <f t="shared" si="17"/>
        <v>0</v>
      </c>
      <c r="T94" s="327">
        <v>0</v>
      </c>
      <c r="U94" s="327">
        <f t="shared" si="18"/>
        <v>0</v>
      </c>
      <c r="V94" s="333"/>
      <c r="W94" s="327">
        <f t="shared" si="20"/>
        <v>0</v>
      </c>
      <c r="X94" s="327">
        <f t="shared" si="21"/>
        <v>0</v>
      </c>
      <c r="Y94" s="327">
        <f t="shared" si="23"/>
        <v>0</v>
      </c>
      <c r="Z94" s="333"/>
      <c r="AA94" s="327">
        <f>W94*(1-固定資本!N94)</f>
        <v>0</v>
      </c>
      <c r="AB94" s="327">
        <f>X94*(1-固定資本!N94)</f>
        <v>0</v>
      </c>
      <c r="AC94" s="327">
        <f t="shared" si="22"/>
        <v>0</v>
      </c>
      <c r="AD94" s="333"/>
      <c r="AE94" s="334">
        <f>(I94+K94+T94)*係数!H94/1000</f>
        <v>0</v>
      </c>
      <c r="AF94" s="333"/>
      <c r="AG94" s="334">
        <f>(I94+K94+T94)*係数!I94/1000</f>
        <v>0</v>
      </c>
    </row>
    <row r="95" spans="1:33">
      <c r="A95" s="11"/>
      <c r="B95" s="301">
        <v>631</v>
      </c>
      <c r="C95" s="303" t="s">
        <v>98</v>
      </c>
      <c r="D95" s="337"/>
      <c r="E95" s="327">
        <f>固定資本!O95*$E$123</f>
        <v>0</v>
      </c>
      <c r="F95" s="328">
        <f>係数!D95</f>
        <v>0.7477433498707633</v>
      </c>
      <c r="G95" s="329">
        <f t="shared" si="19"/>
        <v>0</v>
      </c>
      <c r="H95" s="330">
        <f>固定資本!M95</f>
        <v>1.0078013765321219</v>
      </c>
      <c r="I95" s="337"/>
      <c r="J95" s="327">
        <f t="shared" si="13"/>
        <v>0</v>
      </c>
      <c r="K95" s="327">
        <v>0</v>
      </c>
      <c r="L95" s="327">
        <f t="shared" si="14"/>
        <v>0</v>
      </c>
      <c r="M95" s="330">
        <f>係数!E95+係数!F95</f>
        <v>0.6082116649070648</v>
      </c>
      <c r="N95" s="327">
        <f t="shared" si="15"/>
        <v>0</v>
      </c>
      <c r="O95" s="335"/>
      <c r="P95" s="336"/>
      <c r="Q95" s="330">
        <f>係数!G95</f>
        <v>2.8545895266414194E-2</v>
      </c>
      <c r="R95" s="327">
        <f t="shared" si="16"/>
        <v>0</v>
      </c>
      <c r="S95" s="327">
        <f t="shared" si="17"/>
        <v>0</v>
      </c>
      <c r="T95" s="327">
        <v>0</v>
      </c>
      <c r="U95" s="327">
        <f t="shared" si="18"/>
        <v>0</v>
      </c>
      <c r="V95" s="333"/>
      <c r="W95" s="327">
        <f t="shared" si="20"/>
        <v>0</v>
      </c>
      <c r="X95" s="327">
        <f t="shared" si="21"/>
        <v>0</v>
      </c>
      <c r="Y95" s="327">
        <f t="shared" si="23"/>
        <v>0</v>
      </c>
      <c r="Z95" s="333"/>
      <c r="AA95" s="327">
        <f>W95*(1-固定資本!N95)</f>
        <v>0</v>
      </c>
      <c r="AB95" s="327">
        <f>X95*(1-固定資本!N95)</f>
        <v>0</v>
      </c>
      <c r="AC95" s="327">
        <f t="shared" si="22"/>
        <v>0</v>
      </c>
      <c r="AD95" s="333"/>
      <c r="AE95" s="334">
        <f>(I95+K95+T95)*係数!H95/1000</f>
        <v>0</v>
      </c>
      <c r="AF95" s="333"/>
      <c r="AG95" s="334">
        <f>(I95+K95+T95)*係数!I95/1000</f>
        <v>0</v>
      </c>
    </row>
    <row r="96" spans="1:33">
      <c r="A96" s="11"/>
      <c r="B96" s="301">
        <v>632</v>
      </c>
      <c r="C96" s="303" t="s">
        <v>99</v>
      </c>
      <c r="D96" s="337"/>
      <c r="E96" s="327">
        <f>固定資本!O96*$E$123</f>
        <v>0</v>
      </c>
      <c r="F96" s="328">
        <f>係数!D96</f>
        <v>0.8929262008580916</v>
      </c>
      <c r="G96" s="329">
        <f t="shared" si="19"/>
        <v>0</v>
      </c>
      <c r="H96" s="330">
        <f>固定資本!M96</f>
        <v>1.0294610105460382</v>
      </c>
      <c r="I96" s="337"/>
      <c r="J96" s="327">
        <f t="shared" si="13"/>
        <v>0</v>
      </c>
      <c r="K96" s="327">
        <v>0</v>
      </c>
      <c r="L96" s="327">
        <f t="shared" si="14"/>
        <v>0</v>
      </c>
      <c r="M96" s="330">
        <f>係数!E96+係数!F96</f>
        <v>0.458474854269313</v>
      </c>
      <c r="N96" s="327">
        <f t="shared" si="15"/>
        <v>0</v>
      </c>
      <c r="O96" s="335"/>
      <c r="P96" s="336"/>
      <c r="Q96" s="330">
        <f>係数!G96</f>
        <v>0</v>
      </c>
      <c r="R96" s="327">
        <f t="shared" si="16"/>
        <v>0</v>
      </c>
      <c r="S96" s="327">
        <f t="shared" si="17"/>
        <v>0</v>
      </c>
      <c r="T96" s="327">
        <v>0</v>
      </c>
      <c r="U96" s="327">
        <f t="shared" si="18"/>
        <v>0</v>
      </c>
      <c r="V96" s="333"/>
      <c r="W96" s="327">
        <f t="shared" si="20"/>
        <v>0</v>
      </c>
      <c r="X96" s="327">
        <f t="shared" si="21"/>
        <v>0</v>
      </c>
      <c r="Y96" s="327">
        <f t="shared" si="23"/>
        <v>0</v>
      </c>
      <c r="Z96" s="333"/>
      <c r="AA96" s="327">
        <f>W96*(1-固定資本!N96)</f>
        <v>0</v>
      </c>
      <c r="AB96" s="327">
        <f>X96*(1-固定資本!N96)</f>
        <v>0</v>
      </c>
      <c r="AC96" s="327">
        <f t="shared" si="22"/>
        <v>0</v>
      </c>
      <c r="AD96" s="333"/>
      <c r="AE96" s="334">
        <f>(I96+K96+T96)*係数!H96/1000</f>
        <v>0</v>
      </c>
      <c r="AF96" s="333"/>
      <c r="AG96" s="334">
        <f>(I96+K96+T96)*係数!I96/1000</f>
        <v>0</v>
      </c>
    </row>
    <row r="97" spans="1:33">
      <c r="A97" s="11"/>
      <c r="B97" s="301">
        <v>641</v>
      </c>
      <c r="C97" s="303" t="s">
        <v>100</v>
      </c>
      <c r="D97" s="337"/>
      <c r="E97" s="327">
        <f>固定資本!O97*$E$123</f>
        <v>0</v>
      </c>
      <c r="F97" s="328">
        <f>係数!D97</f>
        <v>0.88674054310097117</v>
      </c>
      <c r="G97" s="329">
        <f t="shared" si="19"/>
        <v>0</v>
      </c>
      <c r="H97" s="330">
        <f>固定資本!M97</f>
        <v>1.0914558897229967</v>
      </c>
      <c r="I97" s="337"/>
      <c r="J97" s="327">
        <f t="shared" si="13"/>
        <v>0</v>
      </c>
      <c r="K97" s="327">
        <v>0</v>
      </c>
      <c r="L97" s="327">
        <f t="shared" si="14"/>
        <v>0</v>
      </c>
      <c r="M97" s="330">
        <f>係数!E97+係数!F97</f>
        <v>0.49102529392265498</v>
      </c>
      <c r="N97" s="327">
        <f t="shared" si="15"/>
        <v>0</v>
      </c>
      <c r="O97" s="335"/>
      <c r="P97" s="336"/>
      <c r="Q97" s="330">
        <f>係数!G97</f>
        <v>3.1945021476705991E-2</v>
      </c>
      <c r="R97" s="327">
        <f t="shared" si="16"/>
        <v>0</v>
      </c>
      <c r="S97" s="327">
        <f t="shared" si="17"/>
        <v>0</v>
      </c>
      <c r="T97" s="327">
        <v>0</v>
      </c>
      <c r="U97" s="327">
        <f t="shared" si="18"/>
        <v>0</v>
      </c>
      <c r="V97" s="333"/>
      <c r="W97" s="327">
        <f t="shared" si="20"/>
        <v>0</v>
      </c>
      <c r="X97" s="327">
        <f t="shared" si="21"/>
        <v>0</v>
      </c>
      <c r="Y97" s="327">
        <f t="shared" si="23"/>
        <v>0</v>
      </c>
      <c r="Z97" s="333"/>
      <c r="AA97" s="327">
        <f>W97*(1-固定資本!N97)</f>
        <v>0</v>
      </c>
      <c r="AB97" s="327">
        <f>X97*(1-固定資本!N97)</f>
        <v>0</v>
      </c>
      <c r="AC97" s="327">
        <f t="shared" si="22"/>
        <v>0</v>
      </c>
      <c r="AD97" s="333"/>
      <c r="AE97" s="334">
        <f>(I97+K97+T97)*係数!H97/1000</f>
        <v>0</v>
      </c>
      <c r="AF97" s="333"/>
      <c r="AG97" s="334">
        <f>(I97+K97+T97)*係数!I97/1000</f>
        <v>0</v>
      </c>
    </row>
    <row r="98" spans="1:33">
      <c r="A98" s="11"/>
      <c r="B98" s="301">
        <v>642</v>
      </c>
      <c r="C98" s="303" t="s">
        <v>101</v>
      </c>
      <c r="D98" s="337"/>
      <c r="E98" s="327">
        <f>固定資本!O98*$E$123</f>
        <v>0</v>
      </c>
      <c r="F98" s="328">
        <f>係数!D98</f>
        <v>0.69228221635414489</v>
      </c>
      <c r="G98" s="329">
        <f t="shared" si="19"/>
        <v>0</v>
      </c>
      <c r="H98" s="330">
        <f>固定資本!M98</f>
        <v>1.0914560751813873</v>
      </c>
      <c r="I98" s="337"/>
      <c r="J98" s="327">
        <f t="shared" si="13"/>
        <v>0</v>
      </c>
      <c r="K98" s="327">
        <v>0</v>
      </c>
      <c r="L98" s="327">
        <f t="shared" si="14"/>
        <v>0</v>
      </c>
      <c r="M98" s="330">
        <f>係数!E98+係数!F98</f>
        <v>0.56227528633597335</v>
      </c>
      <c r="N98" s="327">
        <f t="shared" si="15"/>
        <v>0</v>
      </c>
      <c r="O98" s="335"/>
      <c r="P98" s="336"/>
      <c r="Q98" s="330">
        <f>係数!G98</f>
        <v>5.1553719126798923E-4</v>
      </c>
      <c r="R98" s="327">
        <f t="shared" si="16"/>
        <v>0</v>
      </c>
      <c r="S98" s="327">
        <f t="shared" si="17"/>
        <v>0</v>
      </c>
      <c r="T98" s="327">
        <v>0</v>
      </c>
      <c r="U98" s="327">
        <f t="shared" si="18"/>
        <v>0</v>
      </c>
      <c r="V98" s="333"/>
      <c r="W98" s="327">
        <f t="shared" si="20"/>
        <v>0</v>
      </c>
      <c r="X98" s="327">
        <f t="shared" si="21"/>
        <v>0</v>
      </c>
      <c r="Y98" s="327">
        <f t="shared" si="23"/>
        <v>0</v>
      </c>
      <c r="Z98" s="333"/>
      <c r="AA98" s="327">
        <f>W98*(1-固定資本!N98)</f>
        <v>0</v>
      </c>
      <c r="AB98" s="327">
        <f>X98*(1-固定資本!N98)</f>
        <v>0</v>
      </c>
      <c r="AC98" s="327">
        <f t="shared" si="22"/>
        <v>0</v>
      </c>
      <c r="AD98" s="333"/>
      <c r="AE98" s="334">
        <f>(I98+K98+T98)*係数!H98/1000</f>
        <v>0</v>
      </c>
      <c r="AF98" s="333"/>
      <c r="AG98" s="334">
        <f>(I98+K98+T98)*係数!I98/1000</f>
        <v>0</v>
      </c>
    </row>
    <row r="99" spans="1:33">
      <c r="A99" s="11"/>
      <c r="B99" s="301">
        <v>643</v>
      </c>
      <c r="C99" s="303" t="s">
        <v>102</v>
      </c>
      <c r="D99" s="337"/>
      <c r="E99" s="327">
        <f>固定資本!O99*$E$123</f>
        <v>0</v>
      </c>
      <c r="F99" s="328">
        <f>係数!D99</f>
        <v>0.98861919528651476</v>
      </c>
      <c r="G99" s="329">
        <f t="shared" si="19"/>
        <v>0</v>
      </c>
      <c r="H99" s="330">
        <f>固定資本!M99</f>
        <v>1.0016093510065227</v>
      </c>
      <c r="I99" s="337"/>
      <c r="J99" s="327">
        <f t="shared" si="13"/>
        <v>0</v>
      </c>
      <c r="K99" s="327">
        <v>0</v>
      </c>
      <c r="L99" s="327">
        <f t="shared" si="14"/>
        <v>0</v>
      </c>
      <c r="M99" s="330">
        <f>係数!E99+係数!F99</f>
        <v>0.69477205797160679</v>
      </c>
      <c r="N99" s="327">
        <f t="shared" si="15"/>
        <v>0</v>
      </c>
      <c r="O99" s="335"/>
      <c r="P99" s="336"/>
      <c r="Q99" s="330">
        <f>係数!G99</f>
        <v>6.9487745094049024E-3</v>
      </c>
      <c r="R99" s="327">
        <f t="shared" si="16"/>
        <v>0</v>
      </c>
      <c r="S99" s="327">
        <f t="shared" si="17"/>
        <v>0</v>
      </c>
      <c r="T99" s="327">
        <v>0</v>
      </c>
      <c r="U99" s="327">
        <f t="shared" si="18"/>
        <v>0</v>
      </c>
      <c r="V99" s="333"/>
      <c r="W99" s="327">
        <f t="shared" si="20"/>
        <v>0</v>
      </c>
      <c r="X99" s="327">
        <f t="shared" si="21"/>
        <v>0</v>
      </c>
      <c r="Y99" s="327">
        <f t="shared" si="23"/>
        <v>0</v>
      </c>
      <c r="Z99" s="333"/>
      <c r="AA99" s="327">
        <f>W99*(1-固定資本!N99)</f>
        <v>0</v>
      </c>
      <c r="AB99" s="327">
        <f>X99*(1-固定資本!N99)</f>
        <v>0</v>
      </c>
      <c r="AC99" s="327">
        <f t="shared" si="22"/>
        <v>0</v>
      </c>
      <c r="AD99" s="333"/>
      <c r="AE99" s="334">
        <f>(I99+K99+T99)*係数!H99/1000</f>
        <v>0</v>
      </c>
      <c r="AF99" s="333"/>
      <c r="AG99" s="334">
        <f>(I99+K99+T99)*係数!I99/1000</f>
        <v>0</v>
      </c>
    </row>
    <row r="100" spans="1:33">
      <c r="A100" s="11"/>
      <c r="B100" s="301">
        <v>644</v>
      </c>
      <c r="C100" s="303" t="s">
        <v>103</v>
      </c>
      <c r="D100" s="337"/>
      <c r="E100" s="327">
        <f>固定資本!O100*$E$123</f>
        <v>0</v>
      </c>
      <c r="F100" s="328">
        <f>係数!D100</f>
        <v>1</v>
      </c>
      <c r="G100" s="329">
        <f t="shared" si="19"/>
        <v>0</v>
      </c>
      <c r="H100" s="330">
        <f>固定資本!M100</f>
        <v>1.1035660009439356</v>
      </c>
      <c r="I100" s="337"/>
      <c r="J100" s="327">
        <f t="shared" si="13"/>
        <v>0</v>
      </c>
      <c r="K100" s="327">
        <v>0</v>
      </c>
      <c r="L100" s="327">
        <f t="shared" si="14"/>
        <v>0</v>
      </c>
      <c r="M100" s="330">
        <f>係数!E100+係数!F100</f>
        <v>0.67515972340585839</v>
      </c>
      <c r="N100" s="327">
        <f t="shared" si="15"/>
        <v>0</v>
      </c>
      <c r="O100" s="335"/>
      <c r="P100" s="336"/>
      <c r="Q100" s="330">
        <f>係数!G100</f>
        <v>3.5947401479184669E-3</v>
      </c>
      <c r="R100" s="327">
        <f t="shared" si="16"/>
        <v>0</v>
      </c>
      <c r="S100" s="327">
        <f t="shared" si="17"/>
        <v>0</v>
      </c>
      <c r="T100" s="327">
        <v>0</v>
      </c>
      <c r="U100" s="327">
        <f t="shared" si="18"/>
        <v>0</v>
      </c>
      <c r="V100" s="333"/>
      <c r="W100" s="327">
        <f t="shared" si="20"/>
        <v>0</v>
      </c>
      <c r="X100" s="327">
        <f t="shared" si="21"/>
        <v>0</v>
      </c>
      <c r="Y100" s="327">
        <f t="shared" si="23"/>
        <v>0</v>
      </c>
      <c r="Z100" s="333"/>
      <c r="AA100" s="327">
        <f>W100*(1-固定資本!N100)</f>
        <v>0</v>
      </c>
      <c r="AB100" s="327">
        <f>X100*(1-固定資本!N100)</f>
        <v>0</v>
      </c>
      <c r="AC100" s="327">
        <f t="shared" si="22"/>
        <v>0</v>
      </c>
      <c r="AD100" s="333"/>
      <c r="AE100" s="334">
        <f>(I100+K100+T100)*係数!H100/1000</f>
        <v>0</v>
      </c>
      <c r="AF100" s="333"/>
      <c r="AG100" s="334">
        <f>(I100+K100+T100)*係数!I100/1000</f>
        <v>0</v>
      </c>
    </row>
    <row r="101" spans="1:33">
      <c r="A101" s="11"/>
      <c r="B101" s="301">
        <v>659</v>
      </c>
      <c r="C101" s="303" t="s">
        <v>104</v>
      </c>
      <c r="D101" s="337"/>
      <c r="E101" s="327">
        <f>固定資本!O101*$E$123</f>
        <v>0</v>
      </c>
      <c r="F101" s="328">
        <f>係数!D101</f>
        <v>0.87866035988768521</v>
      </c>
      <c r="G101" s="329">
        <f t="shared" si="19"/>
        <v>0</v>
      </c>
      <c r="H101" s="330">
        <f>固定資本!M101</f>
        <v>1.0507911566191084</v>
      </c>
      <c r="I101" s="337"/>
      <c r="J101" s="327">
        <f t="shared" si="13"/>
        <v>0</v>
      </c>
      <c r="K101" s="327">
        <v>0</v>
      </c>
      <c r="L101" s="327">
        <f t="shared" si="14"/>
        <v>0</v>
      </c>
      <c r="M101" s="330">
        <f>係数!E101+係数!F101</f>
        <v>0.51026348638672248</v>
      </c>
      <c r="N101" s="327">
        <f t="shared" si="15"/>
        <v>0</v>
      </c>
      <c r="O101" s="335"/>
      <c r="P101" s="336"/>
      <c r="Q101" s="330">
        <f>係数!G101</f>
        <v>4.0936006867525725E-3</v>
      </c>
      <c r="R101" s="327">
        <f t="shared" si="16"/>
        <v>0</v>
      </c>
      <c r="S101" s="327">
        <f t="shared" si="17"/>
        <v>0</v>
      </c>
      <c r="T101" s="327">
        <v>0</v>
      </c>
      <c r="U101" s="327">
        <f t="shared" si="18"/>
        <v>0</v>
      </c>
      <c r="V101" s="333"/>
      <c r="W101" s="327">
        <f t="shared" si="20"/>
        <v>0</v>
      </c>
      <c r="X101" s="327">
        <f t="shared" si="21"/>
        <v>0</v>
      </c>
      <c r="Y101" s="327">
        <f t="shared" si="23"/>
        <v>0</v>
      </c>
      <c r="Z101" s="333"/>
      <c r="AA101" s="327">
        <f>W101*(1-固定資本!N101)</f>
        <v>0</v>
      </c>
      <c r="AB101" s="327">
        <f>X101*(1-固定資本!N101)</f>
        <v>0</v>
      </c>
      <c r="AC101" s="327">
        <f t="shared" si="22"/>
        <v>0</v>
      </c>
      <c r="AD101" s="333"/>
      <c r="AE101" s="334">
        <f>(I101+K101+T101)*係数!H101/1000</f>
        <v>0</v>
      </c>
      <c r="AF101" s="333"/>
      <c r="AG101" s="334">
        <f>(I101+K101+T101)*係数!I101/1000</f>
        <v>0</v>
      </c>
    </row>
    <row r="102" spans="1:33">
      <c r="A102" s="11"/>
      <c r="B102" s="301">
        <v>661</v>
      </c>
      <c r="C102" s="303" t="s">
        <v>105</v>
      </c>
      <c r="D102" s="337"/>
      <c r="E102" s="327">
        <f>固定資本!O102*$E$123</f>
        <v>0</v>
      </c>
      <c r="F102" s="328">
        <f>係数!D102</f>
        <v>0.47610167437928397</v>
      </c>
      <c r="G102" s="329">
        <f t="shared" si="19"/>
        <v>0</v>
      </c>
      <c r="H102" s="330">
        <f>固定資本!M102</f>
        <v>0.97842676343256219</v>
      </c>
      <c r="I102" s="337"/>
      <c r="J102" s="327">
        <f t="shared" si="13"/>
        <v>0</v>
      </c>
      <c r="K102" s="327">
        <v>0</v>
      </c>
      <c r="L102" s="327">
        <f t="shared" si="14"/>
        <v>0</v>
      </c>
      <c r="M102" s="330">
        <f>係数!E102+係数!F102</f>
        <v>0.20035123691511803</v>
      </c>
      <c r="N102" s="327">
        <f t="shared" si="15"/>
        <v>0</v>
      </c>
      <c r="O102" s="335"/>
      <c r="P102" s="336"/>
      <c r="Q102" s="330">
        <f>係数!G102</f>
        <v>2.1055297672449274E-3</v>
      </c>
      <c r="R102" s="327">
        <f t="shared" si="16"/>
        <v>0</v>
      </c>
      <c r="S102" s="327">
        <f t="shared" si="17"/>
        <v>0</v>
      </c>
      <c r="T102" s="327">
        <v>0</v>
      </c>
      <c r="U102" s="327">
        <f t="shared" si="18"/>
        <v>0</v>
      </c>
      <c r="V102" s="333"/>
      <c r="W102" s="327">
        <f t="shared" si="20"/>
        <v>0</v>
      </c>
      <c r="X102" s="327">
        <f t="shared" si="21"/>
        <v>0</v>
      </c>
      <c r="Y102" s="327">
        <f t="shared" si="23"/>
        <v>0</v>
      </c>
      <c r="Z102" s="333"/>
      <c r="AA102" s="327">
        <f>W102*(1-固定資本!N102)</f>
        <v>0</v>
      </c>
      <c r="AB102" s="327">
        <f>X102*(1-固定資本!N102)</f>
        <v>0</v>
      </c>
      <c r="AC102" s="327">
        <f t="shared" si="22"/>
        <v>0</v>
      </c>
      <c r="AD102" s="333"/>
      <c r="AE102" s="334">
        <f>(I102+K102+T102)*係数!H102/1000</f>
        <v>0</v>
      </c>
      <c r="AF102" s="333"/>
      <c r="AG102" s="334">
        <f>(I102+K102+T102)*係数!I102/1000</f>
        <v>0</v>
      </c>
    </row>
    <row r="103" spans="1:33">
      <c r="A103" s="11"/>
      <c r="B103" s="301">
        <v>662</v>
      </c>
      <c r="C103" s="303" t="s">
        <v>106</v>
      </c>
      <c r="D103" s="337"/>
      <c r="E103" s="327">
        <f>固定資本!O103*$E$123</f>
        <v>0</v>
      </c>
      <c r="F103" s="328">
        <f>係数!D103</f>
        <v>0.1130668425767325</v>
      </c>
      <c r="G103" s="329">
        <f t="shared" si="19"/>
        <v>0</v>
      </c>
      <c r="H103" s="330">
        <f>固定資本!M103</f>
        <v>1.0265638383950213</v>
      </c>
      <c r="I103" s="337"/>
      <c r="J103" s="327">
        <f t="shared" si="13"/>
        <v>0</v>
      </c>
      <c r="K103" s="327">
        <v>0</v>
      </c>
      <c r="L103" s="327">
        <f t="shared" si="14"/>
        <v>0</v>
      </c>
      <c r="M103" s="330">
        <f>係数!E103+係数!F103</f>
        <v>0.12783275141434985</v>
      </c>
      <c r="N103" s="327">
        <f t="shared" si="15"/>
        <v>0</v>
      </c>
      <c r="O103" s="335"/>
      <c r="P103" s="336"/>
      <c r="Q103" s="330">
        <f>係数!G103</f>
        <v>8.895654011038077E-6</v>
      </c>
      <c r="R103" s="327">
        <f t="shared" si="16"/>
        <v>0</v>
      </c>
      <c r="S103" s="327">
        <f t="shared" si="17"/>
        <v>0</v>
      </c>
      <c r="T103" s="327">
        <v>0</v>
      </c>
      <c r="U103" s="327">
        <f t="shared" si="18"/>
        <v>0</v>
      </c>
      <c r="V103" s="333"/>
      <c r="W103" s="327">
        <f t="shared" si="20"/>
        <v>0</v>
      </c>
      <c r="X103" s="327">
        <f t="shared" si="21"/>
        <v>0</v>
      </c>
      <c r="Y103" s="327">
        <f t="shared" si="23"/>
        <v>0</v>
      </c>
      <c r="Z103" s="333"/>
      <c r="AA103" s="327">
        <f>W103*(1-固定資本!N103)</f>
        <v>0</v>
      </c>
      <c r="AB103" s="327">
        <f>X103*(1-固定資本!N103)</f>
        <v>0</v>
      </c>
      <c r="AC103" s="327">
        <f t="shared" si="22"/>
        <v>0</v>
      </c>
      <c r="AD103" s="333"/>
      <c r="AE103" s="334">
        <f>(I103+K103+T103)*係数!H103/1000</f>
        <v>0</v>
      </c>
      <c r="AF103" s="333"/>
      <c r="AG103" s="334">
        <f>(I103+K103+T103)*係数!I103/1000</f>
        <v>0</v>
      </c>
    </row>
    <row r="104" spans="1:33">
      <c r="A104" s="11"/>
      <c r="B104" s="301">
        <v>663</v>
      </c>
      <c r="C104" s="303" t="s">
        <v>107</v>
      </c>
      <c r="D104" s="337"/>
      <c r="E104" s="327">
        <f>固定資本!O104*$E$123</f>
        <v>0</v>
      </c>
      <c r="F104" s="328">
        <f>係数!D104</f>
        <v>0.70119000467395631</v>
      </c>
      <c r="G104" s="329">
        <f t="shared" si="19"/>
        <v>0</v>
      </c>
      <c r="H104" s="330">
        <f>固定資本!M104</f>
        <v>1.0434608238924852</v>
      </c>
      <c r="I104" s="337"/>
      <c r="J104" s="327">
        <f t="shared" si="13"/>
        <v>0</v>
      </c>
      <c r="K104" s="327">
        <v>0</v>
      </c>
      <c r="L104" s="327">
        <f t="shared" si="14"/>
        <v>0</v>
      </c>
      <c r="M104" s="330">
        <f>係数!E104+係数!F104</f>
        <v>0.33622412182077144</v>
      </c>
      <c r="N104" s="327">
        <f t="shared" si="15"/>
        <v>0</v>
      </c>
      <c r="O104" s="335"/>
      <c r="P104" s="336"/>
      <c r="Q104" s="330">
        <f>係数!G104</f>
        <v>1.1711149721987427E-2</v>
      </c>
      <c r="R104" s="327">
        <f t="shared" si="16"/>
        <v>0</v>
      </c>
      <c r="S104" s="327">
        <f t="shared" si="17"/>
        <v>0</v>
      </c>
      <c r="T104" s="327">
        <v>0</v>
      </c>
      <c r="U104" s="327">
        <f t="shared" si="18"/>
        <v>0</v>
      </c>
      <c r="V104" s="333"/>
      <c r="W104" s="327">
        <f t="shared" si="20"/>
        <v>0</v>
      </c>
      <c r="X104" s="327">
        <f t="shared" si="21"/>
        <v>0</v>
      </c>
      <c r="Y104" s="327">
        <f t="shared" si="23"/>
        <v>0</v>
      </c>
      <c r="Z104" s="333"/>
      <c r="AA104" s="327">
        <f>W104*(1-固定資本!N104)</f>
        <v>0</v>
      </c>
      <c r="AB104" s="327">
        <f>X104*(1-固定資本!N104)</f>
        <v>0</v>
      </c>
      <c r="AC104" s="327">
        <f t="shared" si="22"/>
        <v>0</v>
      </c>
      <c r="AD104" s="333"/>
      <c r="AE104" s="334">
        <f>(I104+K104+T104)*係数!H104/1000</f>
        <v>0</v>
      </c>
      <c r="AF104" s="333"/>
      <c r="AG104" s="334">
        <f>(I104+K104+T104)*係数!I104/1000</f>
        <v>0</v>
      </c>
    </row>
    <row r="105" spans="1:33">
      <c r="A105" s="11"/>
      <c r="B105" s="301">
        <v>669</v>
      </c>
      <c r="C105" s="303" t="s">
        <v>108</v>
      </c>
      <c r="D105" s="337"/>
      <c r="E105" s="327">
        <f>固定資本!O105*$E$123</f>
        <v>0</v>
      </c>
      <c r="F105" s="328">
        <f>係数!D105</f>
        <v>0.50404100505806737</v>
      </c>
      <c r="G105" s="329">
        <f t="shared" si="19"/>
        <v>0</v>
      </c>
      <c r="H105" s="330">
        <f>固定資本!M105</f>
        <v>1.0810607115261244</v>
      </c>
      <c r="I105" s="337"/>
      <c r="J105" s="327">
        <f t="shared" si="13"/>
        <v>0</v>
      </c>
      <c r="K105" s="327">
        <v>0</v>
      </c>
      <c r="L105" s="327">
        <f t="shared" si="14"/>
        <v>0</v>
      </c>
      <c r="M105" s="330">
        <f>係数!E105+係数!F105</f>
        <v>0.51508312350524033</v>
      </c>
      <c r="N105" s="327">
        <f t="shared" si="15"/>
        <v>0</v>
      </c>
      <c r="O105" s="335"/>
      <c r="P105" s="336"/>
      <c r="Q105" s="330">
        <f>係数!G105</f>
        <v>1.9996042079095037E-3</v>
      </c>
      <c r="R105" s="327">
        <f t="shared" si="16"/>
        <v>0</v>
      </c>
      <c r="S105" s="327">
        <f t="shared" si="17"/>
        <v>0</v>
      </c>
      <c r="T105" s="327">
        <v>0</v>
      </c>
      <c r="U105" s="327">
        <f t="shared" si="18"/>
        <v>0</v>
      </c>
      <c r="V105" s="333"/>
      <c r="W105" s="327">
        <f t="shared" si="20"/>
        <v>0</v>
      </c>
      <c r="X105" s="327">
        <f t="shared" si="21"/>
        <v>0</v>
      </c>
      <c r="Y105" s="327">
        <f t="shared" si="23"/>
        <v>0</v>
      </c>
      <c r="Z105" s="333"/>
      <c r="AA105" s="327">
        <f>W105*(1-固定資本!N105)</f>
        <v>0</v>
      </c>
      <c r="AB105" s="327">
        <f>X105*(1-固定資本!N105)</f>
        <v>0</v>
      </c>
      <c r="AC105" s="327">
        <f t="shared" si="22"/>
        <v>0</v>
      </c>
      <c r="AD105" s="333"/>
      <c r="AE105" s="334">
        <f>(I105+K105+T105)*係数!H105/1000</f>
        <v>0</v>
      </c>
      <c r="AF105" s="333"/>
      <c r="AG105" s="334">
        <f>(I105+K105+T105)*係数!I105/1000</f>
        <v>0</v>
      </c>
    </row>
    <row r="106" spans="1:33">
      <c r="A106" s="11"/>
      <c r="B106" s="301">
        <v>671</v>
      </c>
      <c r="C106" s="303" t="s">
        <v>109</v>
      </c>
      <c r="D106" s="337"/>
      <c r="E106" s="327">
        <f>固定資本!O106*$E$123</f>
        <v>0</v>
      </c>
      <c r="F106" s="328">
        <f>係数!D106</f>
        <v>5.8091070816597146E-2</v>
      </c>
      <c r="G106" s="329">
        <f t="shared" si="19"/>
        <v>0</v>
      </c>
      <c r="H106" s="330">
        <f>固定資本!M106</f>
        <v>0.99778001578727737</v>
      </c>
      <c r="I106" s="337"/>
      <c r="J106" s="327">
        <f t="shared" si="13"/>
        <v>0</v>
      </c>
      <c r="K106" s="327">
        <v>0</v>
      </c>
      <c r="L106" s="327">
        <f t="shared" si="14"/>
        <v>0</v>
      </c>
      <c r="M106" s="330">
        <f>係数!E106+係数!F106</f>
        <v>0.29524720193386311</v>
      </c>
      <c r="N106" s="327">
        <f t="shared" si="15"/>
        <v>0</v>
      </c>
      <c r="O106" s="335"/>
      <c r="P106" s="336"/>
      <c r="Q106" s="330">
        <f>係数!G106</f>
        <v>1.0122757505862213E-2</v>
      </c>
      <c r="R106" s="327">
        <f t="shared" si="16"/>
        <v>0</v>
      </c>
      <c r="S106" s="327">
        <f t="shared" si="17"/>
        <v>0</v>
      </c>
      <c r="T106" s="327">
        <v>0</v>
      </c>
      <c r="U106" s="327">
        <f t="shared" si="18"/>
        <v>0</v>
      </c>
      <c r="V106" s="333"/>
      <c r="W106" s="327">
        <f t="shared" si="20"/>
        <v>0</v>
      </c>
      <c r="X106" s="327">
        <f t="shared" si="21"/>
        <v>0</v>
      </c>
      <c r="Y106" s="327">
        <f t="shared" si="23"/>
        <v>0</v>
      </c>
      <c r="Z106" s="333"/>
      <c r="AA106" s="327">
        <f>W106*(1-固定資本!N106)</f>
        <v>0</v>
      </c>
      <c r="AB106" s="327">
        <f>X106*(1-固定資本!N106)</f>
        <v>0</v>
      </c>
      <c r="AC106" s="327">
        <f t="shared" si="22"/>
        <v>0</v>
      </c>
      <c r="AD106" s="333"/>
      <c r="AE106" s="334">
        <f>(I106+K106+T106)*係数!H106/1000</f>
        <v>0</v>
      </c>
      <c r="AF106" s="333"/>
      <c r="AG106" s="334">
        <f>(I106+K106+T106)*係数!I106/1000</f>
        <v>0</v>
      </c>
    </row>
    <row r="107" spans="1:33">
      <c r="A107" s="11"/>
      <c r="B107" s="301">
        <v>672</v>
      </c>
      <c r="C107" s="303" t="s">
        <v>110</v>
      </c>
      <c r="D107" s="337"/>
      <c r="E107" s="327">
        <f>固定資本!O107*$E$123</f>
        <v>0</v>
      </c>
      <c r="F107" s="328">
        <f>係数!D107</f>
        <v>0.72820634021564856</v>
      </c>
      <c r="G107" s="329">
        <f t="shared" si="19"/>
        <v>0</v>
      </c>
      <c r="H107" s="330">
        <f>固定資本!M107</f>
        <v>1.0452790920516544</v>
      </c>
      <c r="I107" s="337"/>
      <c r="J107" s="327">
        <f t="shared" si="13"/>
        <v>0</v>
      </c>
      <c r="K107" s="327">
        <v>0</v>
      </c>
      <c r="L107" s="327">
        <f t="shared" si="14"/>
        <v>0</v>
      </c>
      <c r="M107" s="330">
        <f>係数!E107+係数!F107</f>
        <v>0.30881632321758701</v>
      </c>
      <c r="N107" s="327">
        <f t="shared" si="15"/>
        <v>0</v>
      </c>
      <c r="O107" s="335"/>
      <c r="P107" s="336"/>
      <c r="Q107" s="330">
        <f>係数!G107</f>
        <v>6.8032036677371802E-2</v>
      </c>
      <c r="R107" s="327">
        <f t="shared" si="16"/>
        <v>0</v>
      </c>
      <c r="S107" s="327">
        <f t="shared" si="17"/>
        <v>0</v>
      </c>
      <c r="T107" s="327">
        <v>0</v>
      </c>
      <c r="U107" s="327">
        <f t="shared" si="18"/>
        <v>0</v>
      </c>
      <c r="V107" s="333"/>
      <c r="W107" s="327">
        <f t="shared" si="20"/>
        <v>0</v>
      </c>
      <c r="X107" s="327">
        <f t="shared" si="21"/>
        <v>0</v>
      </c>
      <c r="Y107" s="327">
        <f t="shared" si="23"/>
        <v>0</v>
      </c>
      <c r="Z107" s="333"/>
      <c r="AA107" s="327">
        <f>W107*(1-固定資本!N107)</f>
        <v>0</v>
      </c>
      <c r="AB107" s="327">
        <f>X107*(1-固定資本!N107)</f>
        <v>0</v>
      </c>
      <c r="AC107" s="327">
        <f t="shared" si="22"/>
        <v>0</v>
      </c>
      <c r="AD107" s="333"/>
      <c r="AE107" s="334">
        <f>(I107+K107+T107)*係数!H107/1000</f>
        <v>0</v>
      </c>
      <c r="AF107" s="333"/>
      <c r="AG107" s="334">
        <f>(I107+K107+T107)*係数!I107/1000</f>
        <v>0</v>
      </c>
    </row>
    <row r="108" spans="1:33">
      <c r="A108" s="11"/>
      <c r="B108" s="301">
        <v>673</v>
      </c>
      <c r="C108" s="303" t="s">
        <v>111</v>
      </c>
      <c r="D108" s="337"/>
      <c r="E108" s="327">
        <f>固定資本!O108*$E$123</f>
        <v>0</v>
      </c>
      <c r="F108" s="328">
        <f>係数!D108</f>
        <v>0.6388015677735992</v>
      </c>
      <c r="G108" s="329">
        <f t="shared" si="19"/>
        <v>0</v>
      </c>
      <c r="H108" s="330">
        <f>固定資本!M108</f>
        <v>1.0506410335278007</v>
      </c>
      <c r="I108" s="337"/>
      <c r="J108" s="327">
        <f t="shared" si="13"/>
        <v>0</v>
      </c>
      <c r="K108" s="327">
        <v>0</v>
      </c>
      <c r="L108" s="327">
        <f t="shared" si="14"/>
        <v>0</v>
      </c>
      <c r="M108" s="330">
        <f>係数!E108+係数!F108</f>
        <v>0.46161552261733657</v>
      </c>
      <c r="N108" s="327">
        <f t="shared" si="15"/>
        <v>0</v>
      </c>
      <c r="O108" s="335"/>
      <c r="P108" s="336"/>
      <c r="Q108" s="330">
        <f>係数!G108</f>
        <v>1.6065285607179975E-2</v>
      </c>
      <c r="R108" s="327">
        <f t="shared" si="16"/>
        <v>0</v>
      </c>
      <c r="S108" s="327">
        <f t="shared" si="17"/>
        <v>0</v>
      </c>
      <c r="T108" s="327">
        <v>0</v>
      </c>
      <c r="U108" s="327">
        <f t="shared" si="18"/>
        <v>0</v>
      </c>
      <c r="V108" s="333"/>
      <c r="W108" s="327">
        <f t="shared" si="20"/>
        <v>0</v>
      </c>
      <c r="X108" s="327">
        <f t="shared" si="21"/>
        <v>0</v>
      </c>
      <c r="Y108" s="327">
        <f t="shared" si="23"/>
        <v>0</v>
      </c>
      <c r="Z108" s="333"/>
      <c r="AA108" s="327">
        <f>W108*(1-固定資本!N108)</f>
        <v>0</v>
      </c>
      <c r="AB108" s="327">
        <f>X108*(1-固定資本!N108)</f>
        <v>0</v>
      </c>
      <c r="AC108" s="327">
        <f t="shared" si="22"/>
        <v>0</v>
      </c>
      <c r="AD108" s="333"/>
      <c r="AE108" s="334">
        <f>(I108+K108+T108)*係数!H108/1000</f>
        <v>0</v>
      </c>
      <c r="AF108" s="333"/>
      <c r="AG108" s="334">
        <f>(I108+K108+T108)*係数!I108/1000</f>
        <v>0</v>
      </c>
    </row>
    <row r="109" spans="1:33">
      <c r="A109" s="11"/>
      <c r="B109" s="301">
        <v>674</v>
      </c>
      <c r="C109" s="303" t="s">
        <v>112</v>
      </c>
      <c r="D109" s="337"/>
      <c r="E109" s="327">
        <f>固定資本!O109*$E$123</f>
        <v>0</v>
      </c>
      <c r="F109" s="328">
        <f>係数!D109</f>
        <v>0.68994526184309024</v>
      </c>
      <c r="G109" s="329">
        <f t="shared" si="19"/>
        <v>0</v>
      </c>
      <c r="H109" s="330">
        <f>固定資本!M109</f>
        <v>1.0386175627118526</v>
      </c>
      <c r="I109" s="337"/>
      <c r="J109" s="327">
        <f t="shared" si="13"/>
        <v>0</v>
      </c>
      <c r="K109" s="327">
        <v>0</v>
      </c>
      <c r="L109" s="327">
        <f t="shared" si="14"/>
        <v>0</v>
      </c>
      <c r="M109" s="330">
        <f>係数!E109+係数!F109</f>
        <v>0.46553453283193624</v>
      </c>
      <c r="N109" s="327">
        <f t="shared" si="15"/>
        <v>0</v>
      </c>
      <c r="O109" s="335"/>
      <c r="P109" s="336"/>
      <c r="Q109" s="330">
        <f>係数!G109</f>
        <v>2.5971025139663696E-2</v>
      </c>
      <c r="R109" s="327">
        <f t="shared" si="16"/>
        <v>0</v>
      </c>
      <c r="S109" s="327">
        <f t="shared" si="17"/>
        <v>0</v>
      </c>
      <c r="T109" s="327">
        <v>0</v>
      </c>
      <c r="U109" s="327">
        <f t="shared" si="18"/>
        <v>0</v>
      </c>
      <c r="V109" s="333"/>
      <c r="W109" s="327">
        <f t="shared" si="20"/>
        <v>0</v>
      </c>
      <c r="X109" s="327">
        <f t="shared" si="21"/>
        <v>0</v>
      </c>
      <c r="Y109" s="327">
        <f t="shared" si="23"/>
        <v>0</v>
      </c>
      <c r="Z109" s="333"/>
      <c r="AA109" s="327">
        <f>W109*(1-固定資本!N109)</f>
        <v>0</v>
      </c>
      <c r="AB109" s="327">
        <f>X109*(1-固定資本!N109)</f>
        <v>0</v>
      </c>
      <c r="AC109" s="327">
        <f t="shared" si="22"/>
        <v>0</v>
      </c>
      <c r="AD109" s="333"/>
      <c r="AE109" s="334">
        <f>(I109+K109+T109)*係数!H109/1000</f>
        <v>0</v>
      </c>
      <c r="AF109" s="333"/>
      <c r="AG109" s="334">
        <f>(I109+K109+T109)*係数!I109/1000</f>
        <v>0</v>
      </c>
    </row>
    <row r="110" spans="1:33">
      <c r="A110" s="11"/>
      <c r="B110" s="301">
        <v>679</v>
      </c>
      <c r="C110" s="303" t="s">
        <v>113</v>
      </c>
      <c r="D110" s="337"/>
      <c r="E110" s="327">
        <f>固定資本!O110*$E$123</f>
        <v>0</v>
      </c>
      <c r="F110" s="328">
        <f>係数!D110</f>
        <v>0.85499621410633087</v>
      </c>
      <c r="G110" s="329">
        <f t="shared" si="19"/>
        <v>0</v>
      </c>
      <c r="H110" s="330">
        <f>固定資本!M110</f>
        <v>1.0542101932793972</v>
      </c>
      <c r="I110" s="337"/>
      <c r="J110" s="327">
        <f t="shared" si="13"/>
        <v>0</v>
      </c>
      <c r="K110" s="327">
        <v>0</v>
      </c>
      <c r="L110" s="327">
        <f t="shared" si="14"/>
        <v>0</v>
      </c>
      <c r="M110" s="330">
        <f>係数!E110+係数!F110</f>
        <v>0.42873009255848693</v>
      </c>
      <c r="N110" s="327">
        <f t="shared" si="15"/>
        <v>0</v>
      </c>
      <c r="O110" s="335"/>
      <c r="P110" s="336"/>
      <c r="Q110" s="330">
        <f>係数!G110</f>
        <v>2.0323537851413082E-2</v>
      </c>
      <c r="R110" s="327">
        <f t="shared" si="16"/>
        <v>0</v>
      </c>
      <c r="S110" s="327">
        <f t="shared" si="17"/>
        <v>0</v>
      </c>
      <c r="T110" s="327">
        <v>0</v>
      </c>
      <c r="U110" s="327">
        <f t="shared" si="18"/>
        <v>0</v>
      </c>
      <c r="V110" s="333"/>
      <c r="W110" s="327">
        <f t="shared" si="20"/>
        <v>0</v>
      </c>
      <c r="X110" s="327">
        <f t="shared" si="21"/>
        <v>0</v>
      </c>
      <c r="Y110" s="327">
        <f t="shared" si="23"/>
        <v>0</v>
      </c>
      <c r="Z110" s="333"/>
      <c r="AA110" s="327">
        <f>W110*(1-固定資本!N110)</f>
        <v>0</v>
      </c>
      <c r="AB110" s="327">
        <f>X110*(1-固定資本!N110)</f>
        <v>0</v>
      </c>
      <c r="AC110" s="327">
        <f t="shared" si="22"/>
        <v>0</v>
      </c>
      <c r="AD110" s="333"/>
      <c r="AE110" s="334">
        <f>(I110+K110+T110)*係数!H110/1000</f>
        <v>0</v>
      </c>
      <c r="AF110" s="333"/>
      <c r="AG110" s="334">
        <f>(I110+K110+T110)*係数!I110/1000</f>
        <v>0</v>
      </c>
    </row>
    <row r="111" spans="1:33">
      <c r="A111" s="11"/>
      <c r="B111" s="301">
        <v>681</v>
      </c>
      <c r="C111" s="303" t="s">
        <v>114</v>
      </c>
      <c r="D111" s="337"/>
      <c r="E111" s="327">
        <f>固定資本!O111*$E$123</f>
        <v>0</v>
      </c>
      <c r="F111" s="328">
        <f>係数!D111</f>
        <v>1</v>
      </c>
      <c r="G111" s="329">
        <f t="shared" si="19"/>
        <v>0</v>
      </c>
      <c r="H111" s="330">
        <f>固定資本!M111</f>
        <v>1.0288465387463284</v>
      </c>
      <c r="I111" s="337"/>
      <c r="J111" s="327">
        <f t="shared" si="13"/>
        <v>0</v>
      </c>
      <c r="K111" s="327">
        <v>0</v>
      </c>
      <c r="L111" s="327">
        <f t="shared" si="14"/>
        <v>0</v>
      </c>
      <c r="M111" s="330">
        <f>係数!E111+係数!F111</f>
        <v>0</v>
      </c>
      <c r="N111" s="327">
        <f t="shared" si="15"/>
        <v>0</v>
      </c>
      <c r="O111" s="335"/>
      <c r="P111" s="336"/>
      <c r="Q111" s="330">
        <f>係数!G111</f>
        <v>0</v>
      </c>
      <c r="R111" s="327">
        <f t="shared" si="16"/>
        <v>0</v>
      </c>
      <c r="S111" s="327">
        <f t="shared" si="17"/>
        <v>0</v>
      </c>
      <c r="T111" s="327">
        <v>0</v>
      </c>
      <c r="U111" s="327">
        <f t="shared" si="18"/>
        <v>0</v>
      </c>
      <c r="V111" s="333"/>
      <c r="W111" s="327">
        <f t="shared" si="20"/>
        <v>0</v>
      </c>
      <c r="X111" s="327">
        <f t="shared" si="21"/>
        <v>0</v>
      </c>
      <c r="Y111" s="327">
        <f t="shared" si="23"/>
        <v>0</v>
      </c>
      <c r="Z111" s="333"/>
      <c r="AA111" s="327">
        <f>W111*(1-固定資本!N111)</f>
        <v>0</v>
      </c>
      <c r="AB111" s="327">
        <f>X111*(1-固定資本!N111)</f>
        <v>0</v>
      </c>
      <c r="AC111" s="327">
        <f t="shared" si="22"/>
        <v>0</v>
      </c>
      <c r="AD111" s="333"/>
      <c r="AE111" s="334">
        <f>(I111+K111+T111)*係数!H111/1000</f>
        <v>0</v>
      </c>
      <c r="AF111" s="333"/>
      <c r="AG111" s="334">
        <f>(I111+K111+T111)*係数!I111/1000</f>
        <v>0</v>
      </c>
    </row>
    <row r="112" spans="1:33">
      <c r="A112" s="11"/>
      <c r="B112" s="319">
        <v>691</v>
      </c>
      <c r="C112" s="320" t="s">
        <v>115</v>
      </c>
      <c r="D112" s="339"/>
      <c r="E112" s="340">
        <f>固定資本!O112*$E$123</f>
        <v>0</v>
      </c>
      <c r="F112" s="341">
        <f>係数!D112</f>
        <v>0.83135903104260511</v>
      </c>
      <c r="G112" s="342">
        <f t="shared" si="19"/>
        <v>0</v>
      </c>
      <c r="H112" s="343">
        <f>固定資本!M112</f>
        <v>1.0259489910062567</v>
      </c>
      <c r="I112" s="339"/>
      <c r="J112" s="340">
        <f t="shared" si="13"/>
        <v>0</v>
      </c>
      <c r="K112" s="340">
        <v>0</v>
      </c>
      <c r="L112" s="340">
        <f t="shared" si="14"/>
        <v>0</v>
      </c>
      <c r="M112" s="343">
        <f>係数!E112+係数!F112</f>
        <v>0.428718203339573</v>
      </c>
      <c r="N112" s="340">
        <f t="shared" si="15"/>
        <v>0</v>
      </c>
      <c r="O112" s="335"/>
      <c r="P112" s="336"/>
      <c r="Q112" s="343">
        <f>係数!G112</f>
        <v>1.6943513417936898E-5</v>
      </c>
      <c r="R112" s="340">
        <f t="shared" si="16"/>
        <v>0</v>
      </c>
      <c r="S112" s="340">
        <f t="shared" si="17"/>
        <v>0</v>
      </c>
      <c r="T112" s="340">
        <v>0</v>
      </c>
      <c r="U112" s="340">
        <f t="shared" si="18"/>
        <v>0</v>
      </c>
      <c r="V112" s="344"/>
      <c r="W112" s="340">
        <f t="shared" si="20"/>
        <v>0</v>
      </c>
      <c r="X112" s="340">
        <f t="shared" si="21"/>
        <v>0</v>
      </c>
      <c r="Y112" s="340">
        <f t="shared" si="23"/>
        <v>0</v>
      </c>
      <c r="Z112" s="344"/>
      <c r="AA112" s="340">
        <f>W112*(1-固定資本!N112)</f>
        <v>0</v>
      </c>
      <c r="AB112" s="340">
        <f>X112*(1-固定資本!N112)</f>
        <v>0</v>
      </c>
      <c r="AC112" s="340">
        <f t="shared" si="22"/>
        <v>0</v>
      </c>
      <c r="AD112" s="344"/>
      <c r="AE112" s="345">
        <f>(I112+K112+T112)*係数!H112/1000</f>
        <v>0</v>
      </c>
      <c r="AF112" s="344"/>
      <c r="AG112" s="345">
        <f>(I112+K112+T112)*係数!I112/1000</f>
        <v>0</v>
      </c>
    </row>
    <row r="113" spans="1:33">
      <c r="A113" s="11"/>
      <c r="B113" s="304">
        <v>700</v>
      </c>
      <c r="C113" s="321" t="s">
        <v>116</v>
      </c>
      <c r="D113" s="346"/>
      <c r="E113" s="347">
        <f>固定資本!O113*$E$123</f>
        <v>0</v>
      </c>
      <c r="F113" s="348"/>
      <c r="G113" s="349">
        <f>SUM(G6:G112)</f>
        <v>0</v>
      </c>
      <c r="H113" s="350"/>
      <c r="I113" s="347">
        <f>SUM((I6:I112))</f>
        <v>0</v>
      </c>
      <c r="J113" s="347">
        <f>SUM((J6:J112))</f>
        <v>0</v>
      </c>
      <c r="K113" s="347">
        <f>SUM((K6:K112))</f>
        <v>0</v>
      </c>
      <c r="L113" s="347">
        <f>SUM((L6:L112))</f>
        <v>0</v>
      </c>
      <c r="M113" s="351"/>
      <c r="N113" s="347">
        <f>SUM((N6:N112))</f>
        <v>0</v>
      </c>
      <c r="O113" s="335"/>
      <c r="P113" s="336"/>
      <c r="Q113" s="352">
        <f>係数!G113</f>
        <v>1</v>
      </c>
      <c r="R113" s="347">
        <f t="shared" si="16"/>
        <v>0</v>
      </c>
      <c r="S113" s="347">
        <f>SUM((S6:S112))</f>
        <v>0</v>
      </c>
      <c r="T113" s="347">
        <f>SUM((T6:T112))</f>
        <v>0</v>
      </c>
      <c r="U113" s="347">
        <f>SUM((U6:U112))</f>
        <v>0</v>
      </c>
      <c r="V113" s="347">
        <f t="shared" ref="V113:AC113" si="24">SUM((V6:V112))</f>
        <v>0</v>
      </c>
      <c r="W113" s="347">
        <f t="shared" si="24"/>
        <v>0</v>
      </c>
      <c r="X113" s="347">
        <f t="shared" si="24"/>
        <v>0</v>
      </c>
      <c r="Y113" s="347">
        <f t="shared" si="24"/>
        <v>0</v>
      </c>
      <c r="Z113" s="347">
        <f t="shared" si="24"/>
        <v>0</v>
      </c>
      <c r="AA113" s="347">
        <f t="shared" si="24"/>
        <v>0</v>
      </c>
      <c r="AB113" s="347">
        <f t="shared" si="24"/>
        <v>0</v>
      </c>
      <c r="AC113" s="347">
        <f t="shared" si="24"/>
        <v>0</v>
      </c>
      <c r="AD113" s="353">
        <f t="shared" ref="AD113:AG113" si="25">SUM((AD6:AD112))</f>
        <v>0</v>
      </c>
      <c r="AE113" s="353">
        <f t="shared" si="25"/>
        <v>0</v>
      </c>
      <c r="AF113" s="353">
        <f t="shared" si="25"/>
        <v>0</v>
      </c>
      <c r="AG113" s="353">
        <f t="shared" si="25"/>
        <v>0</v>
      </c>
    </row>
    <row r="114" spans="1:33">
      <c r="A114" s="11"/>
      <c r="B114" s="322">
        <v>711</v>
      </c>
      <c r="C114" s="323" t="s">
        <v>117</v>
      </c>
      <c r="D114" s="354"/>
      <c r="E114" s="355">
        <f>固定資本!O114*$E$123</f>
        <v>0</v>
      </c>
      <c r="F114" s="356"/>
      <c r="G114" s="357"/>
      <c r="H114" s="358"/>
      <c r="I114" s="359"/>
      <c r="J114" s="357"/>
      <c r="K114" s="357"/>
      <c r="L114" s="357"/>
      <c r="M114" s="360"/>
      <c r="N114" s="361" t="s">
        <v>1140</v>
      </c>
      <c r="O114" s="362" t="s">
        <v>1129</v>
      </c>
      <c r="P114" s="362" t="s">
        <v>1130</v>
      </c>
      <c r="Q114" s="363"/>
      <c r="R114" s="357"/>
      <c r="S114" s="357"/>
      <c r="T114" s="357"/>
      <c r="U114" s="357"/>
      <c r="V114" s="357"/>
      <c r="W114" s="357"/>
      <c r="X114" s="357"/>
      <c r="Y114" s="357"/>
      <c r="Z114" s="357"/>
      <c r="AA114" s="357"/>
      <c r="AB114" s="357"/>
      <c r="AC114" s="357"/>
      <c r="AD114" s="357"/>
      <c r="AE114" s="357"/>
      <c r="AF114" s="357"/>
      <c r="AG114" s="357"/>
    </row>
    <row r="115" spans="1:33">
      <c r="A115" s="11"/>
      <c r="B115" s="324">
        <v>911</v>
      </c>
      <c r="C115" s="325" t="s">
        <v>118</v>
      </c>
      <c r="D115" s="364"/>
      <c r="E115" s="365">
        <f>固定資本!O115*$E$123</f>
        <v>0</v>
      </c>
      <c r="F115" s="366"/>
      <c r="G115" s="367"/>
      <c r="H115" s="368">
        <f>固定資本!M113</f>
        <v>1.0389806327222173</v>
      </c>
      <c r="I115" s="369"/>
      <c r="J115" s="370">
        <f>(E115+E116)/H115</f>
        <v>0</v>
      </c>
      <c r="K115" s="367"/>
      <c r="L115" s="367"/>
      <c r="M115" s="367"/>
      <c r="N115" s="371">
        <f>J115</f>
        <v>0</v>
      </c>
      <c r="O115" s="372">
        <f>固定資本!H6</f>
        <v>0.94501567479740156</v>
      </c>
      <c r="P115" s="372">
        <f>固定資本!I6</f>
        <v>0.8187155930141643</v>
      </c>
      <c r="Q115" s="367"/>
      <c r="R115" s="367"/>
      <c r="S115" s="367"/>
      <c r="T115" s="367"/>
      <c r="U115" s="367"/>
      <c r="V115" s="367"/>
      <c r="W115" s="367"/>
      <c r="X115" s="367"/>
      <c r="Y115" s="367"/>
      <c r="Z115" s="367"/>
      <c r="AA115" s="367"/>
      <c r="AB115" s="367"/>
      <c r="AC115" s="367"/>
      <c r="AD115" s="367"/>
      <c r="AE115" s="367"/>
      <c r="AF115" s="367"/>
      <c r="AG115" s="367"/>
    </row>
    <row r="116" spans="1:33">
      <c r="A116" s="11"/>
      <c r="B116" s="305">
        <v>921</v>
      </c>
      <c r="C116" s="306" t="s">
        <v>119</v>
      </c>
      <c r="D116" s="373"/>
      <c r="E116" s="327">
        <f>固定資本!O116*$E$123</f>
        <v>0</v>
      </c>
      <c r="F116" s="374"/>
      <c r="G116" s="375"/>
      <c r="H116" s="376"/>
      <c r="I116" s="377"/>
      <c r="J116" s="376"/>
      <c r="K116" s="374"/>
      <c r="L116" s="369"/>
      <c r="M116" s="378"/>
      <c r="N116" s="379" t="s">
        <v>1137</v>
      </c>
      <c r="O116" s="379" t="s">
        <v>1131</v>
      </c>
      <c r="P116" s="379" t="s">
        <v>1137</v>
      </c>
      <c r="Q116" s="374"/>
      <c r="R116" s="369"/>
      <c r="S116" s="369"/>
      <c r="T116" s="369"/>
      <c r="U116" s="369"/>
      <c r="V116" s="369"/>
      <c r="W116" s="369"/>
      <c r="X116" s="369"/>
      <c r="Y116" s="369"/>
      <c r="Z116" s="369"/>
      <c r="AA116" s="369"/>
      <c r="AB116" s="369"/>
      <c r="AC116" s="369"/>
      <c r="AD116" s="369"/>
      <c r="AE116" s="369"/>
      <c r="AF116" s="369"/>
      <c r="AG116" s="369"/>
    </row>
    <row r="117" spans="1:33">
      <c r="A117" s="11"/>
      <c r="B117" s="305">
        <v>931</v>
      </c>
      <c r="C117" s="306" t="s">
        <v>120</v>
      </c>
      <c r="D117" s="380"/>
      <c r="E117" s="327">
        <f>固定資本!O117*$E$123</f>
        <v>0</v>
      </c>
      <c r="F117" s="374"/>
      <c r="G117" s="369"/>
      <c r="H117" s="381"/>
      <c r="I117" s="382"/>
      <c r="J117" s="383"/>
      <c r="K117" s="369"/>
      <c r="L117" s="369"/>
      <c r="M117" s="369"/>
      <c r="N117" s="371">
        <f>N113+N115</f>
        <v>0</v>
      </c>
      <c r="O117" s="349">
        <f>N117*O115</f>
        <v>0</v>
      </c>
      <c r="P117" s="349">
        <f>O117*P115</f>
        <v>0</v>
      </c>
      <c r="Q117" s="369"/>
      <c r="R117" s="369"/>
      <c r="S117" s="369"/>
      <c r="T117" s="369"/>
      <c r="U117" s="369"/>
      <c r="V117" s="369"/>
      <c r="W117" s="369"/>
      <c r="X117" s="369"/>
      <c r="Y117" s="369"/>
      <c r="Z117" s="369"/>
      <c r="AA117" s="369"/>
      <c r="AB117" s="369"/>
      <c r="AC117" s="369"/>
      <c r="AD117" s="369"/>
      <c r="AE117" s="369"/>
      <c r="AF117" s="369"/>
      <c r="AG117" s="369"/>
    </row>
    <row r="118" spans="1:33">
      <c r="A118" s="11"/>
      <c r="B118" s="305">
        <v>932</v>
      </c>
      <c r="C118" s="306" t="s">
        <v>121</v>
      </c>
      <c r="D118" s="380"/>
      <c r="E118" s="327">
        <f>固定資本!O118*$E$123</f>
        <v>0</v>
      </c>
      <c r="F118" s="384"/>
      <c r="G118" s="385"/>
      <c r="H118" s="369"/>
      <c r="I118" s="369"/>
      <c r="J118" s="369"/>
      <c r="K118" s="369"/>
      <c r="L118" s="369"/>
      <c r="M118" s="378"/>
      <c r="N118" s="376"/>
      <c r="O118" s="376"/>
      <c r="P118" s="376"/>
      <c r="Q118" s="374"/>
      <c r="R118" s="369"/>
      <c r="S118" s="369"/>
      <c r="T118" s="369"/>
      <c r="U118" s="369"/>
      <c r="V118" s="369"/>
      <c r="W118" s="369"/>
      <c r="X118" s="369"/>
      <c r="Y118" s="369"/>
      <c r="Z118" s="369"/>
      <c r="AA118" s="369"/>
      <c r="AB118" s="369"/>
      <c r="AC118" s="369"/>
      <c r="AD118" s="369"/>
      <c r="AE118" s="369"/>
      <c r="AF118" s="369"/>
      <c r="AG118" s="369"/>
    </row>
    <row r="119" spans="1:33">
      <c r="A119" s="11"/>
      <c r="B119" s="305">
        <v>941</v>
      </c>
      <c r="C119" s="306" t="s">
        <v>122</v>
      </c>
      <c r="D119" s="380"/>
      <c r="E119" s="327">
        <f>固定資本!O119*$E$123</f>
        <v>0</v>
      </c>
      <c r="F119" s="335"/>
      <c r="G119" s="376"/>
      <c r="H119" s="376"/>
      <c r="I119" s="376"/>
      <c r="J119" s="376"/>
      <c r="K119" s="376"/>
      <c r="L119" s="376"/>
      <c r="M119" s="376"/>
      <c r="N119" s="386"/>
      <c r="O119" s="386"/>
      <c r="P119" s="386"/>
      <c r="Q119" s="376"/>
      <c r="R119" s="376"/>
      <c r="S119" s="376"/>
      <c r="T119" s="376"/>
      <c r="U119" s="376"/>
      <c r="V119" s="376"/>
      <c r="W119" s="376"/>
      <c r="X119" s="376"/>
      <c r="Y119" s="376"/>
      <c r="Z119" s="376"/>
      <c r="AA119" s="376"/>
      <c r="AB119" s="376"/>
      <c r="AC119" s="376"/>
      <c r="AD119" s="376"/>
      <c r="AE119" s="376"/>
      <c r="AF119" s="376"/>
      <c r="AG119" s="376"/>
    </row>
    <row r="120" spans="1:33">
      <c r="A120" s="11"/>
      <c r="B120" s="305">
        <v>951</v>
      </c>
      <c r="C120" s="306" t="s">
        <v>123</v>
      </c>
      <c r="D120" s="380"/>
      <c r="E120" s="327">
        <f>固定資本!O120*$E$123</f>
        <v>0</v>
      </c>
      <c r="F120" s="335"/>
      <c r="G120" s="376"/>
      <c r="H120" s="376"/>
      <c r="I120" s="376"/>
      <c r="J120" s="376"/>
      <c r="K120" s="376"/>
      <c r="L120" s="376"/>
      <c r="M120" s="376"/>
      <c r="N120" s="376"/>
      <c r="O120" s="376"/>
      <c r="P120" s="376"/>
      <c r="Q120" s="376"/>
      <c r="R120" s="376"/>
      <c r="S120" s="376"/>
      <c r="T120" s="376"/>
      <c r="U120" s="376"/>
      <c r="V120" s="376"/>
      <c r="W120" s="376"/>
      <c r="X120" s="376"/>
      <c r="Y120" s="376"/>
      <c r="Z120" s="376"/>
      <c r="AA120" s="376"/>
      <c r="AB120" s="376"/>
      <c r="AC120" s="376"/>
      <c r="AD120" s="376"/>
      <c r="AE120" s="376"/>
      <c r="AF120" s="376"/>
      <c r="AG120" s="376"/>
    </row>
    <row r="121" spans="1:33">
      <c r="A121" s="11"/>
      <c r="B121" s="307"/>
      <c r="C121" s="308" t="s">
        <v>124</v>
      </c>
      <c r="D121" s="380"/>
      <c r="E121" s="387">
        <f>固定資本!O121*$E$123</f>
        <v>0</v>
      </c>
      <c r="F121" s="335"/>
      <c r="G121" s="376"/>
      <c r="H121" s="376"/>
      <c r="I121" s="376"/>
      <c r="J121" s="376"/>
      <c r="K121" s="376"/>
      <c r="L121" s="376"/>
      <c r="M121" s="376"/>
      <c r="N121" s="376"/>
      <c r="O121" s="376"/>
      <c r="P121" s="376"/>
      <c r="Q121" s="376"/>
      <c r="R121" s="376"/>
      <c r="S121" s="376"/>
      <c r="T121" s="376"/>
      <c r="U121" s="376"/>
      <c r="V121" s="376"/>
      <c r="W121" s="376"/>
      <c r="X121" s="376"/>
      <c r="Y121" s="376"/>
      <c r="Z121" s="376"/>
      <c r="AA121" s="376"/>
      <c r="AB121" s="376"/>
      <c r="AC121" s="376"/>
      <c r="AD121" s="376"/>
      <c r="AE121" s="376"/>
      <c r="AF121" s="376"/>
      <c r="AG121" s="376"/>
    </row>
    <row r="122" spans="1:33">
      <c r="A122" s="11"/>
      <c r="B122" s="309">
        <v>960</v>
      </c>
      <c r="C122" s="310" t="s">
        <v>125</v>
      </c>
      <c r="D122" s="380"/>
      <c r="E122" s="347">
        <f>固定資本!O122*$E$123</f>
        <v>0</v>
      </c>
      <c r="F122" s="335"/>
      <c r="G122" s="376"/>
      <c r="H122" s="376"/>
      <c r="I122" s="376"/>
      <c r="J122" s="376"/>
      <c r="K122" s="376"/>
      <c r="L122" s="376"/>
      <c r="M122" s="376"/>
      <c r="N122" s="376"/>
      <c r="O122" s="376"/>
      <c r="P122" s="376"/>
      <c r="Q122" s="376"/>
      <c r="R122" s="376"/>
      <c r="S122" s="376"/>
      <c r="T122" s="376"/>
      <c r="U122" s="376"/>
      <c r="V122" s="376"/>
      <c r="W122" s="376"/>
      <c r="X122" s="376"/>
      <c r="Y122" s="376"/>
      <c r="Z122" s="376"/>
      <c r="AA122" s="376"/>
      <c r="AB122" s="376"/>
      <c r="AC122" s="376"/>
      <c r="AD122" s="376"/>
      <c r="AE122" s="376"/>
      <c r="AF122" s="376"/>
      <c r="AG122" s="376"/>
    </row>
    <row r="123" spans="1:33">
      <c r="A123" s="11"/>
      <c r="B123" s="309">
        <v>970</v>
      </c>
      <c r="C123" s="310" t="s">
        <v>126</v>
      </c>
      <c r="D123" s="380"/>
      <c r="E123" s="347">
        <f>$D$70</f>
        <v>0</v>
      </c>
      <c r="F123" s="335"/>
      <c r="G123" s="376"/>
      <c r="H123" s="376"/>
      <c r="I123" s="376"/>
      <c r="J123" s="376"/>
      <c r="K123" s="376"/>
      <c r="L123" s="376"/>
      <c r="M123" s="376"/>
      <c r="N123" s="376"/>
      <c r="O123" s="376"/>
      <c r="P123" s="376"/>
      <c r="Q123" s="376"/>
      <c r="R123" s="376"/>
      <c r="S123" s="376"/>
      <c r="T123" s="376"/>
      <c r="U123" s="376"/>
      <c r="V123" s="376"/>
      <c r="W123" s="376"/>
      <c r="X123" s="376"/>
      <c r="Y123" s="376"/>
      <c r="Z123" s="376"/>
      <c r="AA123" s="376"/>
      <c r="AB123" s="376"/>
      <c r="AC123" s="376"/>
      <c r="AD123" s="376"/>
      <c r="AE123" s="376"/>
      <c r="AF123" s="376"/>
      <c r="AG123" s="376"/>
    </row>
    <row r="124" spans="1:33">
      <c r="B124" s="311"/>
      <c r="C124" s="311"/>
      <c r="D124" s="295"/>
      <c r="E124" s="25"/>
    </row>
    <row r="125" spans="1:33">
      <c r="B125" s="295"/>
      <c r="C125" s="295"/>
      <c r="D125" s="295"/>
    </row>
    <row r="126" spans="1:33">
      <c r="B126" s="295"/>
    </row>
  </sheetData>
  <sheetProtection sheet="1" objects="1" scenarios="1"/>
  <mergeCells count="35">
    <mergeCell ref="AG3:AG4"/>
    <mergeCell ref="AD2:AE2"/>
    <mergeCell ref="AF2:AG2"/>
    <mergeCell ref="AD3:AD4"/>
    <mergeCell ref="AE3:AE4"/>
    <mergeCell ref="AF3:AF4"/>
    <mergeCell ref="AA3:AA4"/>
    <mergeCell ref="AB3:AB4"/>
    <mergeCell ref="AC3:AC4"/>
    <mergeCell ref="U2:U3"/>
    <mergeCell ref="V2:Y2"/>
    <mergeCell ref="Z2:AC2"/>
    <mergeCell ref="V3:V4"/>
    <mergeCell ref="W3:W4"/>
    <mergeCell ref="X3:X4"/>
    <mergeCell ref="Y3:Y4"/>
    <mergeCell ref="Z3:Z4"/>
    <mergeCell ref="T2:T4"/>
    <mergeCell ref="I2:I3"/>
    <mergeCell ref="J2:J3"/>
    <mergeCell ref="K2:K4"/>
    <mergeCell ref="L2:L3"/>
    <mergeCell ref="M2:M4"/>
    <mergeCell ref="N2:N4"/>
    <mergeCell ref="O2:O4"/>
    <mergeCell ref="P2:P4"/>
    <mergeCell ref="Q2:Q4"/>
    <mergeCell ref="R2:R4"/>
    <mergeCell ref="S2:S4"/>
    <mergeCell ref="H2:H4"/>
    <mergeCell ref="B2:C5"/>
    <mergeCell ref="D2:D4"/>
    <mergeCell ref="E2:E4"/>
    <mergeCell ref="F2:F4"/>
    <mergeCell ref="G2:G4"/>
  </mergeCells>
  <phoneticPr fontId="4"/>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AG126"/>
  <sheetViews>
    <sheetView showGridLines="0" showRowColHeaders="0" workbookViewId="0">
      <pane xSplit="3" ySplit="5" topLeftCell="D6" activePane="bottomRight" state="frozen"/>
      <selection activeCell="Y113" sqref="Y113"/>
      <selection pane="topRight" activeCell="Y113" sqref="Y113"/>
      <selection pane="bottomLeft" activeCell="Y113" sqref="Y113"/>
      <selection pane="bottomRight" activeCell="D6" sqref="D6"/>
    </sheetView>
  </sheetViews>
  <sheetFormatPr defaultColWidth="9" defaultRowHeight="13.5"/>
  <cols>
    <col min="1" max="1" width="1.625" style="1" customWidth="1"/>
    <col min="2" max="2" width="9" style="312"/>
    <col min="3" max="3" width="24.625" style="312" customWidth="1"/>
    <col min="4" max="4" width="12.625" style="312" customWidth="1"/>
    <col min="5" max="33" width="12.625" style="1" customWidth="1"/>
    <col min="34" max="16384" width="9" style="1"/>
  </cols>
  <sheetData>
    <row r="1" spans="1:33" ht="37.5" customHeight="1">
      <c r="B1" s="296"/>
      <c r="C1" s="296"/>
      <c r="D1" s="296"/>
      <c r="E1" s="4"/>
      <c r="F1" s="4"/>
      <c r="G1" s="4"/>
      <c r="H1" s="4"/>
      <c r="I1" s="4"/>
      <c r="J1" s="4"/>
      <c r="K1" s="4"/>
      <c r="L1" s="4"/>
      <c r="M1" s="4"/>
      <c r="N1" s="4"/>
      <c r="O1" s="4"/>
      <c r="P1" s="4"/>
      <c r="Q1" s="4"/>
      <c r="R1" s="4"/>
      <c r="S1" s="4"/>
      <c r="T1" s="4"/>
      <c r="U1" s="4"/>
      <c r="V1" s="4"/>
      <c r="W1" s="4"/>
      <c r="X1" s="4"/>
      <c r="Y1" s="4"/>
      <c r="Z1" s="4"/>
      <c r="AA1" s="4"/>
      <c r="AB1" s="4"/>
      <c r="AC1" s="313" t="s">
        <v>1133</v>
      </c>
      <c r="AD1" s="313"/>
      <c r="AE1" s="313"/>
      <c r="AG1" s="313" t="s">
        <v>1134</v>
      </c>
    </row>
    <row r="2" spans="1:33" ht="16.5" customHeight="1">
      <c r="A2" s="11"/>
      <c r="B2" s="805" t="s">
        <v>1132</v>
      </c>
      <c r="C2" s="806"/>
      <c r="D2" s="805" t="s">
        <v>1143</v>
      </c>
      <c r="E2" s="803" t="s">
        <v>1144</v>
      </c>
      <c r="F2" s="803" t="s">
        <v>1113</v>
      </c>
      <c r="G2" s="803" t="s">
        <v>1114</v>
      </c>
      <c r="H2" s="803" t="s">
        <v>1115</v>
      </c>
      <c r="I2" s="808" t="s">
        <v>1143</v>
      </c>
      <c r="J2" s="810" t="s">
        <v>1114</v>
      </c>
      <c r="K2" s="803" t="s">
        <v>1116</v>
      </c>
      <c r="L2" s="803" t="s">
        <v>1116</v>
      </c>
      <c r="M2" s="804" t="s">
        <v>1117</v>
      </c>
      <c r="N2" s="803" t="s">
        <v>1118</v>
      </c>
      <c r="O2" s="803" t="s">
        <v>1119</v>
      </c>
      <c r="P2" s="803" t="s">
        <v>1120</v>
      </c>
      <c r="Q2" s="804" t="s">
        <v>1121</v>
      </c>
      <c r="R2" s="804" t="s">
        <v>1122</v>
      </c>
      <c r="S2" s="803" t="s">
        <v>1123</v>
      </c>
      <c r="T2" s="803" t="s">
        <v>1124</v>
      </c>
      <c r="U2" s="803" t="s">
        <v>1124</v>
      </c>
      <c r="V2" s="804" t="s">
        <v>1125</v>
      </c>
      <c r="W2" s="804"/>
      <c r="X2" s="804"/>
      <c r="Y2" s="804"/>
      <c r="Z2" s="813" t="s">
        <v>1126</v>
      </c>
      <c r="AA2" s="813"/>
      <c r="AB2" s="813"/>
      <c r="AC2" s="813"/>
      <c r="AD2" s="816" t="s">
        <v>1135</v>
      </c>
      <c r="AE2" s="817"/>
      <c r="AF2" s="816" t="s">
        <v>1136</v>
      </c>
      <c r="AG2" s="817"/>
    </row>
    <row r="3" spans="1:33" ht="16.5" customHeight="1">
      <c r="A3" s="11"/>
      <c r="B3" s="806"/>
      <c r="C3" s="806"/>
      <c r="D3" s="806"/>
      <c r="E3" s="804"/>
      <c r="F3" s="804"/>
      <c r="G3" s="804"/>
      <c r="H3" s="804"/>
      <c r="I3" s="809"/>
      <c r="J3" s="811"/>
      <c r="K3" s="804"/>
      <c r="L3" s="803"/>
      <c r="M3" s="804"/>
      <c r="N3" s="803"/>
      <c r="O3" s="803"/>
      <c r="P3" s="804"/>
      <c r="Q3" s="804"/>
      <c r="R3" s="804"/>
      <c r="S3" s="804"/>
      <c r="T3" s="804"/>
      <c r="U3" s="803"/>
      <c r="V3" s="813" t="s">
        <v>1127</v>
      </c>
      <c r="W3" s="812" t="s">
        <v>1116</v>
      </c>
      <c r="X3" s="812" t="s">
        <v>1124</v>
      </c>
      <c r="Y3" s="804" t="s">
        <v>633</v>
      </c>
      <c r="Z3" s="813" t="s">
        <v>1127</v>
      </c>
      <c r="AA3" s="812" t="s">
        <v>1116</v>
      </c>
      <c r="AB3" s="812" t="s">
        <v>1124</v>
      </c>
      <c r="AC3" s="813" t="s">
        <v>633</v>
      </c>
      <c r="AD3" s="814" t="s">
        <v>1141</v>
      </c>
      <c r="AE3" s="814" t="s">
        <v>1142</v>
      </c>
      <c r="AF3" s="814" t="s">
        <v>1141</v>
      </c>
      <c r="AG3" s="814" t="s">
        <v>1142</v>
      </c>
    </row>
    <row r="4" spans="1:33">
      <c r="A4" s="11"/>
      <c r="B4" s="806"/>
      <c r="C4" s="806"/>
      <c r="D4" s="806"/>
      <c r="E4" s="804"/>
      <c r="F4" s="804"/>
      <c r="G4" s="804"/>
      <c r="H4" s="804"/>
      <c r="I4" s="297" t="s">
        <v>1128</v>
      </c>
      <c r="J4" s="297" t="s">
        <v>1128</v>
      </c>
      <c r="K4" s="804"/>
      <c r="L4" s="297" t="s">
        <v>1128</v>
      </c>
      <c r="M4" s="804"/>
      <c r="N4" s="803"/>
      <c r="O4" s="803"/>
      <c r="P4" s="804"/>
      <c r="Q4" s="804"/>
      <c r="R4" s="804"/>
      <c r="S4" s="804"/>
      <c r="T4" s="804"/>
      <c r="U4" s="297" t="s">
        <v>1128</v>
      </c>
      <c r="V4" s="813"/>
      <c r="W4" s="812"/>
      <c r="X4" s="812"/>
      <c r="Y4" s="804"/>
      <c r="Z4" s="813"/>
      <c r="AA4" s="812"/>
      <c r="AB4" s="812"/>
      <c r="AC4" s="813"/>
      <c r="AD4" s="815"/>
      <c r="AE4" s="815"/>
      <c r="AF4" s="815"/>
      <c r="AG4" s="815"/>
    </row>
    <row r="5" spans="1:33">
      <c r="A5" s="11"/>
      <c r="B5" s="807"/>
      <c r="C5" s="807"/>
      <c r="D5" s="314">
        <f>固定資本!$F$6</f>
        <v>2024</v>
      </c>
      <c r="E5" s="314">
        <f>固定資本!$F$6</f>
        <v>2024</v>
      </c>
      <c r="F5" s="315"/>
      <c r="G5" s="314">
        <f>固定資本!$F$6</f>
        <v>2024</v>
      </c>
      <c r="H5" s="316"/>
      <c r="I5" s="317">
        <v>2015</v>
      </c>
      <c r="J5" s="317">
        <v>2015</v>
      </c>
      <c r="K5" s="317">
        <v>2015</v>
      </c>
      <c r="L5" s="314">
        <f>固定資本!$F$6</f>
        <v>2024</v>
      </c>
      <c r="M5" s="299"/>
      <c r="N5" s="317">
        <v>2015</v>
      </c>
      <c r="O5" s="300"/>
      <c r="P5" s="300"/>
      <c r="Q5" s="298"/>
      <c r="R5" s="317">
        <v>2015</v>
      </c>
      <c r="S5" s="317">
        <v>2015</v>
      </c>
      <c r="T5" s="317">
        <v>2015</v>
      </c>
      <c r="U5" s="314">
        <f>固定資本!$F$6</f>
        <v>2024</v>
      </c>
      <c r="V5" s="314">
        <f>固定資本!$F$6</f>
        <v>2024</v>
      </c>
      <c r="W5" s="314">
        <f>固定資本!$F$6</f>
        <v>2024</v>
      </c>
      <c r="X5" s="314">
        <f>固定資本!$F$6</f>
        <v>2024</v>
      </c>
      <c r="Y5" s="314">
        <f>固定資本!$F$6</f>
        <v>2024</v>
      </c>
      <c r="Z5" s="314">
        <f>固定資本!$F$6</f>
        <v>2024</v>
      </c>
      <c r="AA5" s="314">
        <f>固定資本!$F$6</f>
        <v>2024</v>
      </c>
      <c r="AB5" s="314">
        <f>固定資本!$F$6</f>
        <v>2024</v>
      </c>
      <c r="AC5" s="314">
        <f>固定資本!$F$6</f>
        <v>2024</v>
      </c>
      <c r="AD5" s="388"/>
      <c r="AE5" s="298"/>
      <c r="AF5" s="388"/>
      <c r="AG5" s="298"/>
    </row>
    <row r="6" spans="1:33">
      <c r="A6" s="11"/>
      <c r="B6" s="301">
        <v>11</v>
      </c>
      <c r="C6" s="302" t="s">
        <v>10</v>
      </c>
      <c r="D6" s="326"/>
      <c r="E6" s="327">
        <f>固定資本!P6*$E$123</f>
        <v>0</v>
      </c>
      <c r="F6" s="328">
        <f>係数!D6</f>
        <v>0.20784579383421919</v>
      </c>
      <c r="G6" s="329">
        <f>E6*F6</f>
        <v>0</v>
      </c>
      <c r="H6" s="330">
        <f>固定資本!M6</f>
        <v>1.0101726963510551</v>
      </c>
      <c r="I6" s="326"/>
      <c r="J6" s="327">
        <f t="shared" ref="J6:J69" si="0">G6/H6</f>
        <v>0</v>
      </c>
      <c r="K6" s="327">
        <f t="array" ref="K6:K112">MMULT(係数!J6:DL112,J6:J112)</f>
        <v>0</v>
      </c>
      <c r="L6" s="327">
        <f t="shared" ref="L6:L69" si="1">K6*H6</f>
        <v>0</v>
      </c>
      <c r="M6" s="330">
        <f>係数!E6+係数!F6</f>
        <v>0.38013597391062592</v>
      </c>
      <c r="N6" s="327">
        <f t="shared" ref="N6:N69" si="2">K6*M6</f>
        <v>0</v>
      </c>
      <c r="O6" s="331"/>
      <c r="P6" s="332"/>
      <c r="Q6" s="330">
        <f>係数!G6</f>
        <v>9.3013907178468528E-3</v>
      </c>
      <c r="R6" s="327">
        <f t="shared" ref="R6:R69" si="3">Q6*$P$117</f>
        <v>0</v>
      </c>
      <c r="S6" s="327">
        <f t="shared" ref="S6:S69" si="4">F6*R6</f>
        <v>0</v>
      </c>
      <c r="T6" s="327">
        <f t="array" ref="T6:T112">MMULT(係数!J6:DL112,S6:S112)</f>
        <v>0</v>
      </c>
      <c r="U6" s="327">
        <f t="shared" ref="U6:U69" si="5">T6*H6</f>
        <v>0</v>
      </c>
      <c r="V6" s="333"/>
      <c r="W6" s="327">
        <f>L6</f>
        <v>0</v>
      </c>
      <c r="X6" s="327">
        <f>U6</f>
        <v>0</v>
      </c>
      <c r="Y6" s="327">
        <f>SUM(V6:X6)</f>
        <v>0</v>
      </c>
      <c r="Z6" s="333"/>
      <c r="AA6" s="327">
        <f>W6*(1-固定資本!N6)</f>
        <v>0</v>
      </c>
      <c r="AB6" s="327">
        <f>X6*(1-固定資本!N6)</f>
        <v>0</v>
      </c>
      <c r="AC6" s="327">
        <f>SUM(Z6:AB6)</f>
        <v>0</v>
      </c>
      <c r="AD6" s="333"/>
      <c r="AE6" s="334">
        <f>(I6+K6+T6)*係数!H6/1000</f>
        <v>0</v>
      </c>
      <c r="AF6" s="333"/>
      <c r="AG6" s="334">
        <f>(I6+K6+T6)*係数!I6/1000</f>
        <v>0</v>
      </c>
    </row>
    <row r="7" spans="1:33">
      <c r="A7" s="11"/>
      <c r="B7" s="301">
        <v>12</v>
      </c>
      <c r="C7" s="302" t="s">
        <v>11</v>
      </c>
      <c r="D7" s="326"/>
      <c r="E7" s="327">
        <f>固定資本!P7*$E$123</f>
        <v>0</v>
      </c>
      <c r="F7" s="328">
        <f>係数!D7</f>
        <v>0.13915363743023856</v>
      </c>
      <c r="G7" s="329">
        <f t="shared" ref="G7:G70" si="6">E7*F7</f>
        <v>0</v>
      </c>
      <c r="H7" s="330">
        <f>固定資本!M7</f>
        <v>0.978145692990946</v>
      </c>
      <c r="I7" s="326"/>
      <c r="J7" s="327">
        <f t="shared" si="0"/>
        <v>0</v>
      </c>
      <c r="K7" s="327">
        <v>0</v>
      </c>
      <c r="L7" s="327">
        <f t="shared" si="1"/>
        <v>0</v>
      </c>
      <c r="M7" s="330">
        <f>係数!E7+係数!F7</f>
        <v>0.1357676188092207</v>
      </c>
      <c r="N7" s="327">
        <f t="shared" si="2"/>
        <v>0</v>
      </c>
      <c r="O7" s="335"/>
      <c r="P7" s="336"/>
      <c r="Q7" s="330">
        <f>係数!G7</f>
        <v>7.8831062867913432E-4</v>
      </c>
      <c r="R7" s="327">
        <f t="shared" si="3"/>
        <v>0</v>
      </c>
      <c r="S7" s="327">
        <f t="shared" si="4"/>
        <v>0</v>
      </c>
      <c r="T7" s="327">
        <v>0</v>
      </c>
      <c r="U7" s="327">
        <f t="shared" si="5"/>
        <v>0</v>
      </c>
      <c r="V7" s="333"/>
      <c r="W7" s="327">
        <f t="shared" ref="W7:W70" si="7">L7</f>
        <v>0</v>
      </c>
      <c r="X7" s="327">
        <f t="shared" ref="X7:X70" si="8">U7</f>
        <v>0</v>
      </c>
      <c r="Y7" s="327">
        <f t="shared" ref="Y7:Y67" si="9">SUM(V7:X7)</f>
        <v>0</v>
      </c>
      <c r="Z7" s="333"/>
      <c r="AA7" s="327">
        <f>W7*(1-固定資本!N7)</f>
        <v>0</v>
      </c>
      <c r="AB7" s="327">
        <f>X7*(1-固定資本!N7)</f>
        <v>0</v>
      </c>
      <c r="AC7" s="327">
        <f t="shared" ref="AC7:AC69" si="10">SUM(Z7:AB7)</f>
        <v>0</v>
      </c>
      <c r="AD7" s="333"/>
      <c r="AE7" s="334">
        <f>(I7+K7+T7)*係数!H7/1000</f>
        <v>0</v>
      </c>
      <c r="AF7" s="333"/>
      <c r="AG7" s="334">
        <f>(I7+K7+T7)*係数!I7/1000</f>
        <v>0</v>
      </c>
    </row>
    <row r="8" spans="1:33">
      <c r="A8" s="11"/>
      <c r="B8" s="301">
        <v>13</v>
      </c>
      <c r="C8" s="302" t="s">
        <v>12</v>
      </c>
      <c r="D8" s="326"/>
      <c r="E8" s="327">
        <f>固定資本!P8*$E$123</f>
        <v>0</v>
      </c>
      <c r="F8" s="328">
        <f>係数!D8</f>
        <v>0.92395582372349983</v>
      </c>
      <c r="G8" s="329">
        <f t="shared" si="6"/>
        <v>0</v>
      </c>
      <c r="H8" s="330">
        <f>固定資本!M8</f>
        <v>1.0211988526532143</v>
      </c>
      <c r="I8" s="326"/>
      <c r="J8" s="327">
        <f t="shared" si="0"/>
        <v>0</v>
      </c>
      <c r="K8" s="327">
        <v>0</v>
      </c>
      <c r="L8" s="327">
        <f t="shared" si="1"/>
        <v>0</v>
      </c>
      <c r="M8" s="330">
        <f>係数!E8+係数!F8</f>
        <v>0.55385566744771497</v>
      </c>
      <c r="N8" s="327">
        <f t="shared" si="2"/>
        <v>0</v>
      </c>
      <c r="O8" s="335"/>
      <c r="P8" s="336"/>
      <c r="Q8" s="330">
        <f>係数!G8</f>
        <v>1.5984411586738069E-3</v>
      </c>
      <c r="R8" s="327">
        <f t="shared" si="3"/>
        <v>0</v>
      </c>
      <c r="S8" s="327">
        <f t="shared" si="4"/>
        <v>0</v>
      </c>
      <c r="T8" s="327">
        <v>0</v>
      </c>
      <c r="U8" s="327">
        <f t="shared" si="5"/>
        <v>0</v>
      </c>
      <c r="V8" s="333"/>
      <c r="W8" s="327">
        <f t="shared" si="7"/>
        <v>0</v>
      </c>
      <c r="X8" s="327">
        <f t="shared" si="8"/>
        <v>0</v>
      </c>
      <c r="Y8" s="327">
        <f t="shared" si="9"/>
        <v>0</v>
      </c>
      <c r="Z8" s="333"/>
      <c r="AA8" s="327">
        <f>W8*(1-固定資本!N8)</f>
        <v>0</v>
      </c>
      <c r="AB8" s="327">
        <f>X8*(1-固定資本!N8)</f>
        <v>0</v>
      </c>
      <c r="AC8" s="327">
        <f t="shared" si="10"/>
        <v>0</v>
      </c>
      <c r="AD8" s="333"/>
      <c r="AE8" s="334">
        <f>(I8+K8+T8)*係数!H8/1000</f>
        <v>0</v>
      </c>
      <c r="AF8" s="333"/>
      <c r="AG8" s="334">
        <f>(I8+K8+T8)*係数!I8/1000</f>
        <v>0</v>
      </c>
    </row>
    <row r="9" spans="1:33">
      <c r="A9" s="11"/>
      <c r="B9" s="301">
        <v>15</v>
      </c>
      <c r="C9" s="303" t="s">
        <v>13</v>
      </c>
      <c r="D9" s="337"/>
      <c r="E9" s="327">
        <f>固定資本!P9*$E$123</f>
        <v>0</v>
      </c>
      <c r="F9" s="328">
        <f>係数!D9</f>
        <v>0.12320699458214301</v>
      </c>
      <c r="G9" s="329">
        <f t="shared" si="6"/>
        <v>0</v>
      </c>
      <c r="H9" s="330">
        <f>固定資本!M9</f>
        <v>0.98930155186745561</v>
      </c>
      <c r="I9" s="337"/>
      <c r="J9" s="327">
        <f t="shared" si="0"/>
        <v>0</v>
      </c>
      <c r="K9" s="327">
        <v>0</v>
      </c>
      <c r="L9" s="327">
        <f t="shared" si="1"/>
        <v>0</v>
      </c>
      <c r="M9" s="330">
        <f>係数!E9+係数!F9</f>
        <v>0.50899856537007948</v>
      </c>
      <c r="N9" s="327">
        <f t="shared" si="2"/>
        <v>0</v>
      </c>
      <c r="O9" s="335"/>
      <c r="P9" s="336"/>
      <c r="Q9" s="330">
        <f>係数!G9</f>
        <v>5.7072542457466829E-4</v>
      </c>
      <c r="R9" s="327">
        <f t="shared" si="3"/>
        <v>0</v>
      </c>
      <c r="S9" s="327">
        <f t="shared" si="4"/>
        <v>0</v>
      </c>
      <c r="T9" s="327">
        <v>0</v>
      </c>
      <c r="U9" s="327">
        <f t="shared" si="5"/>
        <v>0</v>
      </c>
      <c r="V9" s="333"/>
      <c r="W9" s="327">
        <f t="shared" si="7"/>
        <v>0</v>
      </c>
      <c r="X9" s="327">
        <f t="shared" si="8"/>
        <v>0</v>
      </c>
      <c r="Y9" s="327">
        <f t="shared" si="9"/>
        <v>0</v>
      </c>
      <c r="Z9" s="333"/>
      <c r="AA9" s="327">
        <f>W9*(1-固定資本!N9)</f>
        <v>0</v>
      </c>
      <c r="AB9" s="327">
        <f>X9*(1-固定資本!N9)</f>
        <v>0</v>
      </c>
      <c r="AC9" s="327">
        <f t="shared" si="10"/>
        <v>0</v>
      </c>
      <c r="AD9" s="333"/>
      <c r="AE9" s="334">
        <f>(I9+K9+T9)*係数!H9/1000</f>
        <v>0</v>
      </c>
      <c r="AF9" s="333"/>
      <c r="AG9" s="334">
        <f>(I9+K9+T9)*係数!I9/1000</f>
        <v>0</v>
      </c>
    </row>
    <row r="10" spans="1:33">
      <c r="A10" s="11"/>
      <c r="B10" s="301">
        <v>17</v>
      </c>
      <c r="C10" s="303" t="s">
        <v>14</v>
      </c>
      <c r="D10" s="337"/>
      <c r="E10" s="327">
        <f>固定資本!P10*$E$123</f>
        <v>0</v>
      </c>
      <c r="F10" s="328">
        <f>係数!D10</f>
        <v>7.7524852073075357E-3</v>
      </c>
      <c r="G10" s="329">
        <f t="shared" si="6"/>
        <v>0</v>
      </c>
      <c r="H10" s="330">
        <f>固定資本!M10</f>
        <v>1.0595125522431865</v>
      </c>
      <c r="I10" s="337"/>
      <c r="J10" s="327">
        <f t="shared" si="0"/>
        <v>0</v>
      </c>
      <c r="K10" s="327">
        <v>0</v>
      </c>
      <c r="L10" s="327">
        <f t="shared" si="1"/>
        <v>0</v>
      </c>
      <c r="M10" s="330">
        <f>係数!E10+係数!F10</f>
        <v>0.20376245707389912</v>
      </c>
      <c r="N10" s="327">
        <f t="shared" si="2"/>
        <v>0</v>
      </c>
      <c r="O10" s="335"/>
      <c r="P10" s="336"/>
      <c r="Q10" s="330">
        <f>係数!G10</f>
        <v>9.5267298600370555E-4</v>
      </c>
      <c r="R10" s="327">
        <f t="shared" si="3"/>
        <v>0</v>
      </c>
      <c r="S10" s="327">
        <f t="shared" si="4"/>
        <v>0</v>
      </c>
      <c r="T10" s="327">
        <v>0</v>
      </c>
      <c r="U10" s="327">
        <f t="shared" si="5"/>
        <v>0</v>
      </c>
      <c r="V10" s="333"/>
      <c r="W10" s="327">
        <f t="shared" si="7"/>
        <v>0</v>
      </c>
      <c r="X10" s="327">
        <f t="shared" si="8"/>
        <v>0</v>
      </c>
      <c r="Y10" s="327">
        <f t="shared" si="9"/>
        <v>0</v>
      </c>
      <c r="Z10" s="333"/>
      <c r="AA10" s="327">
        <f>W10*(1-固定資本!N10)</f>
        <v>0</v>
      </c>
      <c r="AB10" s="327">
        <f>X10*(1-固定資本!N10)</f>
        <v>0</v>
      </c>
      <c r="AC10" s="327">
        <f t="shared" si="10"/>
        <v>0</v>
      </c>
      <c r="AD10" s="333"/>
      <c r="AE10" s="334">
        <f>(I10+K10+T10)*係数!H10/1000</f>
        <v>0</v>
      </c>
      <c r="AF10" s="333"/>
      <c r="AG10" s="334">
        <f>(I10+K10+T10)*係数!I10/1000</f>
        <v>0</v>
      </c>
    </row>
    <row r="11" spans="1:33">
      <c r="A11" s="11"/>
      <c r="B11" s="301">
        <v>61</v>
      </c>
      <c r="C11" s="303" t="s">
        <v>15</v>
      </c>
      <c r="D11" s="337"/>
      <c r="E11" s="327">
        <f>固定資本!P11*$E$123</f>
        <v>0</v>
      </c>
      <c r="F11" s="328">
        <f>係数!D11</f>
        <v>0</v>
      </c>
      <c r="G11" s="329">
        <f t="shared" si="6"/>
        <v>0</v>
      </c>
      <c r="H11" s="330">
        <f>固定資本!M11</f>
        <v>0.72749792322593165</v>
      </c>
      <c r="I11" s="337"/>
      <c r="J11" s="327">
        <f t="shared" si="0"/>
        <v>0</v>
      </c>
      <c r="K11" s="327">
        <v>0</v>
      </c>
      <c r="L11" s="327">
        <f t="shared" si="1"/>
        <v>0</v>
      </c>
      <c r="M11" s="330">
        <f>係数!E11+係数!F11</f>
        <v>0.28201428571428577</v>
      </c>
      <c r="N11" s="327">
        <f t="shared" si="2"/>
        <v>0</v>
      </c>
      <c r="O11" s="335"/>
      <c r="P11" s="336"/>
      <c r="Q11" s="330">
        <f>係数!G11</f>
        <v>2.469975451108595E-8</v>
      </c>
      <c r="R11" s="327">
        <f t="shared" si="3"/>
        <v>0</v>
      </c>
      <c r="S11" s="327">
        <f t="shared" si="4"/>
        <v>0</v>
      </c>
      <c r="T11" s="327">
        <v>0</v>
      </c>
      <c r="U11" s="327">
        <f t="shared" si="5"/>
        <v>0</v>
      </c>
      <c r="V11" s="333"/>
      <c r="W11" s="327">
        <f t="shared" si="7"/>
        <v>0</v>
      </c>
      <c r="X11" s="327">
        <f t="shared" si="8"/>
        <v>0</v>
      </c>
      <c r="Y11" s="327">
        <f t="shared" si="9"/>
        <v>0</v>
      </c>
      <c r="Z11" s="333"/>
      <c r="AA11" s="327">
        <f>W11*(1-固定資本!N11)</f>
        <v>0</v>
      </c>
      <c r="AB11" s="327">
        <f>X11*(1-固定資本!N11)</f>
        <v>0</v>
      </c>
      <c r="AC11" s="327">
        <f t="shared" si="10"/>
        <v>0</v>
      </c>
      <c r="AD11" s="333"/>
      <c r="AE11" s="334">
        <f>(I11+K11+T11)*係数!H11/1000</f>
        <v>0</v>
      </c>
      <c r="AF11" s="333"/>
      <c r="AG11" s="334">
        <f>(I11+K11+T11)*係数!I11/1000</f>
        <v>0</v>
      </c>
    </row>
    <row r="12" spans="1:33">
      <c r="A12" s="11"/>
      <c r="B12" s="301">
        <v>62</v>
      </c>
      <c r="C12" s="303" t="s">
        <v>16</v>
      </c>
      <c r="D12" s="337"/>
      <c r="E12" s="327">
        <f>固定資本!P12*$E$123</f>
        <v>0</v>
      </c>
      <c r="F12" s="328">
        <f>係数!D12</f>
        <v>0.14470502565080734</v>
      </c>
      <c r="G12" s="329">
        <f t="shared" si="6"/>
        <v>0</v>
      </c>
      <c r="H12" s="330">
        <f>固定資本!M12</f>
        <v>1.052872863658173</v>
      </c>
      <c r="I12" s="337"/>
      <c r="J12" s="327">
        <f t="shared" si="0"/>
        <v>0</v>
      </c>
      <c r="K12" s="327">
        <v>0</v>
      </c>
      <c r="L12" s="327">
        <f t="shared" si="1"/>
        <v>0</v>
      </c>
      <c r="M12" s="330">
        <f>係数!E12+係数!F12</f>
        <v>0.26810282460038931</v>
      </c>
      <c r="N12" s="327">
        <f t="shared" si="2"/>
        <v>0</v>
      </c>
      <c r="O12" s="335"/>
      <c r="P12" s="336"/>
      <c r="Q12" s="330">
        <f>係数!G12</f>
        <v>1.1457461882764812E-7</v>
      </c>
      <c r="R12" s="327">
        <f t="shared" si="3"/>
        <v>0</v>
      </c>
      <c r="S12" s="327">
        <f t="shared" si="4"/>
        <v>0</v>
      </c>
      <c r="T12" s="327">
        <v>0</v>
      </c>
      <c r="U12" s="327">
        <f t="shared" si="5"/>
        <v>0</v>
      </c>
      <c r="V12" s="333"/>
      <c r="W12" s="327">
        <f t="shared" si="7"/>
        <v>0</v>
      </c>
      <c r="X12" s="327">
        <f t="shared" si="8"/>
        <v>0</v>
      </c>
      <c r="Y12" s="327">
        <f t="shared" si="9"/>
        <v>0</v>
      </c>
      <c r="Z12" s="333"/>
      <c r="AA12" s="327">
        <f>W12*(1-固定資本!N12)</f>
        <v>0</v>
      </c>
      <c r="AB12" s="327">
        <f>X12*(1-固定資本!N12)</f>
        <v>0</v>
      </c>
      <c r="AC12" s="327">
        <f t="shared" si="10"/>
        <v>0</v>
      </c>
      <c r="AD12" s="333"/>
      <c r="AE12" s="334">
        <f>(I12+K12+T12)*係数!H12/1000</f>
        <v>0</v>
      </c>
      <c r="AF12" s="333"/>
      <c r="AG12" s="334">
        <f>(I12+K12+T12)*係数!I12/1000</f>
        <v>0</v>
      </c>
    </row>
    <row r="13" spans="1:33">
      <c r="A13" s="11"/>
      <c r="B13" s="301">
        <v>111</v>
      </c>
      <c r="C13" s="303" t="s">
        <v>17</v>
      </c>
      <c r="D13" s="337"/>
      <c r="E13" s="327">
        <f>固定資本!P13*$E$123</f>
        <v>0</v>
      </c>
      <c r="F13" s="328">
        <f>係数!D13</f>
        <v>0.16155246163895098</v>
      </c>
      <c r="G13" s="329">
        <f t="shared" si="6"/>
        <v>0</v>
      </c>
      <c r="H13" s="330">
        <f>固定資本!M13</f>
        <v>1.0084843754513064</v>
      </c>
      <c r="I13" s="337"/>
      <c r="J13" s="327">
        <f t="shared" si="0"/>
        <v>0</v>
      </c>
      <c r="K13" s="327">
        <v>0</v>
      </c>
      <c r="L13" s="327">
        <f t="shared" si="1"/>
        <v>0</v>
      </c>
      <c r="M13" s="330">
        <f>係数!E13+係数!F13</f>
        <v>0.26324323143109113</v>
      </c>
      <c r="N13" s="327">
        <f t="shared" si="2"/>
        <v>0</v>
      </c>
      <c r="O13" s="335"/>
      <c r="P13" s="336"/>
      <c r="Q13" s="330">
        <f>係数!G13</f>
        <v>6.7059915657387836E-2</v>
      </c>
      <c r="R13" s="327">
        <f t="shared" si="3"/>
        <v>0</v>
      </c>
      <c r="S13" s="327">
        <f t="shared" si="4"/>
        <v>0</v>
      </c>
      <c r="T13" s="327">
        <v>0</v>
      </c>
      <c r="U13" s="327">
        <f t="shared" si="5"/>
        <v>0</v>
      </c>
      <c r="V13" s="333"/>
      <c r="W13" s="327">
        <f t="shared" si="7"/>
        <v>0</v>
      </c>
      <c r="X13" s="327">
        <f t="shared" si="8"/>
        <v>0</v>
      </c>
      <c r="Y13" s="327">
        <f t="shared" si="9"/>
        <v>0</v>
      </c>
      <c r="Z13" s="333"/>
      <c r="AA13" s="327">
        <f>W13*(1-固定資本!N13)</f>
        <v>0</v>
      </c>
      <c r="AB13" s="327">
        <f>X13*(1-固定資本!N13)</f>
        <v>0</v>
      </c>
      <c r="AC13" s="327">
        <f t="shared" si="10"/>
        <v>0</v>
      </c>
      <c r="AD13" s="333"/>
      <c r="AE13" s="334">
        <f>(I13+K13+T13)*係数!H13/1000</f>
        <v>0</v>
      </c>
      <c r="AF13" s="333"/>
      <c r="AG13" s="334">
        <f>(I13+K13+T13)*係数!I13/1000</f>
        <v>0</v>
      </c>
    </row>
    <row r="14" spans="1:33">
      <c r="A14" s="11"/>
      <c r="B14" s="301">
        <v>112</v>
      </c>
      <c r="C14" s="303" t="s">
        <v>18</v>
      </c>
      <c r="D14" s="337"/>
      <c r="E14" s="327">
        <f>固定資本!P14*$E$123</f>
        <v>0</v>
      </c>
      <c r="F14" s="328">
        <f>係数!D14</f>
        <v>8.8432949014278672E-2</v>
      </c>
      <c r="G14" s="329">
        <f t="shared" si="6"/>
        <v>0</v>
      </c>
      <c r="H14" s="330">
        <f>固定資本!M14</f>
        <v>0.97318317345916849</v>
      </c>
      <c r="I14" s="337"/>
      <c r="J14" s="327">
        <f t="shared" si="0"/>
        <v>0</v>
      </c>
      <c r="K14" s="327">
        <v>0</v>
      </c>
      <c r="L14" s="327">
        <f t="shared" si="1"/>
        <v>0</v>
      </c>
      <c r="M14" s="330">
        <f>係数!E14+係数!F14</f>
        <v>0.2996998703392616</v>
      </c>
      <c r="N14" s="327">
        <f t="shared" si="2"/>
        <v>0</v>
      </c>
      <c r="O14" s="335"/>
      <c r="P14" s="336"/>
      <c r="Q14" s="330">
        <f>係数!G14</f>
        <v>1.4185589034790658E-2</v>
      </c>
      <c r="R14" s="327">
        <f t="shared" si="3"/>
        <v>0</v>
      </c>
      <c r="S14" s="327">
        <f t="shared" si="4"/>
        <v>0</v>
      </c>
      <c r="T14" s="327">
        <v>0</v>
      </c>
      <c r="U14" s="327">
        <f t="shared" si="5"/>
        <v>0</v>
      </c>
      <c r="V14" s="333"/>
      <c r="W14" s="327">
        <f t="shared" si="7"/>
        <v>0</v>
      </c>
      <c r="X14" s="327">
        <f t="shared" si="8"/>
        <v>0</v>
      </c>
      <c r="Y14" s="327">
        <f t="shared" si="9"/>
        <v>0</v>
      </c>
      <c r="Z14" s="333"/>
      <c r="AA14" s="327">
        <f>W14*(1-固定資本!N14)</f>
        <v>0</v>
      </c>
      <c r="AB14" s="327">
        <f>X14*(1-固定資本!N14)</f>
        <v>0</v>
      </c>
      <c r="AC14" s="327">
        <f t="shared" si="10"/>
        <v>0</v>
      </c>
      <c r="AD14" s="333"/>
      <c r="AE14" s="334">
        <f>(I14+K14+T14)*係数!H14/1000</f>
        <v>0</v>
      </c>
      <c r="AF14" s="333"/>
      <c r="AG14" s="334">
        <f>(I14+K14+T14)*係数!I14/1000</f>
        <v>0</v>
      </c>
    </row>
    <row r="15" spans="1:33">
      <c r="A15" s="11"/>
      <c r="B15" s="301">
        <v>113</v>
      </c>
      <c r="C15" s="303" t="s">
        <v>19</v>
      </c>
      <c r="D15" s="337"/>
      <c r="E15" s="327">
        <f>固定資本!P15*$E$123</f>
        <v>0</v>
      </c>
      <c r="F15" s="328">
        <f>係数!D15</f>
        <v>3.9173290605491462E-2</v>
      </c>
      <c r="G15" s="329">
        <f t="shared" si="6"/>
        <v>0</v>
      </c>
      <c r="H15" s="330">
        <f>固定資本!M15</f>
        <v>0.95666400345639768</v>
      </c>
      <c r="I15" s="337"/>
      <c r="J15" s="327">
        <f t="shared" si="0"/>
        <v>0</v>
      </c>
      <c r="K15" s="327">
        <v>0</v>
      </c>
      <c r="L15" s="327">
        <f t="shared" si="1"/>
        <v>0</v>
      </c>
      <c r="M15" s="330">
        <f>係数!E15+係数!F15</f>
        <v>0.37365599908828112</v>
      </c>
      <c r="N15" s="327">
        <f t="shared" si="2"/>
        <v>0</v>
      </c>
      <c r="O15" s="335"/>
      <c r="P15" s="336"/>
      <c r="Q15" s="330">
        <f>係数!G15</f>
        <v>3.8037800430146924E-4</v>
      </c>
      <c r="R15" s="327">
        <f t="shared" si="3"/>
        <v>0</v>
      </c>
      <c r="S15" s="327">
        <f t="shared" si="4"/>
        <v>0</v>
      </c>
      <c r="T15" s="327">
        <v>0</v>
      </c>
      <c r="U15" s="327">
        <f t="shared" si="5"/>
        <v>0</v>
      </c>
      <c r="V15" s="333"/>
      <c r="W15" s="327">
        <f t="shared" si="7"/>
        <v>0</v>
      </c>
      <c r="X15" s="327">
        <f t="shared" si="8"/>
        <v>0</v>
      </c>
      <c r="Y15" s="327">
        <f t="shared" si="9"/>
        <v>0</v>
      </c>
      <c r="Z15" s="333"/>
      <c r="AA15" s="327">
        <f>W15*(1-固定資本!N15)</f>
        <v>0</v>
      </c>
      <c r="AB15" s="327">
        <f>X15*(1-固定資本!N15)</f>
        <v>0</v>
      </c>
      <c r="AC15" s="327">
        <f t="shared" si="10"/>
        <v>0</v>
      </c>
      <c r="AD15" s="333"/>
      <c r="AE15" s="334">
        <f>(I15+K15+T15)*係数!H15/1000</f>
        <v>0</v>
      </c>
      <c r="AF15" s="333"/>
      <c r="AG15" s="334">
        <f>(I15+K15+T15)*係数!I15/1000</f>
        <v>0</v>
      </c>
    </row>
    <row r="16" spans="1:33">
      <c r="A16" s="11"/>
      <c r="B16" s="301">
        <v>114</v>
      </c>
      <c r="C16" s="303" t="s">
        <v>0</v>
      </c>
      <c r="D16" s="337"/>
      <c r="E16" s="327">
        <f>固定資本!P16*$E$123</f>
        <v>0</v>
      </c>
      <c r="F16" s="328">
        <f>係数!D16</f>
        <v>0</v>
      </c>
      <c r="G16" s="329">
        <f t="shared" si="6"/>
        <v>0</v>
      </c>
      <c r="H16" s="330">
        <f>固定資本!M16</f>
        <v>1.2080786075141372</v>
      </c>
      <c r="I16" s="337"/>
      <c r="J16" s="327">
        <f t="shared" si="0"/>
        <v>0</v>
      </c>
      <c r="K16" s="327">
        <v>0</v>
      </c>
      <c r="L16" s="327">
        <f t="shared" si="1"/>
        <v>0</v>
      </c>
      <c r="M16" s="330">
        <f>係数!E16+係数!F16</f>
        <v>0</v>
      </c>
      <c r="N16" s="327">
        <f t="shared" si="2"/>
        <v>0</v>
      </c>
      <c r="O16" s="335"/>
      <c r="P16" s="336"/>
      <c r="Q16" s="330">
        <f>係数!G16</f>
        <v>1.0483029794841288E-2</v>
      </c>
      <c r="R16" s="327">
        <f t="shared" si="3"/>
        <v>0</v>
      </c>
      <c r="S16" s="327">
        <f t="shared" si="4"/>
        <v>0</v>
      </c>
      <c r="T16" s="327">
        <v>0</v>
      </c>
      <c r="U16" s="327">
        <f t="shared" si="5"/>
        <v>0</v>
      </c>
      <c r="V16" s="333"/>
      <c r="W16" s="327">
        <f t="shared" si="7"/>
        <v>0</v>
      </c>
      <c r="X16" s="327">
        <f t="shared" si="8"/>
        <v>0</v>
      </c>
      <c r="Y16" s="327">
        <f t="shared" si="9"/>
        <v>0</v>
      </c>
      <c r="Z16" s="333"/>
      <c r="AA16" s="327">
        <f>W16*(1-固定資本!N16)</f>
        <v>0</v>
      </c>
      <c r="AB16" s="327">
        <f>X16*(1-固定資本!N16)</f>
        <v>0</v>
      </c>
      <c r="AC16" s="327">
        <f t="shared" si="10"/>
        <v>0</v>
      </c>
      <c r="AD16" s="333"/>
      <c r="AE16" s="334">
        <f>(I16+K16+T16)*係数!H16/1000</f>
        <v>0</v>
      </c>
      <c r="AF16" s="333"/>
      <c r="AG16" s="334">
        <f>(I16+K16+T16)*係数!I16/1000</f>
        <v>0</v>
      </c>
    </row>
    <row r="17" spans="1:33">
      <c r="A17" s="11"/>
      <c r="B17" s="301">
        <v>151</v>
      </c>
      <c r="C17" s="303" t="s">
        <v>20</v>
      </c>
      <c r="D17" s="337"/>
      <c r="E17" s="327">
        <f>固定資本!P17*$E$123</f>
        <v>0</v>
      </c>
      <c r="F17" s="328">
        <f>係数!D17</f>
        <v>5.3832025102337533E-2</v>
      </c>
      <c r="G17" s="329">
        <f t="shared" si="6"/>
        <v>0</v>
      </c>
      <c r="H17" s="330">
        <f>固定資本!M17</f>
        <v>0.93550431480165808</v>
      </c>
      <c r="I17" s="337"/>
      <c r="J17" s="327">
        <f t="shared" si="0"/>
        <v>0</v>
      </c>
      <c r="K17" s="327">
        <v>0</v>
      </c>
      <c r="L17" s="327">
        <f t="shared" si="1"/>
        <v>0</v>
      </c>
      <c r="M17" s="330">
        <f>係数!E17+係数!F17</f>
        <v>0.35477381912624789</v>
      </c>
      <c r="N17" s="327">
        <f t="shared" si="2"/>
        <v>0</v>
      </c>
      <c r="O17" s="335"/>
      <c r="P17" s="336"/>
      <c r="Q17" s="330">
        <f>係数!G17</f>
        <v>2.552748992065257E-4</v>
      </c>
      <c r="R17" s="327">
        <f t="shared" si="3"/>
        <v>0</v>
      </c>
      <c r="S17" s="327">
        <f t="shared" si="4"/>
        <v>0</v>
      </c>
      <c r="T17" s="327">
        <v>0</v>
      </c>
      <c r="U17" s="327">
        <f t="shared" si="5"/>
        <v>0</v>
      </c>
      <c r="V17" s="333"/>
      <c r="W17" s="327">
        <f t="shared" si="7"/>
        <v>0</v>
      </c>
      <c r="X17" s="327">
        <f t="shared" si="8"/>
        <v>0</v>
      </c>
      <c r="Y17" s="327">
        <f t="shared" si="9"/>
        <v>0</v>
      </c>
      <c r="Z17" s="333"/>
      <c r="AA17" s="327">
        <f>W17*(1-固定資本!N17)</f>
        <v>0</v>
      </c>
      <c r="AB17" s="327">
        <f>X17*(1-固定資本!N17)</f>
        <v>0</v>
      </c>
      <c r="AC17" s="327">
        <f t="shared" si="10"/>
        <v>0</v>
      </c>
      <c r="AD17" s="333"/>
      <c r="AE17" s="334">
        <f>(I17+K17+T17)*係数!H17/1000</f>
        <v>0</v>
      </c>
      <c r="AF17" s="333"/>
      <c r="AG17" s="334">
        <f>(I17+K17+T17)*係数!I17/1000</f>
        <v>0</v>
      </c>
    </row>
    <row r="18" spans="1:33">
      <c r="A18" s="11"/>
      <c r="B18" s="301">
        <v>152</v>
      </c>
      <c r="C18" s="303" t="s">
        <v>21</v>
      </c>
      <c r="D18" s="337"/>
      <c r="E18" s="327">
        <f>固定資本!P18*$E$123</f>
        <v>0</v>
      </c>
      <c r="F18" s="328">
        <f>係数!D18</f>
        <v>4.66435800695294E-2</v>
      </c>
      <c r="G18" s="329">
        <f t="shared" si="6"/>
        <v>0</v>
      </c>
      <c r="H18" s="330">
        <f>固定資本!M18</f>
        <v>0.96028582555071107</v>
      </c>
      <c r="I18" s="337"/>
      <c r="J18" s="327">
        <f t="shared" si="0"/>
        <v>0</v>
      </c>
      <c r="K18" s="327">
        <v>0</v>
      </c>
      <c r="L18" s="327">
        <f t="shared" si="1"/>
        <v>0</v>
      </c>
      <c r="M18" s="330">
        <f>係数!E18+係数!F18</f>
        <v>0.14532720756547574</v>
      </c>
      <c r="N18" s="327">
        <f t="shared" si="2"/>
        <v>0</v>
      </c>
      <c r="O18" s="335"/>
      <c r="P18" s="336"/>
      <c r="Q18" s="330">
        <f>係数!G18</f>
        <v>1.3202582159363999E-2</v>
      </c>
      <c r="R18" s="327">
        <f t="shared" si="3"/>
        <v>0</v>
      </c>
      <c r="S18" s="327">
        <f t="shared" si="4"/>
        <v>0</v>
      </c>
      <c r="T18" s="327">
        <v>0</v>
      </c>
      <c r="U18" s="327">
        <f t="shared" si="5"/>
        <v>0</v>
      </c>
      <c r="V18" s="333"/>
      <c r="W18" s="327">
        <f t="shared" si="7"/>
        <v>0</v>
      </c>
      <c r="X18" s="327">
        <f t="shared" si="8"/>
        <v>0</v>
      </c>
      <c r="Y18" s="327">
        <f t="shared" si="9"/>
        <v>0</v>
      </c>
      <c r="Z18" s="333"/>
      <c r="AA18" s="327">
        <f>W18*(1-固定資本!N18)</f>
        <v>0</v>
      </c>
      <c r="AB18" s="327">
        <f>X18*(1-固定資本!N18)</f>
        <v>0</v>
      </c>
      <c r="AC18" s="327">
        <f t="shared" si="10"/>
        <v>0</v>
      </c>
      <c r="AD18" s="333"/>
      <c r="AE18" s="334">
        <f>(I18+K18+T18)*係数!H18/1000</f>
        <v>0</v>
      </c>
      <c r="AF18" s="333"/>
      <c r="AG18" s="334">
        <f>(I18+K18+T18)*係数!I18/1000</f>
        <v>0</v>
      </c>
    </row>
    <row r="19" spans="1:33">
      <c r="A19" s="11"/>
      <c r="B19" s="301">
        <v>161</v>
      </c>
      <c r="C19" s="303" t="s">
        <v>22</v>
      </c>
      <c r="D19" s="337"/>
      <c r="E19" s="327">
        <f>固定資本!P19*$E$123</f>
        <v>0</v>
      </c>
      <c r="F19" s="328">
        <f>係数!D19</f>
        <v>0.12262429057512514</v>
      </c>
      <c r="G19" s="329">
        <f t="shared" si="6"/>
        <v>0</v>
      </c>
      <c r="H19" s="330">
        <f>固定資本!M19</f>
        <v>0.95420621577134634</v>
      </c>
      <c r="I19" s="337"/>
      <c r="J19" s="327">
        <f t="shared" si="0"/>
        <v>0</v>
      </c>
      <c r="K19" s="327">
        <v>0</v>
      </c>
      <c r="L19" s="327">
        <f t="shared" si="1"/>
        <v>0</v>
      </c>
      <c r="M19" s="330">
        <f>係数!E19+係数!F19</f>
        <v>0.25365941791710206</v>
      </c>
      <c r="N19" s="327">
        <f t="shared" si="2"/>
        <v>0</v>
      </c>
      <c r="O19" s="335"/>
      <c r="P19" s="336"/>
      <c r="Q19" s="330">
        <f>係数!G19</f>
        <v>9.2845110553094602E-5</v>
      </c>
      <c r="R19" s="327">
        <f t="shared" si="3"/>
        <v>0</v>
      </c>
      <c r="S19" s="327">
        <f t="shared" si="4"/>
        <v>0</v>
      </c>
      <c r="T19" s="327">
        <v>0</v>
      </c>
      <c r="U19" s="327">
        <f t="shared" si="5"/>
        <v>0</v>
      </c>
      <c r="V19" s="333"/>
      <c r="W19" s="327">
        <f t="shared" si="7"/>
        <v>0</v>
      </c>
      <c r="X19" s="327">
        <f t="shared" si="8"/>
        <v>0</v>
      </c>
      <c r="Y19" s="327">
        <f t="shared" si="9"/>
        <v>0</v>
      </c>
      <c r="Z19" s="333"/>
      <c r="AA19" s="327">
        <f>W19*(1-固定資本!N19)</f>
        <v>0</v>
      </c>
      <c r="AB19" s="327">
        <f>X19*(1-固定資本!N19)</f>
        <v>0</v>
      </c>
      <c r="AC19" s="327">
        <f t="shared" si="10"/>
        <v>0</v>
      </c>
      <c r="AD19" s="333"/>
      <c r="AE19" s="334">
        <f>(I19+K19+T19)*係数!H19/1000</f>
        <v>0</v>
      </c>
      <c r="AF19" s="333"/>
      <c r="AG19" s="334">
        <f>(I19+K19+T19)*係数!I19/1000</f>
        <v>0</v>
      </c>
    </row>
    <row r="20" spans="1:33">
      <c r="A20" s="11"/>
      <c r="B20" s="301">
        <v>162</v>
      </c>
      <c r="C20" s="303" t="s">
        <v>23</v>
      </c>
      <c r="D20" s="337"/>
      <c r="E20" s="327">
        <f>固定資本!P20*$E$123</f>
        <v>0</v>
      </c>
      <c r="F20" s="328">
        <f>係数!D20</f>
        <v>0.10706294924116477</v>
      </c>
      <c r="G20" s="329">
        <f t="shared" si="6"/>
        <v>0</v>
      </c>
      <c r="H20" s="330">
        <f>固定資本!M20</f>
        <v>1.0287339768778467</v>
      </c>
      <c r="I20" s="337"/>
      <c r="J20" s="327">
        <f t="shared" si="0"/>
        <v>0</v>
      </c>
      <c r="K20" s="327">
        <v>0</v>
      </c>
      <c r="L20" s="327">
        <f t="shared" si="1"/>
        <v>0</v>
      </c>
      <c r="M20" s="330">
        <f>係数!E20+係数!F20</f>
        <v>0.27121117274816187</v>
      </c>
      <c r="N20" s="327">
        <f t="shared" si="2"/>
        <v>0</v>
      </c>
      <c r="O20" s="335"/>
      <c r="P20" s="336"/>
      <c r="Q20" s="330">
        <f>係数!G20</f>
        <v>2.7537111462333914E-4</v>
      </c>
      <c r="R20" s="327">
        <f t="shared" si="3"/>
        <v>0</v>
      </c>
      <c r="S20" s="327">
        <f t="shared" si="4"/>
        <v>0</v>
      </c>
      <c r="T20" s="327">
        <v>0</v>
      </c>
      <c r="U20" s="327">
        <f t="shared" si="5"/>
        <v>0</v>
      </c>
      <c r="V20" s="333"/>
      <c r="W20" s="327">
        <f t="shared" si="7"/>
        <v>0</v>
      </c>
      <c r="X20" s="327">
        <f t="shared" si="8"/>
        <v>0</v>
      </c>
      <c r="Y20" s="327">
        <f t="shared" si="9"/>
        <v>0</v>
      </c>
      <c r="Z20" s="333"/>
      <c r="AA20" s="327">
        <f>W20*(1-固定資本!N20)</f>
        <v>0</v>
      </c>
      <c r="AB20" s="327">
        <f>X20*(1-固定資本!N20)</f>
        <v>0</v>
      </c>
      <c r="AC20" s="327">
        <f t="shared" si="10"/>
        <v>0</v>
      </c>
      <c r="AD20" s="333"/>
      <c r="AE20" s="334">
        <f>(I20+K20+T20)*係数!H20/1000</f>
        <v>0</v>
      </c>
      <c r="AF20" s="333"/>
      <c r="AG20" s="334">
        <f>(I20+K20+T20)*係数!I20/1000</f>
        <v>0</v>
      </c>
    </row>
    <row r="21" spans="1:33">
      <c r="A21" s="11"/>
      <c r="B21" s="301">
        <v>163</v>
      </c>
      <c r="C21" s="303" t="s">
        <v>24</v>
      </c>
      <c r="D21" s="337"/>
      <c r="E21" s="327">
        <f>固定資本!P21*$E$123</f>
        <v>0</v>
      </c>
      <c r="F21" s="328">
        <f>係数!D21</f>
        <v>0.20906228003551175</v>
      </c>
      <c r="G21" s="329">
        <f t="shared" si="6"/>
        <v>0</v>
      </c>
      <c r="H21" s="330">
        <f>固定資本!M21</f>
        <v>1.0739747775320037</v>
      </c>
      <c r="I21" s="337"/>
      <c r="J21" s="327">
        <f t="shared" si="0"/>
        <v>0</v>
      </c>
      <c r="K21" s="327">
        <v>0</v>
      </c>
      <c r="L21" s="327">
        <f t="shared" si="1"/>
        <v>0</v>
      </c>
      <c r="M21" s="330">
        <f>係数!E21+係数!F21</f>
        <v>0.19131840035314313</v>
      </c>
      <c r="N21" s="327">
        <f t="shared" si="2"/>
        <v>0</v>
      </c>
      <c r="O21" s="335"/>
      <c r="P21" s="336"/>
      <c r="Q21" s="330">
        <f>係数!G21</f>
        <v>8.5754438602482031E-5</v>
      </c>
      <c r="R21" s="327">
        <f t="shared" si="3"/>
        <v>0</v>
      </c>
      <c r="S21" s="327">
        <f t="shared" si="4"/>
        <v>0</v>
      </c>
      <c r="T21" s="327">
        <v>0</v>
      </c>
      <c r="U21" s="327">
        <f t="shared" si="5"/>
        <v>0</v>
      </c>
      <c r="V21" s="333"/>
      <c r="W21" s="327">
        <f t="shared" si="7"/>
        <v>0</v>
      </c>
      <c r="X21" s="327">
        <f t="shared" si="8"/>
        <v>0</v>
      </c>
      <c r="Y21" s="327">
        <f t="shared" si="9"/>
        <v>0</v>
      </c>
      <c r="Z21" s="333"/>
      <c r="AA21" s="327">
        <f>W21*(1-固定資本!N21)</f>
        <v>0</v>
      </c>
      <c r="AB21" s="327">
        <f>X21*(1-固定資本!N21)</f>
        <v>0</v>
      </c>
      <c r="AC21" s="327">
        <f t="shared" si="10"/>
        <v>0</v>
      </c>
      <c r="AD21" s="333"/>
      <c r="AE21" s="334">
        <f>(I21+K21+T21)*係数!H21/1000</f>
        <v>0</v>
      </c>
      <c r="AF21" s="333"/>
      <c r="AG21" s="334">
        <f>(I21+K21+T21)*係数!I21/1000</f>
        <v>0</v>
      </c>
    </row>
    <row r="22" spans="1:33">
      <c r="A22" s="11"/>
      <c r="B22" s="301">
        <v>164</v>
      </c>
      <c r="C22" s="303" t="s">
        <v>25</v>
      </c>
      <c r="D22" s="337"/>
      <c r="E22" s="327">
        <f>固定資本!P22*$E$123</f>
        <v>0</v>
      </c>
      <c r="F22" s="328">
        <f>係数!D22</f>
        <v>0.40052862694787039</v>
      </c>
      <c r="G22" s="329">
        <f t="shared" si="6"/>
        <v>0</v>
      </c>
      <c r="H22" s="330">
        <f>固定資本!M22</f>
        <v>1.0779053694912295</v>
      </c>
      <c r="I22" s="337"/>
      <c r="J22" s="327">
        <f t="shared" si="0"/>
        <v>0</v>
      </c>
      <c r="K22" s="327">
        <v>0</v>
      </c>
      <c r="L22" s="327">
        <f t="shared" si="1"/>
        <v>0</v>
      </c>
      <c r="M22" s="330">
        <f>係数!E22+係数!F22</f>
        <v>0.29379377000296825</v>
      </c>
      <c r="N22" s="327">
        <f t="shared" si="2"/>
        <v>0</v>
      </c>
      <c r="O22" s="335"/>
      <c r="P22" s="336"/>
      <c r="Q22" s="330">
        <f>係数!G22</f>
        <v>4.5834971722554554E-4</v>
      </c>
      <c r="R22" s="327">
        <f t="shared" si="3"/>
        <v>0</v>
      </c>
      <c r="S22" s="327">
        <f t="shared" si="4"/>
        <v>0</v>
      </c>
      <c r="T22" s="327">
        <v>0</v>
      </c>
      <c r="U22" s="327">
        <f t="shared" si="5"/>
        <v>0</v>
      </c>
      <c r="V22" s="333"/>
      <c r="W22" s="327">
        <f t="shared" si="7"/>
        <v>0</v>
      </c>
      <c r="X22" s="327">
        <f t="shared" si="8"/>
        <v>0</v>
      </c>
      <c r="Y22" s="327">
        <f t="shared" si="9"/>
        <v>0</v>
      </c>
      <c r="Z22" s="333"/>
      <c r="AA22" s="327">
        <f>W22*(1-固定資本!N22)</f>
        <v>0</v>
      </c>
      <c r="AB22" s="327">
        <f>X22*(1-固定資本!N22)</f>
        <v>0</v>
      </c>
      <c r="AC22" s="327">
        <f t="shared" si="10"/>
        <v>0</v>
      </c>
      <c r="AD22" s="333"/>
      <c r="AE22" s="334">
        <f>(I22+K22+T22)*係数!H22/1000</f>
        <v>0</v>
      </c>
      <c r="AF22" s="333"/>
      <c r="AG22" s="334">
        <f>(I22+K22+T22)*係数!I22/1000</f>
        <v>0</v>
      </c>
    </row>
    <row r="23" spans="1:33">
      <c r="A23" s="11"/>
      <c r="B23" s="301">
        <v>191</v>
      </c>
      <c r="C23" s="303" t="s">
        <v>26</v>
      </c>
      <c r="D23" s="337"/>
      <c r="E23" s="327">
        <f>固定資本!P23*$E$123</f>
        <v>0</v>
      </c>
      <c r="F23" s="328">
        <f>係数!D23</f>
        <v>0.31385807211718864</v>
      </c>
      <c r="G23" s="329">
        <f t="shared" si="6"/>
        <v>0</v>
      </c>
      <c r="H23" s="330">
        <f>固定資本!M23</f>
        <v>1.050151322316317</v>
      </c>
      <c r="I23" s="337"/>
      <c r="J23" s="327">
        <f t="shared" si="0"/>
        <v>0</v>
      </c>
      <c r="K23" s="327">
        <v>0</v>
      </c>
      <c r="L23" s="327">
        <f t="shared" si="1"/>
        <v>0</v>
      </c>
      <c r="M23" s="330">
        <f>係数!E23+係数!F23</f>
        <v>0.34731080121207075</v>
      </c>
      <c r="N23" s="327">
        <f t="shared" si="2"/>
        <v>0</v>
      </c>
      <c r="O23" s="335"/>
      <c r="P23" s="336"/>
      <c r="Q23" s="330">
        <f>係数!G23</f>
        <v>9.2784829334043061E-5</v>
      </c>
      <c r="R23" s="327">
        <f t="shared" si="3"/>
        <v>0</v>
      </c>
      <c r="S23" s="327">
        <f t="shared" si="4"/>
        <v>0</v>
      </c>
      <c r="T23" s="327">
        <v>0</v>
      </c>
      <c r="U23" s="327">
        <f t="shared" si="5"/>
        <v>0</v>
      </c>
      <c r="V23" s="333"/>
      <c r="W23" s="327">
        <f t="shared" si="7"/>
        <v>0</v>
      </c>
      <c r="X23" s="327">
        <f t="shared" si="8"/>
        <v>0</v>
      </c>
      <c r="Y23" s="327">
        <f t="shared" si="9"/>
        <v>0</v>
      </c>
      <c r="Z23" s="333"/>
      <c r="AA23" s="327">
        <f>W23*(1-固定資本!N23)</f>
        <v>0</v>
      </c>
      <c r="AB23" s="327">
        <f>X23*(1-固定資本!N23)</f>
        <v>0</v>
      </c>
      <c r="AC23" s="327">
        <f t="shared" si="10"/>
        <v>0</v>
      </c>
      <c r="AD23" s="333"/>
      <c r="AE23" s="334">
        <f>(I23+K23+T23)*係数!H23/1000</f>
        <v>0</v>
      </c>
      <c r="AF23" s="333"/>
      <c r="AG23" s="334">
        <f>(I23+K23+T23)*係数!I23/1000</f>
        <v>0</v>
      </c>
    </row>
    <row r="24" spans="1:33">
      <c r="A24" s="11"/>
      <c r="B24" s="301">
        <v>201</v>
      </c>
      <c r="C24" s="303" t="s">
        <v>27</v>
      </c>
      <c r="D24" s="337"/>
      <c r="E24" s="327">
        <f>固定資本!P24*$E$123</f>
        <v>0</v>
      </c>
      <c r="F24" s="328">
        <f>係数!D24</f>
        <v>0.10301032563998935</v>
      </c>
      <c r="G24" s="329">
        <f t="shared" si="6"/>
        <v>0</v>
      </c>
      <c r="H24" s="330">
        <f>固定資本!M24</f>
        <v>0.74610952502765016</v>
      </c>
      <c r="I24" s="337"/>
      <c r="J24" s="327">
        <f t="shared" si="0"/>
        <v>0</v>
      </c>
      <c r="K24" s="327">
        <v>0</v>
      </c>
      <c r="L24" s="327">
        <f t="shared" si="1"/>
        <v>0</v>
      </c>
      <c r="M24" s="330">
        <f>係数!E24+係数!F24</f>
        <v>0.14985797434347747</v>
      </c>
      <c r="N24" s="327">
        <f t="shared" si="2"/>
        <v>0</v>
      </c>
      <c r="O24" s="335"/>
      <c r="P24" s="336"/>
      <c r="Q24" s="330">
        <f>係数!G24</f>
        <v>1.1866994176091979E-5</v>
      </c>
      <c r="R24" s="327">
        <f t="shared" si="3"/>
        <v>0</v>
      </c>
      <c r="S24" s="327">
        <f t="shared" si="4"/>
        <v>0</v>
      </c>
      <c r="T24" s="327">
        <v>0</v>
      </c>
      <c r="U24" s="327">
        <f t="shared" si="5"/>
        <v>0</v>
      </c>
      <c r="V24" s="333"/>
      <c r="W24" s="327">
        <f t="shared" si="7"/>
        <v>0</v>
      </c>
      <c r="X24" s="327">
        <f t="shared" si="8"/>
        <v>0</v>
      </c>
      <c r="Y24" s="327">
        <f t="shared" si="9"/>
        <v>0</v>
      </c>
      <c r="Z24" s="333"/>
      <c r="AA24" s="327">
        <f>W24*(1-固定資本!N24)</f>
        <v>0</v>
      </c>
      <c r="AB24" s="327">
        <f>X24*(1-固定資本!N24)</f>
        <v>0</v>
      </c>
      <c r="AC24" s="327">
        <f t="shared" si="10"/>
        <v>0</v>
      </c>
      <c r="AD24" s="333"/>
      <c r="AE24" s="334">
        <f>(I24+K24+T24)*係数!H24/1000</f>
        <v>0</v>
      </c>
      <c r="AF24" s="333"/>
      <c r="AG24" s="334">
        <f>(I24+K24+T24)*係数!I24/1000</f>
        <v>0</v>
      </c>
    </row>
    <row r="25" spans="1:33">
      <c r="A25" s="11"/>
      <c r="B25" s="301">
        <v>202</v>
      </c>
      <c r="C25" s="303" t="s">
        <v>28</v>
      </c>
      <c r="D25" s="337"/>
      <c r="E25" s="327">
        <f>固定資本!P25*$E$123</f>
        <v>0</v>
      </c>
      <c r="F25" s="328">
        <f>係数!D25</f>
        <v>3.975221012143626E-2</v>
      </c>
      <c r="G25" s="329">
        <f t="shared" si="6"/>
        <v>0</v>
      </c>
      <c r="H25" s="330">
        <f>固定資本!M25</f>
        <v>1.1503425581373785</v>
      </c>
      <c r="I25" s="337"/>
      <c r="J25" s="327">
        <f t="shared" si="0"/>
        <v>0</v>
      </c>
      <c r="K25" s="327">
        <v>0</v>
      </c>
      <c r="L25" s="327">
        <f t="shared" si="1"/>
        <v>0</v>
      </c>
      <c r="M25" s="330">
        <f>係数!E25+係数!F25</f>
        <v>0.23998953219598113</v>
      </c>
      <c r="N25" s="327">
        <f t="shared" si="2"/>
        <v>0</v>
      </c>
      <c r="O25" s="335"/>
      <c r="P25" s="336"/>
      <c r="Q25" s="330">
        <f>係数!G25</f>
        <v>3.3473118828460746E-5</v>
      </c>
      <c r="R25" s="327">
        <f t="shared" si="3"/>
        <v>0</v>
      </c>
      <c r="S25" s="327">
        <f t="shared" si="4"/>
        <v>0</v>
      </c>
      <c r="T25" s="327">
        <v>0</v>
      </c>
      <c r="U25" s="327">
        <f t="shared" si="5"/>
        <v>0</v>
      </c>
      <c r="V25" s="333"/>
      <c r="W25" s="327">
        <f t="shared" si="7"/>
        <v>0</v>
      </c>
      <c r="X25" s="327">
        <f t="shared" si="8"/>
        <v>0</v>
      </c>
      <c r="Y25" s="327">
        <f t="shared" si="9"/>
        <v>0</v>
      </c>
      <c r="Z25" s="333"/>
      <c r="AA25" s="327">
        <f>W25*(1-固定資本!N25)</f>
        <v>0</v>
      </c>
      <c r="AB25" s="327">
        <f>X25*(1-固定資本!N25)</f>
        <v>0</v>
      </c>
      <c r="AC25" s="327">
        <f t="shared" si="10"/>
        <v>0</v>
      </c>
      <c r="AD25" s="333"/>
      <c r="AE25" s="334">
        <f>(I25+K25+T25)*係数!H25/1000</f>
        <v>0</v>
      </c>
      <c r="AF25" s="333"/>
      <c r="AG25" s="334">
        <f>(I25+K25+T25)*係数!I25/1000</f>
        <v>0</v>
      </c>
    </row>
    <row r="26" spans="1:33">
      <c r="A26" s="11"/>
      <c r="B26" s="301">
        <v>203</v>
      </c>
      <c r="C26" s="303" t="s">
        <v>29</v>
      </c>
      <c r="D26" s="337"/>
      <c r="E26" s="327">
        <f>固定資本!P26*$E$123</f>
        <v>0</v>
      </c>
      <c r="F26" s="328">
        <f>係数!D26</f>
        <v>2.5312769495967613E-3</v>
      </c>
      <c r="G26" s="329">
        <f t="shared" si="6"/>
        <v>0</v>
      </c>
      <c r="H26" s="330">
        <f>固定資本!M26</f>
        <v>0.74680286296064535</v>
      </c>
      <c r="I26" s="337"/>
      <c r="J26" s="327">
        <f t="shared" si="0"/>
        <v>0</v>
      </c>
      <c r="K26" s="327">
        <v>0</v>
      </c>
      <c r="L26" s="327">
        <f t="shared" si="1"/>
        <v>0</v>
      </c>
      <c r="M26" s="330">
        <f>係数!E26+係数!F26</f>
        <v>0.29211531645071087</v>
      </c>
      <c r="N26" s="327">
        <f t="shared" si="2"/>
        <v>0</v>
      </c>
      <c r="O26" s="335"/>
      <c r="P26" s="336"/>
      <c r="Q26" s="330">
        <f>係数!G26</f>
        <v>0</v>
      </c>
      <c r="R26" s="327">
        <f t="shared" si="3"/>
        <v>0</v>
      </c>
      <c r="S26" s="327">
        <f t="shared" si="4"/>
        <v>0</v>
      </c>
      <c r="T26" s="327">
        <v>0</v>
      </c>
      <c r="U26" s="327">
        <f t="shared" si="5"/>
        <v>0</v>
      </c>
      <c r="V26" s="333"/>
      <c r="W26" s="327">
        <f t="shared" si="7"/>
        <v>0</v>
      </c>
      <c r="X26" s="327">
        <f t="shared" si="8"/>
        <v>0</v>
      </c>
      <c r="Y26" s="327">
        <f t="shared" si="9"/>
        <v>0</v>
      </c>
      <c r="Z26" s="333"/>
      <c r="AA26" s="327">
        <f>W26*(1-固定資本!N26)</f>
        <v>0</v>
      </c>
      <c r="AB26" s="327">
        <f>X26*(1-固定資本!N26)</f>
        <v>0</v>
      </c>
      <c r="AC26" s="327">
        <f t="shared" si="10"/>
        <v>0</v>
      </c>
      <c r="AD26" s="333"/>
      <c r="AE26" s="334">
        <f>(I26+K26+T26)*係数!H26/1000</f>
        <v>0</v>
      </c>
      <c r="AF26" s="333"/>
      <c r="AG26" s="334">
        <f>(I26+K26+T26)*係数!I26/1000</f>
        <v>0</v>
      </c>
    </row>
    <row r="27" spans="1:33">
      <c r="A27" s="11"/>
      <c r="B27" s="301">
        <v>204</v>
      </c>
      <c r="C27" s="303" t="s">
        <v>30</v>
      </c>
      <c r="D27" s="337"/>
      <c r="E27" s="327">
        <f>固定資本!P27*$E$123</f>
        <v>0</v>
      </c>
      <c r="F27" s="328">
        <f>係数!D27</f>
        <v>1.661141572789715E-2</v>
      </c>
      <c r="G27" s="329">
        <f t="shared" si="6"/>
        <v>0</v>
      </c>
      <c r="H27" s="330">
        <f>固定資本!M27</f>
        <v>0.9414991827111594</v>
      </c>
      <c r="I27" s="337"/>
      <c r="J27" s="327">
        <f t="shared" si="0"/>
        <v>0</v>
      </c>
      <c r="K27" s="327">
        <v>0</v>
      </c>
      <c r="L27" s="327">
        <f t="shared" si="1"/>
        <v>0</v>
      </c>
      <c r="M27" s="330">
        <f>係数!E27+係数!F27</f>
        <v>0.10185164734337662</v>
      </c>
      <c r="N27" s="327">
        <f t="shared" si="2"/>
        <v>0</v>
      </c>
      <c r="O27" s="335"/>
      <c r="P27" s="336"/>
      <c r="Q27" s="330">
        <f>係数!G27</f>
        <v>3.0296062526185145E-7</v>
      </c>
      <c r="R27" s="327">
        <f t="shared" si="3"/>
        <v>0</v>
      </c>
      <c r="S27" s="327">
        <f t="shared" si="4"/>
        <v>0</v>
      </c>
      <c r="T27" s="327">
        <v>0</v>
      </c>
      <c r="U27" s="327">
        <f t="shared" si="5"/>
        <v>0</v>
      </c>
      <c r="V27" s="333"/>
      <c r="W27" s="327">
        <f t="shared" si="7"/>
        <v>0</v>
      </c>
      <c r="X27" s="327">
        <f t="shared" si="8"/>
        <v>0</v>
      </c>
      <c r="Y27" s="327">
        <f t="shared" si="9"/>
        <v>0</v>
      </c>
      <c r="Z27" s="333"/>
      <c r="AA27" s="327">
        <f>W27*(1-固定資本!N27)</f>
        <v>0</v>
      </c>
      <c r="AB27" s="327">
        <f>X27*(1-固定資本!N27)</f>
        <v>0</v>
      </c>
      <c r="AC27" s="327">
        <f t="shared" si="10"/>
        <v>0</v>
      </c>
      <c r="AD27" s="333"/>
      <c r="AE27" s="334">
        <f>(I27+K27+T27)*係数!H27/1000</f>
        <v>0</v>
      </c>
      <c r="AF27" s="333"/>
      <c r="AG27" s="334">
        <f>(I27+K27+T27)*係数!I27/1000</f>
        <v>0</v>
      </c>
    </row>
    <row r="28" spans="1:33">
      <c r="A28" s="11"/>
      <c r="B28" s="301">
        <v>205</v>
      </c>
      <c r="C28" s="303" t="s">
        <v>31</v>
      </c>
      <c r="D28" s="337"/>
      <c r="E28" s="327">
        <f>固定資本!P28*$E$123</f>
        <v>0</v>
      </c>
      <c r="F28" s="328">
        <f>係数!D28</f>
        <v>9.6020960360156948E-3</v>
      </c>
      <c r="G28" s="329">
        <f t="shared" si="6"/>
        <v>0</v>
      </c>
      <c r="H28" s="330">
        <f>固定資本!M28</f>
        <v>0.95450288038761244</v>
      </c>
      <c r="I28" s="337"/>
      <c r="J28" s="327">
        <f t="shared" si="0"/>
        <v>0</v>
      </c>
      <c r="K28" s="327">
        <v>0</v>
      </c>
      <c r="L28" s="327">
        <f t="shared" si="1"/>
        <v>0</v>
      </c>
      <c r="M28" s="330">
        <f>係数!E28+係数!F28</f>
        <v>3.3018267644130642E-2</v>
      </c>
      <c r="N28" s="327">
        <f t="shared" si="2"/>
        <v>0</v>
      </c>
      <c r="O28" s="335"/>
      <c r="P28" s="336"/>
      <c r="Q28" s="330">
        <f>係数!G28</f>
        <v>0</v>
      </c>
      <c r="R28" s="327">
        <f t="shared" si="3"/>
        <v>0</v>
      </c>
      <c r="S28" s="327">
        <f t="shared" si="4"/>
        <v>0</v>
      </c>
      <c r="T28" s="327">
        <v>0</v>
      </c>
      <c r="U28" s="327">
        <f t="shared" si="5"/>
        <v>0</v>
      </c>
      <c r="V28" s="333"/>
      <c r="W28" s="327">
        <f t="shared" si="7"/>
        <v>0</v>
      </c>
      <c r="X28" s="327">
        <f t="shared" si="8"/>
        <v>0</v>
      </c>
      <c r="Y28" s="327">
        <f t="shared" si="9"/>
        <v>0</v>
      </c>
      <c r="Z28" s="333"/>
      <c r="AA28" s="327">
        <f>W28*(1-固定資本!N28)</f>
        <v>0</v>
      </c>
      <c r="AB28" s="327">
        <f>X28*(1-固定資本!N28)</f>
        <v>0</v>
      </c>
      <c r="AC28" s="327">
        <f t="shared" si="10"/>
        <v>0</v>
      </c>
      <c r="AD28" s="333"/>
      <c r="AE28" s="334">
        <f>(I28+K28+T28)*係数!H28/1000</f>
        <v>0</v>
      </c>
      <c r="AF28" s="333"/>
      <c r="AG28" s="334">
        <f>(I28+K28+T28)*係数!I28/1000</f>
        <v>0</v>
      </c>
    </row>
    <row r="29" spans="1:33">
      <c r="A29" s="11"/>
      <c r="B29" s="301">
        <v>206</v>
      </c>
      <c r="C29" s="303" t="s">
        <v>32</v>
      </c>
      <c r="D29" s="337"/>
      <c r="E29" s="327">
        <f>固定資本!P29*$E$123</f>
        <v>0</v>
      </c>
      <c r="F29" s="328">
        <f>係数!D29</f>
        <v>1.7317773005846027E-3</v>
      </c>
      <c r="G29" s="329">
        <f t="shared" si="6"/>
        <v>0</v>
      </c>
      <c r="H29" s="330">
        <f>固定資本!M29</f>
        <v>0.90724515497052038</v>
      </c>
      <c r="I29" s="337"/>
      <c r="J29" s="327">
        <f t="shared" si="0"/>
        <v>0</v>
      </c>
      <c r="K29" s="327">
        <v>0</v>
      </c>
      <c r="L29" s="327">
        <f t="shared" si="1"/>
        <v>0</v>
      </c>
      <c r="M29" s="330">
        <f>係数!E29+係数!F29</f>
        <v>0.18626692456479693</v>
      </c>
      <c r="N29" s="327">
        <f t="shared" si="2"/>
        <v>0</v>
      </c>
      <c r="O29" s="335"/>
      <c r="P29" s="336"/>
      <c r="Q29" s="330">
        <f>係数!G29</f>
        <v>0</v>
      </c>
      <c r="R29" s="327">
        <f t="shared" si="3"/>
        <v>0</v>
      </c>
      <c r="S29" s="327">
        <f t="shared" si="4"/>
        <v>0</v>
      </c>
      <c r="T29" s="327">
        <v>0</v>
      </c>
      <c r="U29" s="327">
        <f t="shared" si="5"/>
        <v>0</v>
      </c>
      <c r="V29" s="333"/>
      <c r="W29" s="327">
        <f t="shared" si="7"/>
        <v>0</v>
      </c>
      <c r="X29" s="327">
        <f t="shared" si="8"/>
        <v>0</v>
      </c>
      <c r="Y29" s="327">
        <f t="shared" si="9"/>
        <v>0</v>
      </c>
      <c r="Z29" s="333"/>
      <c r="AA29" s="327">
        <f>W29*(1-固定資本!N29)</f>
        <v>0</v>
      </c>
      <c r="AB29" s="327">
        <f>X29*(1-固定資本!N29)</f>
        <v>0</v>
      </c>
      <c r="AC29" s="327">
        <f t="shared" si="10"/>
        <v>0</v>
      </c>
      <c r="AD29" s="333"/>
      <c r="AE29" s="334">
        <f>(I29+K29+T29)*係数!H29/1000</f>
        <v>0</v>
      </c>
      <c r="AF29" s="333"/>
      <c r="AG29" s="334">
        <f>(I29+K29+T29)*係数!I29/1000</f>
        <v>0</v>
      </c>
    </row>
    <row r="30" spans="1:33">
      <c r="A30" s="11"/>
      <c r="B30" s="301">
        <v>207</v>
      </c>
      <c r="C30" s="303" t="s">
        <v>33</v>
      </c>
      <c r="D30" s="337"/>
      <c r="E30" s="327">
        <f>固定資本!P30*$E$123</f>
        <v>0</v>
      </c>
      <c r="F30" s="328">
        <f>係数!D30</f>
        <v>0.22323151101014038</v>
      </c>
      <c r="G30" s="329">
        <f t="shared" si="6"/>
        <v>0</v>
      </c>
      <c r="H30" s="330">
        <f>固定資本!M30</f>
        <v>0.91885107165270208</v>
      </c>
      <c r="I30" s="337"/>
      <c r="J30" s="327">
        <f t="shared" si="0"/>
        <v>0</v>
      </c>
      <c r="K30" s="327">
        <v>0</v>
      </c>
      <c r="L30" s="327">
        <f t="shared" si="1"/>
        <v>0</v>
      </c>
      <c r="M30" s="330">
        <f>係数!E30+係数!F30</f>
        <v>0.26419828916354948</v>
      </c>
      <c r="N30" s="327">
        <f t="shared" si="2"/>
        <v>0</v>
      </c>
      <c r="O30" s="335"/>
      <c r="P30" s="336"/>
      <c r="Q30" s="330">
        <f>係数!G30</f>
        <v>1.089086966559537E-3</v>
      </c>
      <c r="R30" s="327">
        <f t="shared" si="3"/>
        <v>0</v>
      </c>
      <c r="S30" s="327">
        <f t="shared" si="4"/>
        <v>0</v>
      </c>
      <c r="T30" s="327">
        <v>0</v>
      </c>
      <c r="U30" s="327">
        <f t="shared" si="5"/>
        <v>0</v>
      </c>
      <c r="V30" s="333"/>
      <c r="W30" s="327">
        <f t="shared" si="7"/>
        <v>0</v>
      </c>
      <c r="X30" s="327">
        <f t="shared" si="8"/>
        <v>0</v>
      </c>
      <c r="Y30" s="327">
        <f t="shared" si="9"/>
        <v>0</v>
      </c>
      <c r="Z30" s="333"/>
      <c r="AA30" s="327">
        <f>W30*(1-固定資本!N30)</f>
        <v>0</v>
      </c>
      <c r="AB30" s="327">
        <f>X30*(1-固定資本!N30)</f>
        <v>0</v>
      </c>
      <c r="AC30" s="327">
        <f t="shared" si="10"/>
        <v>0</v>
      </c>
      <c r="AD30" s="333"/>
      <c r="AE30" s="334">
        <f>(I30+K30+T30)*係数!H30/1000</f>
        <v>0</v>
      </c>
      <c r="AF30" s="333"/>
      <c r="AG30" s="334">
        <f>(I30+K30+T30)*係数!I30/1000</f>
        <v>0</v>
      </c>
    </row>
    <row r="31" spans="1:33">
      <c r="A31" s="11"/>
      <c r="B31" s="301">
        <v>208</v>
      </c>
      <c r="C31" s="303" t="s">
        <v>34</v>
      </c>
      <c r="D31" s="337"/>
      <c r="E31" s="327">
        <f>固定資本!P31*$E$123</f>
        <v>0</v>
      </c>
      <c r="F31" s="328">
        <f>係数!D31</f>
        <v>0.16189819616238055</v>
      </c>
      <c r="G31" s="329">
        <f t="shared" si="6"/>
        <v>0</v>
      </c>
      <c r="H31" s="330">
        <f>固定資本!M31</f>
        <v>0.96622528534847862</v>
      </c>
      <c r="I31" s="337"/>
      <c r="J31" s="327">
        <f t="shared" si="0"/>
        <v>0</v>
      </c>
      <c r="K31" s="327">
        <v>0</v>
      </c>
      <c r="L31" s="327">
        <f t="shared" si="1"/>
        <v>0</v>
      </c>
      <c r="M31" s="330">
        <f>係数!E31+係数!F31</f>
        <v>0.22484581328497827</v>
      </c>
      <c r="N31" s="327">
        <f t="shared" si="2"/>
        <v>0</v>
      </c>
      <c r="O31" s="335"/>
      <c r="P31" s="336"/>
      <c r="Q31" s="330">
        <f>係数!G31</f>
        <v>4.2449770761739591E-3</v>
      </c>
      <c r="R31" s="327">
        <f t="shared" si="3"/>
        <v>0</v>
      </c>
      <c r="S31" s="327">
        <f t="shared" si="4"/>
        <v>0</v>
      </c>
      <c r="T31" s="327">
        <v>0</v>
      </c>
      <c r="U31" s="327">
        <f t="shared" si="5"/>
        <v>0</v>
      </c>
      <c r="V31" s="333"/>
      <c r="W31" s="327">
        <f t="shared" si="7"/>
        <v>0</v>
      </c>
      <c r="X31" s="327">
        <f t="shared" si="8"/>
        <v>0</v>
      </c>
      <c r="Y31" s="327">
        <f t="shared" si="9"/>
        <v>0</v>
      </c>
      <c r="Z31" s="333"/>
      <c r="AA31" s="327">
        <f>W31*(1-固定資本!N31)</f>
        <v>0</v>
      </c>
      <c r="AB31" s="327">
        <f>X31*(1-固定資本!N31)</f>
        <v>0</v>
      </c>
      <c r="AC31" s="327">
        <f t="shared" si="10"/>
        <v>0</v>
      </c>
      <c r="AD31" s="333"/>
      <c r="AE31" s="334">
        <f>(I31+K31+T31)*係数!H31/1000</f>
        <v>0</v>
      </c>
      <c r="AF31" s="333"/>
      <c r="AG31" s="334">
        <f>(I31+K31+T31)*係数!I31/1000</f>
        <v>0</v>
      </c>
    </row>
    <row r="32" spans="1:33">
      <c r="A32" s="11"/>
      <c r="B32" s="301">
        <v>211</v>
      </c>
      <c r="C32" s="303" t="s">
        <v>35</v>
      </c>
      <c r="D32" s="337"/>
      <c r="E32" s="327">
        <f>固定資本!P32*$E$123</f>
        <v>0</v>
      </c>
      <c r="F32" s="328">
        <f>係数!D32</f>
        <v>7.87753884211706E-4</v>
      </c>
      <c r="G32" s="329">
        <f t="shared" si="6"/>
        <v>0</v>
      </c>
      <c r="H32" s="330">
        <f>固定資本!M32</f>
        <v>1.0022786656411056</v>
      </c>
      <c r="I32" s="337"/>
      <c r="J32" s="327">
        <f t="shared" si="0"/>
        <v>0</v>
      </c>
      <c r="K32" s="327">
        <v>0</v>
      </c>
      <c r="L32" s="327">
        <f t="shared" si="1"/>
        <v>0</v>
      </c>
      <c r="M32" s="330">
        <f>係数!E32+係数!F32</f>
        <v>1.3830745452870552E-2</v>
      </c>
      <c r="N32" s="327">
        <f t="shared" si="2"/>
        <v>0</v>
      </c>
      <c r="O32" s="335"/>
      <c r="P32" s="336"/>
      <c r="Q32" s="330">
        <f>係数!G32</f>
        <v>1.129966706925685E-2</v>
      </c>
      <c r="R32" s="327">
        <f t="shared" si="3"/>
        <v>0</v>
      </c>
      <c r="S32" s="327">
        <f t="shared" si="4"/>
        <v>0</v>
      </c>
      <c r="T32" s="327">
        <v>0</v>
      </c>
      <c r="U32" s="327">
        <f t="shared" si="5"/>
        <v>0</v>
      </c>
      <c r="V32" s="333"/>
      <c r="W32" s="327">
        <f t="shared" si="7"/>
        <v>0</v>
      </c>
      <c r="X32" s="327">
        <f t="shared" si="8"/>
        <v>0</v>
      </c>
      <c r="Y32" s="327">
        <f t="shared" si="9"/>
        <v>0</v>
      </c>
      <c r="Z32" s="333"/>
      <c r="AA32" s="327">
        <f>W32*(1-固定資本!N32)</f>
        <v>0</v>
      </c>
      <c r="AB32" s="327">
        <f>X32*(1-固定資本!N32)</f>
        <v>0</v>
      </c>
      <c r="AC32" s="327">
        <f t="shared" si="10"/>
        <v>0</v>
      </c>
      <c r="AD32" s="333"/>
      <c r="AE32" s="334">
        <f>(I32+K32+T32)*係数!H32/1000</f>
        <v>0</v>
      </c>
      <c r="AF32" s="333"/>
      <c r="AG32" s="334">
        <f>(I32+K32+T32)*係数!I32/1000</f>
        <v>0</v>
      </c>
    </row>
    <row r="33" spans="1:33">
      <c r="A33" s="11"/>
      <c r="B33" s="301">
        <v>212</v>
      </c>
      <c r="C33" s="303" t="s">
        <v>36</v>
      </c>
      <c r="D33" s="337"/>
      <c r="E33" s="327">
        <f>固定資本!P33*$E$123</f>
        <v>0</v>
      </c>
      <c r="F33" s="328">
        <f>係数!D33</f>
        <v>0.44413519794161693</v>
      </c>
      <c r="G33" s="329">
        <f t="shared" si="6"/>
        <v>0</v>
      </c>
      <c r="H33" s="330">
        <f>固定資本!M33</f>
        <v>1.0315692333774333</v>
      </c>
      <c r="I33" s="337"/>
      <c r="J33" s="327">
        <f t="shared" si="0"/>
        <v>0</v>
      </c>
      <c r="K33" s="327">
        <v>0</v>
      </c>
      <c r="L33" s="327">
        <f t="shared" si="1"/>
        <v>0</v>
      </c>
      <c r="M33" s="330">
        <f>係数!E33+係数!F33</f>
        <v>0.2008530171506018</v>
      </c>
      <c r="N33" s="327">
        <f t="shared" si="2"/>
        <v>0</v>
      </c>
      <c r="O33" s="335"/>
      <c r="P33" s="336"/>
      <c r="Q33" s="330">
        <f>係数!G33</f>
        <v>2.6640038257061699E-7</v>
      </c>
      <c r="R33" s="327">
        <f t="shared" si="3"/>
        <v>0</v>
      </c>
      <c r="S33" s="327">
        <f t="shared" si="4"/>
        <v>0</v>
      </c>
      <c r="T33" s="327">
        <v>0</v>
      </c>
      <c r="U33" s="327">
        <f t="shared" si="5"/>
        <v>0</v>
      </c>
      <c r="V33" s="333"/>
      <c r="W33" s="327">
        <f t="shared" si="7"/>
        <v>0</v>
      </c>
      <c r="X33" s="327">
        <f t="shared" si="8"/>
        <v>0</v>
      </c>
      <c r="Y33" s="327">
        <f t="shared" si="9"/>
        <v>0</v>
      </c>
      <c r="Z33" s="333"/>
      <c r="AA33" s="327">
        <f>W33*(1-固定資本!N33)</f>
        <v>0</v>
      </c>
      <c r="AB33" s="327">
        <f>X33*(1-固定資本!N33)</f>
        <v>0</v>
      </c>
      <c r="AC33" s="327">
        <f t="shared" si="10"/>
        <v>0</v>
      </c>
      <c r="AD33" s="333"/>
      <c r="AE33" s="334">
        <f>(I33+K33+T33)*係数!H33/1000</f>
        <v>0</v>
      </c>
      <c r="AF33" s="333"/>
      <c r="AG33" s="334">
        <f>(I33+K33+T33)*係数!I33/1000</f>
        <v>0</v>
      </c>
    </row>
    <row r="34" spans="1:33">
      <c r="A34" s="11"/>
      <c r="B34" s="301">
        <v>221</v>
      </c>
      <c r="C34" s="303" t="s">
        <v>37</v>
      </c>
      <c r="D34" s="337"/>
      <c r="E34" s="327">
        <f>固定資本!P34*$E$123</f>
        <v>0</v>
      </c>
      <c r="F34" s="328">
        <f>係数!D34</f>
        <v>0.12029621483290154</v>
      </c>
      <c r="G34" s="329">
        <f t="shared" si="6"/>
        <v>0</v>
      </c>
      <c r="H34" s="330">
        <f>固定資本!M34</f>
        <v>0.94119135347514282</v>
      </c>
      <c r="I34" s="337"/>
      <c r="J34" s="327">
        <f t="shared" si="0"/>
        <v>0</v>
      </c>
      <c r="K34" s="327">
        <v>0</v>
      </c>
      <c r="L34" s="327">
        <f t="shared" si="1"/>
        <v>0</v>
      </c>
      <c r="M34" s="330">
        <f>係数!E34+係数!F34</f>
        <v>0.18862425058316765</v>
      </c>
      <c r="N34" s="327">
        <f t="shared" si="2"/>
        <v>0</v>
      </c>
      <c r="O34" s="335"/>
      <c r="P34" s="336"/>
      <c r="Q34" s="330">
        <f>係数!G34</f>
        <v>6.9338676605931997E-4</v>
      </c>
      <c r="R34" s="327">
        <f t="shared" si="3"/>
        <v>0</v>
      </c>
      <c r="S34" s="327">
        <f t="shared" si="4"/>
        <v>0</v>
      </c>
      <c r="T34" s="327">
        <v>0</v>
      </c>
      <c r="U34" s="327">
        <f t="shared" si="5"/>
        <v>0</v>
      </c>
      <c r="V34" s="333"/>
      <c r="W34" s="327">
        <f t="shared" si="7"/>
        <v>0</v>
      </c>
      <c r="X34" s="327">
        <f t="shared" si="8"/>
        <v>0</v>
      </c>
      <c r="Y34" s="327">
        <f t="shared" si="9"/>
        <v>0</v>
      </c>
      <c r="Z34" s="333"/>
      <c r="AA34" s="327">
        <f>W34*(1-固定資本!N34)</f>
        <v>0</v>
      </c>
      <c r="AB34" s="327">
        <f>X34*(1-固定資本!N34)</f>
        <v>0</v>
      </c>
      <c r="AC34" s="327">
        <f t="shared" si="10"/>
        <v>0</v>
      </c>
      <c r="AD34" s="333"/>
      <c r="AE34" s="334">
        <f>(I34+K34+T34)*係数!H34/1000</f>
        <v>0</v>
      </c>
      <c r="AF34" s="333"/>
      <c r="AG34" s="334">
        <f>(I34+K34+T34)*係数!I34/1000</f>
        <v>0</v>
      </c>
    </row>
    <row r="35" spans="1:33">
      <c r="A35" s="11"/>
      <c r="B35" s="301">
        <v>222</v>
      </c>
      <c r="C35" s="303" t="s">
        <v>38</v>
      </c>
      <c r="D35" s="337"/>
      <c r="E35" s="327">
        <f>固定資本!P35*$E$123</f>
        <v>0</v>
      </c>
      <c r="F35" s="328">
        <f>係数!D35</f>
        <v>3.6682313355650642E-2</v>
      </c>
      <c r="G35" s="329">
        <f t="shared" si="6"/>
        <v>0</v>
      </c>
      <c r="H35" s="330">
        <f>固定資本!M35</f>
        <v>0.97788138773508126</v>
      </c>
      <c r="I35" s="337"/>
      <c r="J35" s="327">
        <f t="shared" si="0"/>
        <v>0</v>
      </c>
      <c r="K35" s="327">
        <v>0</v>
      </c>
      <c r="L35" s="327">
        <f t="shared" si="1"/>
        <v>0</v>
      </c>
      <c r="M35" s="330">
        <f>係数!E35+係数!F35</f>
        <v>0.25923291086995187</v>
      </c>
      <c r="N35" s="327">
        <f t="shared" si="2"/>
        <v>0</v>
      </c>
      <c r="O35" s="335"/>
      <c r="P35" s="336"/>
      <c r="Q35" s="330">
        <f>係数!G35</f>
        <v>1.7488556394737089E-3</v>
      </c>
      <c r="R35" s="327">
        <f t="shared" si="3"/>
        <v>0</v>
      </c>
      <c r="S35" s="327">
        <f t="shared" si="4"/>
        <v>0</v>
      </c>
      <c r="T35" s="327">
        <v>0</v>
      </c>
      <c r="U35" s="327">
        <f t="shared" si="5"/>
        <v>0</v>
      </c>
      <c r="V35" s="333"/>
      <c r="W35" s="327">
        <f t="shared" si="7"/>
        <v>0</v>
      </c>
      <c r="X35" s="327">
        <f t="shared" si="8"/>
        <v>0</v>
      </c>
      <c r="Y35" s="327">
        <f t="shared" si="9"/>
        <v>0</v>
      </c>
      <c r="Z35" s="333"/>
      <c r="AA35" s="327">
        <f>W35*(1-固定資本!N35)</f>
        <v>0</v>
      </c>
      <c r="AB35" s="327">
        <f>X35*(1-固定資本!N35)</f>
        <v>0</v>
      </c>
      <c r="AC35" s="327">
        <f t="shared" si="10"/>
        <v>0</v>
      </c>
      <c r="AD35" s="333"/>
      <c r="AE35" s="334">
        <f>(I35+K35+T35)*係数!H35/1000</f>
        <v>0</v>
      </c>
      <c r="AF35" s="333"/>
      <c r="AG35" s="334">
        <f>(I35+K35+T35)*係数!I35/1000</f>
        <v>0</v>
      </c>
    </row>
    <row r="36" spans="1:33">
      <c r="A36" s="11"/>
      <c r="B36" s="301">
        <v>231</v>
      </c>
      <c r="C36" s="303" t="s">
        <v>39</v>
      </c>
      <c r="D36" s="337"/>
      <c r="E36" s="327">
        <f>固定資本!P36*$E$123</f>
        <v>0</v>
      </c>
      <c r="F36" s="328">
        <f>係数!D36</f>
        <v>3.7173018508232514E-2</v>
      </c>
      <c r="G36" s="329">
        <f t="shared" si="6"/>
        <v>0</v>
      </c>
      <c r="H36" s="330">
        <f>固定資本!M36</f>
        <v>0.98676609526055503</v>
      </c>
      <c r="I36" s="337"/>
      <c r="J36" s="327">
        <f t="shared" si="0"/>
        <v>0</v>
      </c>
      <c r="K36" s="327">
        <v>0</v>
      </c>
      <c r="L36" s="327">
        <f t="shared" si="1"/>
        <v>0</v>
      </c>
      <c r="M36" s="330">
        <f>係数!E36+係数!F36</f>
        <v>0.3027040262543309</v>
      </c>
      <c r="N36" s="327">
        <f t="shared" si="2"/>
        <v>0</v>
      </c>
      <c r="O36" s="335"/>
      <c r="P36" s="336"/>
      <c r="Q36" s="330">
        <f>係数!G36</f>
        <v>3.3537075071592565E-3</v>
      </c>
      <c r="R36" s="327">
        <f t="shared" si="3"/>
        <v>0</v>
      </c>
      <c r="S36" s="327">
        <f t="shared" si="4"/>
        <v>0</v>
      </c>
      <c r="T36" s="327">
        <v>0</v>
      </c>
      <c r="U36" s="327">
        <f t="shared" si="5"/>
        <v>0</v>
      </c>
      <c r="V36" s="333"/>
      <c r="W36" s="327">
        <f t="shared" si="7"/>
        <v>0</v>
      </c>
      <c r="X36" s="327">
        <f t="shared" si="8"/>
        <v>0</v>
      </c>
      <c r="Y36" s="327">
        <f t="shared" si="9"/>
        <v>0</v>
      </c>
      <c r="Z36" s="333"/>
      <c r="AA36" s="327">
        <f>W36*(1-固定資本!N36)</f>
        <v>0</v>
      </c>
      <c r="AB36" s="327">
        <f>X36*(1-固定資本!N36)</f>
        <v>0</v>
      </c>
      <c r="AC36" s="327">
        <f t="shared" si="10"/>
        <v>0</v>
      </c>
      <c r="AD36" s="333"/>
      <c r="AE36" s="334">
        <f>(I36+K36+T36)*係数!H36/1000</f>
        <v>0</v>
      </c>
      <c r="AF36" s="333"/>
      <c r="AG36" s="334">
        <f>(I36+K36+T36)*係数!I36/1000</f>
        <v>0</v>
      </c>
    </row>
    <row r="37" spans="1:33">
      <c r="A37" s="11"/>
      <c r="B37" s="301">
        <v>251</v>
      </c>
      <c r="C37" s="303" t="s">
        <v>40</v>
      </c>
      <c r="D37" s="337"/>
      <c r="E37" s="327">
        <f>固定資本!P37*$E$123</f>
        <v>0</v>
      </c>
      <c r="F37" s="328">
        <f>係数!D37</f>
        <v>0.10243832311935219</v>
      </c>
      <c r="G37" s="329">
        <f t="shared" si="6"/>
        <v>0</v>
      </c>
      <c r="H37" s="330">
        <f>固定資本!M37</f>
        <v>1.0526967784300147</v>
      </c>
      <c r="I37" s="337"/>
      <c r="J37" s="327">
        <f t="shared" si="0"/>
        <v>0</v>
      </c>
      <c r="K37" s="327">
        <v>0</v>
      </c>
      <c r="L37" s="327">
        <f t="shared" si="1"/>
        <v>0</v>
      </c>
      <c r="M37" s="330">
        <f>係数!E37+係数!F37</f>
        <v>0.1826755008488927</v>
      </c>
      <c r="N37" s="327">
        <f t="shared" si="2"/>
        <v>0</v>
      </c>
      <c r="O37" s="335"/>
      <c r="P37" s="336"/>
      <c r="Q37" s="330">
        <f>係数!G37</f>
        <v>3.8903034557925826E-5</v>
      </c>
      <c r="R37" s="327">
        <f t="shared" si="3"/>
        <v>0</v>
      </c>
      <c r="S37" s="327">
        <f t="shared" si="4"/>
        <v>0</v>
      </c>
      <c r="T37" s="327">
        <v>0</v>
      </c>
      <c r="U37" s="327">
        <f t="shared" si="5"/>
        <v>0</v>
      </c>
      <c r="V37" s="333"/>
      <c r="W37" s="327">
        <f t="shared" si="7"/>
        <v>0</v>
      </c>
      <c r="X37" s="327">
        <f t="shared" si="8"/>
        <v>0</v>
      </c>
      <c r="Y37" s="327">
        <f t="shared" si="9"/>
        <v>0</v>
      </c>
      <c r="Z37" s="333"/>
      <c r="AA37" s="327">
        <f>W37*(1-固定資本!N37)</f>
        <v>0</v>
      </c>
      <c r="AB37" s="327">
        <f>X37*(1-固定資本!N37)</f>
        <v>0</v>
      </c>
      <c r="AC37" s="327">
        <f t="shared" si="10"/>
        <v>0</v>
      </c>
      <c r="AD37" s="333"/>
      <c r="AE37" s="334">
        <f>(I37+K37+T37)*係数!H37/1000</f>
        <v>0</v>
      </c>
      <c r="AF37" s="333"/>
      <c r="AG37" s="334">
        <f>(I37+K37+T37)*係数!I37/1000</f>
        <v>0</v>
      </c>
    </row>
    <row r="38" spans="1:33">
      <c r="A38" s="11"/>
      <c r="B38" s="301">
        <v>252</v>
      </c>
      <c r="C38" s="303" t="s">
        <v>41</v>
      </c>
      <c r="D38" s="337"/>
      <c r="E38" s="327">
        <f>固定資本!P38*$E$123</f>
        <v>0</v>
      </c>
      <c r="F38" s="328">
        <f>係数!D38</f>
        <v>0.5048563950510393</v>
      </c>
      <c r="G38" s="329">
        <f t="shared" si="6"/>
        <v>0</v>
      </c>
      <c r="H38" s="330">
        <f>固定資本!M38</f>
        <v>1.0670700835814202</v>
      </c>
      <c r="I38" s="337"/>
      <c r="J38" s="327">
        <f t="shared" si="0"/>
        <v>0</v>
      </c>
      <c r="K38" s="327">
        <v>0</v>
      </c>
      <c r="L38" s="327">
        <f t="shared" si="1"/>
        <v>0</v>
      </c>
      <c r="M38" s="330">
        <f>係数!E38+係数!F38</f>
        <v>0.2421643548187889</v>
      </c>
      <c r="N38" s="327">
        <f t="shared" si="2"/>
        <v>0</v>
      </c>
      <c r="O38" s="335"/>
      <c r="P38" s="336"/>
      <c r="Q38" s="330">
        <f>係数!G38</f>
        <v>2.4690542481431467E-6</v>
      </c>
      <c r="R38" s="327">
        <f t="shared" si="3"/>
        <v>0</v>
      </c>
      <c r="S38" s="327">
        <f t="shared" si="4"/>
        <v>0</v>
      </c>
      <c r="T38" s="327">
        <v>0</v>
      </c>
      <c r="U38" s="327">
        <f t="shared" si="5"/>
        <v>0</v>
      </c>
      <c r="V38" s="333"/>
      <c r="W38" s="327">
        <f t="shared" si="7"/>
        <v>0</v>
      </c>
      <c r="X38" s="327">
        <f t="shared" si="8"/>
        <v>0</v>
      </c>
      <c r="Y38" s="327">
        <f t="shared" si="9"/>
        <v>0</v>
      </c>
      <c r="Z38" s="333"/>
      <c r="AA38" s="327">
        <f>W38*(1-固定資本!N38)</f>
        <v>0</v>
      </c>
      <c r="AB38" s="327">
        <f>X38*(1-固定資本!N38)</f>
        <v>0</v>
      </c>
      <c r="AC38" s="327">
        <f t="shared" si="10"/>
        <v>0</v>
      </c>
      <c r="AD38" s="333"/>
      <c r="AE38" s="334">
        <f>(I38+K38+T38)*係数!H38/1000</f>
        <v>0</v>
      </c>
      <c r="AF38" s="333"/>
      <c r="AG38" s="334">
        <f>(I38+K38+T38)*係数!I38/1000</f>
        <v>0</v>
      </c>
    </row>
    <row r="39" spans="1:33">
      <c r="A39" s="11"/>
      <c r="B39" s="301">
        <v>253</v>
      </c>
      <c r="C39" s="303" t="s">
        <v>42</v>
      </c>
      <c r="D39" s="337"/>
      <c r="E39" s="327">
        <f>固定資本!P39*$E$123</f>
        <v>0</v>
      </c>
      <c r="F39" s="328">
        <f>係数!D39</f>
        <v>2.2138279113519288E-2</v>
      </c>
      <c r="G39" s="329">
        <f t="shared" si="6"/>
        <v>0</v>
      </c>
      <c r="H39" s="330">
        <f>固定資本!M39</f>
        <v>0.93984991216962599</v>
      </c>
      <c r="I39" s="337"/>
      <c r="J39" s="327">
        <f t="shared" si="0"/>
        <v>0</v>
      </c>
      <c r="K39" s="327">
        <v>0</v>
      </c>
      <c r="L39" s="327">
        <f t="shared" si="1"/>
        <v>0</v>
      </c>
      <c r="M39" s="330">
        <f>係数!E39+係数!F39</f>
        <v>0.49123118282592082</v>
      </c>
      <c r="N39" s="327">
        <f t="shared" si="2"/>
        <v>0</v>
      </c>
      <c r="O39" s="335"/>
      <c r="P39" s="336"/>
      <c r="Q39" s="330">
        <f>係数!G39</f>
        <v>4.1983767575126731E-5</v>
      </c>
      <c r="R39" s="327">
        <f t="shared" si="3"/>
        <v>0</v>
      </c>
      <c r="S39" s="327">
        <f t="shared" si="4"/>
        <v>0</v>
      </c>
      <c r="T39" s="327">
        <v>0</v>
      </c>
      <c r="U39" s="327">
        <f t="shared" si="5"/>
        <v>0</v>
      </c>
      <c r="V39" s="333"/>
      <c r="W39" s="327">
        <f t="shared" si="7"/>
        <v>0</v>
      </c>
      <c r="X39" s="327">
        <f t="shared" si="8"/>
        <v>0</v>
      </c>
      <c r="Y39" s="327">
        <f t="shared" si="9"/>
        <v>0</v>
      </c>
      <c r="Z39" s="333"/>
      <c r="AA39" s="327">
        <f>W39*(1-固定資本!N39)</f>
        <v>0</v>
      </c>
      <c r="AB39" s="327">
        <f>X39*(1-固定資本!N39)</f>
        <v>0</v>
      </c>
      <c r="AC39" s="327">
        <f t="shared" si="10"/>
        <v>0</v>
      </c>
      <c r="AD39" s="333"/>
      <c r="AE39" s="334">
        <f>(I39+K39+T39)*係数!H39/1000</f>
        <v>0</v>
      </c>
      <c r="AF39" s="333"/>
      <c r="AG39" s="334">
        <f>(I39+K39+T39)*係数!I39/1000</f>
        <v>0</v>
      </c>
    </row>
    <row r="40" spans="1:33">
      <c r="A40" s="11"/>
      <c r="B40" s="301">
        <v>259</v>
      </c>
      <c r="C40" s="303" t="s">
        <v>43</v>
      </c>
      <c r="D40" s="337"/>
      <c r="E40" s="327">
        <f>固定資本!P40*$E$123</f>
        <v>0</v>
      </c>
      <c r="F40" s="328">
        <f>係数!D40</f>
        <v>0.11040459409606318</v>
      </c>
      <c r="G40" s="329">
        <f t="shared" si="6"/>
        <v>0</v>
      </c>
      <c r="H40" s="330">
        <f>固定資本!M40</f>
        <v>1.0686995841865128</v>
      </c>
      <c r="I40" s="337"/>
      <c r="J40" s="327">
        <f t="shared" si="0"/>
        <v>0</v>
      </c>
      <c r="K40" s="327">
        <v>0</v>
      </c>
      <c r="L40" s="327">
        <f t="shared" si="1"/>
        <v>0</v>
      </c>
      <c r="M40" s="330">
        <f>係数!E40+係数!F40</f>
        <v>0.38156664621228359</v>
      </c>
      <c r="N40" s="327">
        <f t="shared" si="2"/>
        <v>0</v>
      </c>
      <c r="O40" s="335"/>
      <c r="P40" s="336"/>
      <c r="Q40" s="330">
        <f>係数!G40</f>
        <v>2.2820943790498281E-4</v>
      </c>
      <c r="R40" s="327">
        <f t="shared" si="3"/>
        <v>0</v>
      </c>
      <c r="S40" s="327">
        <f t="shared" si="4"/>
        <v>0</v>
      </c>
      <c r="T40" s="327">
        <v>0</v>
      </c>
      <c r="U40" s="327">
        <f t="shared" si="5"/>
        <v>0</v>
      </c>
      <c r="V40" s="333"/>
      <c r="W40" s="327">
        <f t="shared" si="7"/>
        <v>0</v>
      </c>
      <c r="X40" s="327">
        <f t="shared" si="8"/>
        <v>0</v>
      </c>
      <c r="Y40" s="327">
        <f t="shared" si="9"/>
        <v>0</v>
      </c>
      <c r="Z40" s="333"/>
      <c r="AA40" s="327">
        <f>W40*(1-固定資本!N40)</f>
        <v>0</v>
      </c>
      <c r="AB40" s="327">
        <f>X40*(1-固定資本!N40)</f>
        <v>0</v>
      </c>
      <c r="AC40" s="327">
        <f t="shared" si="10"/>
        <v>0</v>
      </c>
      <c r="AD40" s="333"/>
      <c r="AE40" s="334">
        <f>(I40+K40+T40)*係数!H40/1000</f>
        <v>0</v>
      </c>
      <c r="AF40" s="333"/>
      <c r="AG40" s="334">
        <f>(I40+K40+T40)*係数!I40/1000</f>
        <v>0</v>
      </c>
    </row>
    <row r="41" spans="1:33">
      <c r="A41" s="11"/>
      <c r="B41" s="301">
        <v>261</v>
      </c>
      <c r="C41" s="303" t="s">
        <v>44</v>
      </c>
      <c r="D41" s="337"/>
      <c r="E41" s="327">
        <f>固定資本!P41*$E$123</f>
        <v>0</v>
      </c>
      <c r="F41" s="328">
        <f>係数!D41</f>
        <v>8.6224411631530273E-4</v>
      </c>
      <c r="G41" s="329">
        <f t="shared" si="6"/>
        <v>0</v>
      </c>
      <c r="H41" s="330">
        <f>固定資本!M41</f>
        <v>0.98732919967788479</v>
      </c>
      <c r="I41" s="337"/>
      <c r="J41" s="327">
        <f t="shared" si="0"/>
        <v>0</v>
      </c>
      <c r="K41" s="327">
        <v>0</v>
      </c>
      <c r="L41" s="327">
        <f t="shared" si="1"/>
        <v>0</v>
      </c>
      <c r="M41" s="330">
        <f>係数!E41+係数!F41</f>
        <v>0.18956978210316641</v>
      </c>
      <c r="N41" s="327">
        <f t="shared" si="2"/>
        <v>0</v>
      </c>
      <c r="O41" s="335"/>
      <c r="P41" s="336"/>
      <c r="Q41" s="330">
        <f>係数!G41</f>
        <v>0</v>
      </c>
      <c r="R41" s="327">
        <f t="shared" si="3"/>
        <v>0</v>
      </c>
      <c r="S41" s="327">
        <f t="shared" si="4"/>
        <v>0</v>
      </c>
      <c r="T41" s="327">
        <v>0</v>
      </c>
      <c r="U41" s="327">
        <f t="shared" si="5"/>
        <v>0</v>
      </c>
      <c r="V41" s="333"/>
      <c r="W41" s="327">
        <f t="shared" si="7"/>
        <v>0</v>
      </c>
      <c r="X41" s="327">
        <f t="shared" si="8"/>
        <v>0</v>
      </c>
      <c r="Y41" s="327">
        <f t="shared" si="9"/>
        <v>0</v>
      </c>
      <c r="Z41" s="333"/>
      <c r="AA41" s="327">
        <f>W41*(1-固定資本!N41)</f>
        <v>0</v>
      </c>
      <c r="AB41" s="327">
        <f>X41*(1-固定資本!N41)</f>
        <v>0</v>
      </c>
      <c r="AC41" s="327">
        <f t="shared" si="10"/>
        <v>0</v>
      </c>
      <c r="AD41" s="333"/>
      <c r="AE41" s="334">
        <f>(I41+K41+T41)*係数!H41/1000</f>
        <v>0</v>
      </c>
      <c r="AF41" s="333"/>
      <c r="AG41" s="334">
        <f>(I41+K41+T41)*係数!I41/1000</f>
        <v>0</v>
      </c>
    </row>
    <row r="42" spans="1:33">
      <c r="A42" s="11"/>
      <c r="B42" s="301">
        <v>262</v>
      </c>
      <c r="C42" s="303" t="s">
        <v>45</v>
      </c>
      <c r="D42" s="337"/>
      <c r="E42" s="327">
        <f>固定資本!P42*$E$123</f>
        <v>0</v>
      </c>
      <c r="F42" s="328">
        <f>係数!D42</f>
        <v>7.151964363288299E-2</v>
      </c>
      <c r="G42" s="329">
        <f t="shared" si="6"/>
        <v>0</v>
      </c>
      <c r="H42" s="330">
        <f>固定資本!M42</f>
        <v>1.0141266639115543</v>
      </c>
      <c r="I42" s="337"/>
      <c r="J42" s="327">
        <f t="shared" si="0"/>
        <v>0</v>
      </c>
      <c r="K42" s="327">
        <v>0</v>
      </c>
      <c r="L42" s="327">
        <f t="shared" si="1"/>
        <v>0</v>
      </c>
      <c r="M42" s="330">
        <f>係数!E42+係数!F42</f>
        <v>0.29829598527959006</v>
      </c>
      <c r="N42" s="327">
        <f t="shared" si="2"/>
        <v>0</v>
      </c>
      <c r="O42" s="335"/>
      <c r="P42" s="336"/>
      <c r="Q42" s="330">
        <f>係数!G42</f>
        <v>0</v>
      </c>
      <c r="R42" s="327">
        <f t="shared" si="3"/>
        <v>0</v>
      </c>
      <c r="S42" s="327">
        <f t="shared" si="4"/>
        <v>0</v>
      </c>
      <c r="T42" s="327">
        <v>0</v>
      </c>
      <c r="U42" s="327">
        <f t="shared" si="5"/>
        <v>0</v>
      </c>
      <c r="V42" s="333"/>
      <c r="W42" s="327">
        <f t="shared" si="7"/>
        <v>0</v>
      </c>
      <c r="X42" s="327">
        <f t="shared" si="8"/>
        <v>0</v>
      </c>
      <c r="Y42" s="327">
        <f t="shared" si="9"/>
        <v>0</v>
      </c>
      <c r="Z42" s="333"/>
      <c r="AA42" s="327">
        <f>W42*(1-固定資本!N42)</f>
        <v>0</v>
      </c>
      <c r="AB42" s="327">
        <f>X42*(1-固定資本!N42)</f>
        <v>0</v>
      </c>
      <c r="AC42" s="327">
        <f t="shared" si="10"/>
        <v>0</v>
      </c>
      <c r="AD42" s="333"/>
      <c r="AE42" s="334">
        <f>(I42+K42+T42)*係数!H42/1000</f>
        <v>0</v>
      </c>
      <c r="AF42" s="333"/>
      <c r="AG42" s="334">
        <f>(I42+K42+T42)*係数!I42/1000</f>
        <v>0</v>
      </c>
    </row>
    <row r="43" spans="1:33">
      <c r="A43" s="11"/>
      <c r="B43" s="301">
        <v>263</v>
      </c>
      <c r="C43" s="303" t="s">
        <v>46</v>
      </c>
      <c r="D43" s="337"/>
      <c r="E43" s="327">
        <f>固定資本!P43*$E$123</f>
        <v>0</v>
      </c>
      <c r="F43" s="328">
        <f>係数!D43</f>
        <v>8.9259854277943251E-2</v>
      </c>
      <c r="G43" s="329">
        <f t="shared" si="6"/>
        <v>0</v>
      </c>
      <c r="H43" s="330">
        <f>固定資本!M43</f>
        <v>1.0762979803621566</v>
      </c>
      <c r="I43" s="337"/>
      <c r="J43" s="327">
        <f t="shared" si="0"/>
        <v>0</v>
      </c>
      <c r="K43" s="327">
        <v>0</v>
      </c>
      <c r="L43" s="327">
        <f t="shared" si="1"/>
        <v>0</v>
      </c>
      <c r="M43" s="330">
        <f>係数!E43+係数!F43</f>
        <v>0.36962919278630313</v>
      </c>
      <c r="N43" s="327">
        <f t="shared" si="2"/>
        <v>0</v>
      </c>
      <c r="O43" s="335"/>
      <c r="P43" s="336"/>
      <c r="Q43" s="330">
        <f>係数!G43</f>
        <v>6.6959940551032552E-8</v>
      </c>
      <c r="R43" s="327">
        <f t="shared" si="3"/>
        <v>0</v>
      </c>
      <c r="S43" s="327">
        <f t="shared" si="4"/>
        <v>0</v>
      </c>
      <c r="T43" s="327">
        <v>0</v>
      </c>
      <c r="U43" s="327">
        <f t="shared" si="5"/>
        <v>0</v>
      </c>
      <c r="V43" s="333"/>
      <c r="W43" s="327">
        <f t="shared" si="7"/>
        <v>0</v>
      </c>
      <c r="X43" s="327">
        <f t="shared" si="8"/>
        <v>0</v>
      </c>
      <c r="Y43" s="327">
        <f t="shared" si="9"/>
        <v>0</v>
      </c>
      <c r="Z43" s="333"/>
      <c r="AA43" s="327">
        <f>W43*(1-固定資本!N43)</f>
        <v>0</v>
      </c>
      <c r="AB43" s="327">
        <f>X43*(1-固定資本!N43)</f>
        <v>0</v>
      </c>
      <c r="AC43" s="327">
        <f t="shared" si="10"/>
        <v>0</v>
      </c>
      <c r="AD43" s="333"/>
      <c r="AE43" s="334">
        <f>(I43+K43+T43)*係数!H43/1000</f>
        <v>0</v>
      </c>
      <c r="AF43" s="333"/>
      <c r="AG43" s="334">
        <f>(I43+K43+T43)*係数!I43/1000</f>
        <v>0</v>
      </c>
    </row>
    <row r="44" spans="1:33">
      <c r="A44" s="11"/>
      <c r="B44" s="301">
        <v>269</v>
      </c>
      <c r="C44" s="303" t="s">
        <v>47</v>
      </c>
      <c r="D44" s="337"/>
      <c r="E44" s="327">
        <f>固定資本!P44*$E$123</f>
        <v>0</v>
      </c>
      <c r="F44" s="328">
        <f>係数!D44</f>
        <v>0.34895606008252855</v>
      </c>
      <c r="G44" s="329">
        <f t="shared" si="6"/>
        <v>0</v>
      </c>
      <c r="H44" s="330">
        <f>固定資本!M44</f>
        <v>1.088861514875836</v>
      </c>
      <c r="I44" s="337"/>
      <c r="J44" s="327">
        <f t="shared" si="0"/>
        <v>0</v>
      </c>
      <c r="K44" s="327">
        <v>0</v>
      </c>
      <c r="L44" s="327">
        <f t="shared" si="1"/>
        <v>0</v>
      </c>
      <c r="M44" s="330">
        <f>係数!E44+係数!F44</f>
        <v>0.1857748502738692</v>
      </c>
      <c r="N44" s="327">
        <f t="shared" si="2"/>
        <v>0</v>
      </c>
      <c r="O44" s="335"/>
      <c r="P44" s="336"/>
      <c r="Q44" s="330">
        <f>係数!G44</f>
        <v>0</v>
      </c>
      <c r="R44" s="327">
        <f t="shared" si="3"/>
        <v>0</v>
      </c>
      <c r="S44" s="327">
        <f t="shared" si="4"/>
        <v>0</v>
      </c>
      <c r="T44" s="327">
        <v>0</v>
      </c>
      <c r="U44" s="327">
        <f t="shared" si="5"/>
        <v>0</v>
      </c>
      <c r="V44" s="333"/>
      <c r="W44" s="327">
        <f t="shared" si="7"/>
        <v>0</v>
      </c>
      <c r="X44" s="327">
        <f t="shared" si="8"/>
        <v>0</v>
      </c>
      <c r="Y44" s="327">
        <f t="shared" si="9"/>
        <v>0</v>
      </c>
      <c r="Z44" s="333"/>
      <c r="AA44" s="327">
        <f>W44*(1-固定資本!N44)</f>
        <v>0</v>
      </c>
      <c r="AB44" s="327">
        <f>X44*(1-固定資本!N44)</f>
        <v>0</v>
      </c>
      <c r="AC44" s="327">
        <f t="shared" si="10"/>
        <v>0</v>
      </c>
      <c r="AD44" s="333"/>
      <c r="AE44" s="334">
        <f>(I44+K44+T44)*係数!H44/1000</f>
        <v>0</v>
      </c>
      <c r="AF44" s="333"/>
      <c r="AG44" s="334">
        <f>(I44+K44+T44)*係数!I44/1000</f>
        <v>0</v>
      </c>
    </row>
    <row r="45" spans="1:33">
      <c r="A45" s="11"/>
      <c r="B45" s="301">
        <v>271</v>
      </c>
      <c r="C45" s="303" t="s">
        <v>48</v>
      </c>
      <c r="D45" s="337"/>
      <c r="E45" s="327">
        <f>固定資本!P45*$E$123</f>
        <v>0</v>
      </c>
      <c r="F45" s="328">
        <f>係数!D45</f>
        <v>7.9113759470006872E-2</v>
      </c>
      <c r="G45" s="329">
        <f t="shared" si="6"/>
        <v>0</v>
      </c>
      <c r="H45" s="330">
        <f>固定資本!M45</f>
        <v>1.0022278956333002</v>
      </c>
      <c r="I45" s="337"/>
      <c r="J45" s="327">
        <f t="shared" si="0"/>
        <v>0</v>
      </c>
      <c r="K45" s="327">
        <v>0</v>
      </c>
      <c r="L45" s="327">
        <f t="shared" si="1"/>
        <v>0</v>
      </c>
      <c r="M45" s="330">
        <f>係数!E45+係数!F45</f>
        <v>0.22837316786600481</v>
      </c>
      <c r="N45" s="327">
        <f t="shared" si="2"/>
        <v>0</v>
      </c>
      <c r="O45" s="335"/>
      <c r="P45" s="336"/>
      <c r="Q45" s="330">
        <f>係数!G45</f>
        <v>3.338179306947361E-4</v>
      </c>
      <c r="R45" s="327">
        <f t="shared" si="3"/>
        <v>0</v>
      </c>
      <c r="S45" s="327">
        <f t="shared" si="4"/>
        <v>0</v>
      </c>
      <c r="T45" s="327">
        <v>0</v>
      </c>
      <c r="U45" s="327">
        <f t="shared" si="5"/>
        <v>0</v>
      </c>
      <c r="V45" s="333"/>
      <c r="W45" s="327">
        <f t="shared" si="7"/>
        <v>0</v>
      </c>
      <c r="X45" s="327">
        <f t="shared" si="8"/>
        <v>0</v>
      </c>
      <c r="Y45" s="327">
        <f t="shared" si="9"/>
        <v>0</v>
      </c>
      <c r="Z45" s="333"/>
      <c r="AA45" s="327">
        <f>W45*(1-固定資本!N45)</f>
        <v>0</v>
      </c>
      <c r="AB45" s="327">
        <f>X45*(1-固定資本!N45)</f>
        <v>0</v>
      </c>
      <c r="AC45" s="327">
        <f t="shared" si="10"/>
        <v>0</v>
      </c>
      <c r="AD45" s="333"/>
      <c r="AE45" s="334">
        <f>(I45+K45+T45)*係数!H45/1000</f>
        <v>0</v>
      </c>
      <c r="AF45" s="333"/>
      <c r="AG45" s="334">
        <f>(I45+K45+T45)*係数!I45/1000</f>
        <v>0</v>
      </c>
    </row>
    <row r="46" spans="1:33">
      <c r="A46" s="11"/>
      <c r="B46" s="301">
        <v>272</v>
      </c>
      <c r="C46" s="303" t="s">
        <v>49</v>
      </c>
      <c r="D46" s="337"/>
      <c r="E46" s="327">
        <f>固定資本!P46*$E$123</f>
        <v>0</v>
      </c>
      <c r="F46" s="328">
        <f>係数!D46</f>
        <v>0.10431581902322939</v>
      </c>
      <c r="G46" s="329">
        <f t="shared" si="6"/>
        <v>0</v>
      </c>
      <c r="H46" s="330">
        <f>固定資本!M46</f>
        <v>1.1786980443126454</v>
      </c>
      <c r="I46" s="337"/>
      <c r="J46" s="327">
        <f t="shared" si="0"/>
        <v>0</v>
      </c>
      <c r="K46" s="327">
        <v>0</v>
      </c>
      <c r="L46" s="327">
        <f t="shared" si="1"/>
        <v>0</v>
      </c>
      <c r="M46" s="330">
        <f>係数!E46+係数!F46</f>
        <v>0.1359251474990589</v>
      </c>
      <c r="N46" s="327">
        <f t="shared" si="2"/>
        <v>0</v>
      </c>
      <c r="O46" s="335"/>
      <c r="P46" s="336"/>
      <c r="Q46" s="330">
        <f>係数!G46</f>
        <v>1.1288018112307643E-5</v>
      </c>
      <c r="R46" s="327">
        <f t="shared" si="3"/>
        <v>0</v>
      </c>
      <c r="S46" s="327">
        <f t="shared" si="4"/>
        <v>0</v>
      </c>
      <c r="T46" s="327">
        <v>0</v>
      </c>
      <c r="U46" s="327">
        <f t="shared" si="5"/>
        <v>0</v>
      </c>
      <c r="V46" s="333"/>
      <c r="W46" s="327">
        <f t="shared" si="7"/>
        <v>0</v>
      </c>
      <c r="X46" s="327">
        <f t="shared" si="8"/>
        <v>0</v>
      </c>
      <c r="Y46" s="327">
        <f t="shared" si="9"/>
        <v>0</v>
      </c>
      <c r="Z46" s="333"/>
      <c r="AA46" s="327">
        <f>W46*(1-固定資本!N46)</f>
        <v>0</v>
      </c>
      <c r="AB46" s="327">
        <f>X46*(1-固定資本!N46)</f>
        <v>0</v>
      </c>
      <c r="AC46" s="327">
        <f t="shared" si="10"/>
        <v>0</v>
      </c>
      <c r="AD46" s="333"/>
      <c r="AE46" s="334">
        <f>(I46+K46+T46)*係数!H46/1000</f>
        <v>0</v>
      </c>
      <c r="AF46" s="333"/>
      <c r="AG46" s="334">
        <f>(I46+K46+T46)*係数!I46/1000</f>
        <v>0</v>
      </c>
    </row>
    <row r="47" spans="1:33">
      <c r="A47" s="11"/>
      <c r="B47" s="301">
        <v>281</v>
      </c>
      <c r="C47" s="303" t="s">
        <v>50</v>
      </c>
      <c r="D47" s="337"/>
      <c r="E47" s="327">
        <f>固定資本!P47*$E$123</f>
        <v>0</v>
      </c>
      <c r="F47" s="328">
        <f>係数!D47</f>
        <v>0.2509662771493818</v>
      </c>
      <c r="G47" s="329">
        <f t="shared" si="6"/>
        <v>0</v>
      </c>
      <c r="H47" s="330">
        <f>固定資本!M47</f>
        <v>1.078770995220204</v>
      </c>
      <c r="I47" s="337"/>
      <c r="J47" s="327">
        <f t="shared" si="0"/>
        <v>0</v>
      </c>
      <c r="K47" s="327">
        <v>0</v>
      </c>
      <c r="L47" s="327">
        <f t="shared" si="1"/>
        <v>0</v>
      </c>
      <c r="M47" s="330">
        <f>係数!E47+係数!F47</f>
        <v>0.25619574738553563</v>
      </c>
      <c r="N47" s="327">
        <f t="shared" si="2"/>
        <v>0</v>
      </c>
      <c r="O47" s="335"/>
      <c r="P47" s="336"/>
      <c r="Q47" s="330">
        <f>係数!G47</f>
        <v>5.4581448428375329E-5</v>
      </c>
      <c r="R47" s="327">
        <f t="shared" si="3"/>
        <v>0</v>
      </c>
      <c r="S47" s="327">
        <f t="shared" si="4"/>
        <v>0</v>
      </c>
      <c r="T47" s="327">
        <v>0</v>
      </c>
      <c r="U47" s="327">
        <f t="shared" si="5"/>
        <v>0</v>
      </c>
      <c r="V47" s="333"/>
      <c r="W47" s="327">
        <f t="shared" si="7"/>
        <v>0</v>
      </c>
      <c r="X47" s="327">
        <f t="shared" si="8"/>
        <v>0</v>
      </c>
      <c r="Y47" s="327">
        <f t="shared" si="9"/>
        <v>0</v>
      </c>
      <c r="Z47" s="333"/>
      <c r="AA47" s="327">
        <f>W47*(1-固定資本!N47)</f>
        <v>0</v>
      </c>
      <c r="AB47" s="327">
        <f>X47*(1-固定資本!N47)</f>
        <v>0</v>
      </c>
      <c r="AC47" s="327">
        <f t="shared" si="10"/>
        <v>0</v>
      </c>
      <c r="AD47" s="333"/>
      <c r="AE47" s="334">
        <f>(I47+K47+T47)*係数!H47/1000</f>
        <v>0</v>
      </c>
      <c r="AF47" s="333"/>
      <c r="AG47" s="334">
        <f>(I47+K47+T47)*係数!I47/1000</f>
        <v>0</v>
      </c>
    </row>
    <row r="48" spans="1:33">
      <c r="A48" s="11"/>
      <c r="B48" s="301">
        <v>289</v>
      </c>
      <c r="C48" s="303" t="s">
        <v>51</v>
      </c>
      <c r="D48" s="337"/>
      <c r="E48" s="327">
        <f>固定資本!P48*$E$123</f>
        <v>0</v>
      </c>
      <c r="F48" s="328">
        <f>係数!D48</f>
        <v>0.20633101348163241</v>
      </c>
      <c r="G48" s="329">
        <f t="shared" si="6"/>
        <v>0</v>
      </c>
      <c r="H48" s="330">
        <f>固定資本!M48</f>
        <v>1.0064665346761426</v>
      </c>
      <c r="I48" s="337"/>
      <c r="J48" s="327">
        <f t="shared" si="0"/>
        <v>0</v>
      </c>
      <c r="K48" s="327">
        <v>0</v>
      </c>
      <c r="L48" s="327">
        <f t="shared" si="1"/>
        <v>0</v>
      </c>
      <c r="M48" s="330">
        <f>係数!E48+係数!F48</f>
        <v>0.35832383748428992</v>
      </c>
      <c r="N48" s="327">
        <f t="shared" si="2"/>
        <v>0</v>
      </c>
      <c r="O48" s="335"/>
      <c r="P48" s="336"/>
      <c r="Q48" s="330">
        <f>係数!G48</f>
        <v>6.1655112669238305E-4</v>
      </c>
      <c r="R48" s="327">
        <f t="shared" si="3"/>
        <v>0</v>
      </c>
      <c r="S48" s="327">
        <f t="shared" si="4"/>
        <v>0</v>
      </c>
      <c r="T48" s="327">
        <v>0</v>
      </c>
      <c r="U48" s="327">
        <f t="shared" si="5"/>
        <v>0</v>
      </c>
      <c r="V48" s="333"/>
      <c r="W48" s="327">
        <f t="shared" si="7"/>
        <v>0</v>
      </c>
      <c r="X48" s="327">
        <f t="shared" si="8"/>
        <v>0</v>
      </c>
      <c r="Y48" s="327">
        <f t="shared" si="9"/>
        <v>0</v>
      </c>
      <c r="Z48" s="333"/>
      <c r="AA48" s="327">
        <f>W48*(1-固定資本!N48)</f>
        <v>0</v>
      </c>
      <c r="AB48" s="327">
        <f>X48*(1-固定資本!N48)</f>
        <v>0</v>
      </c>
      <c r="AC48" s="327">
        <f t="shared" si="10"/>
        <v>0</v>
      </c>
      <c r="AD48" s="333"/>
      <c r="AE48" s="334">
        <f>(I48+K48+T48)*係数!H48/1000</f>
        <v>0</v>
      </c>
      <c r="AF48" s="333"/>
      <c r="AG48" s="334">
        <f>(I48+K48+T48)*係数!I48/1000</f>
        <v>0</v>
      </c>
    </row>
    <row r="49" spans="1:33">
      <c r="A49" s="11"/>
      <c r="B49" s="301">
        <v>291</v>
      </c>
      <c r="C49" s="303" t="s">
        <v>52</v>
      </c>
      <c r="D49" s="337"/>
      <c r="E49" s="327">
        <f>固定資本!P49*$E$123</f>
        <v>0</v>
      </c>
      <c r="F49" s="328">
        <f>係数!D49</f>
        <v>0.19447037720968696</v>
      </c>
      <c r="G49" s="329">
        <f t="shared" si="6"/>
        <v>0</v>
      </c>
      <c r="H49" s="330">
        <f>固定資本!M49</f>
        <v>0.99804687742255671</v>
      </c>
      <c r="I49" s="337"/>
      <c r="J49" s="327">
        <f t="shared" si="0"/>
        <v>0</v>
      </c>
      <c r="K49" s="327">
        <v>0</v>
      </c>
      <c r="L49" s="327">
        <f t="shared" si="1"/>
        <v>0</v>
      </c>
      <c r="M49" s="330">
        <f>係数!E49+係数!F49</f>
        <v>0.28382344116182756</v>
      </c>
      <c r="N49" s="327">
        <f t="shared" si="2"/>
        <v>0</v>
      </c>
      <c r="O49" s="335"/>
      <c r="P49" s="336"/>
      <c r="Q49" s="330">
        <f>係数!G49</f>
        <v>2.5889257840221236E-5</v>
      </c>
      <c r="R49" s="327">
        <f t="shared" si="3"/>
        <v>0</v>
      </c>
      <c r="S49" s="327">
        <f t="shared" si="4"/>
        <v>0</v>
      </c>
      <c r="T49" s="327">
        <v>0</v>
      </c>
      <c r="U49" s="327">
        <f t="shared" si="5"/>
        <v>0</v>
      </c>
      <c r="V49" s="333"/>
      <c r="W49" s="327">
        <f t="shared" si="7"/>
        <v>0</v>
      </c>
      <c r="X49" s="327">
        <f t="shared" si="8"/>
        <v>0</v>
      </c>
      <c r="Y49" s="327">
        <f t="shared" si="9"/>
        <v>0</v>
      </c>
      <c r="Z49" s="333"/>
      <c r="AA49" s="327">
        <f>W49*(1-固定資本!N49)</f>
        <v>0</v>
      </c>
      <c r="AB49" s="327">
        <f>X49*(1-固定資本!N49)</f>
        <v>0</v>
      </c>
      <c r="AC49" s="327">
        <f t="shared" si="10"/>
        <v>0</v>
      </c>
      <c r="AD49" s="333"/>
      <c r="AE49" s="334">
        <f>(I49+K49+T49)*係数!H49/1000</f>
        <v>0</v>
      </c>
      <c r="AF49" s="333"/>
      <c r="AG49" s="334">
        <f>(I49+K49+T49)*係数!I49/1000</f>
        <v>0</v>
      </c>
    </row>
    <row r="50" spans="1:33">
      <c r="A50" s="11"/>
      <c r="B50" s="301">
        <v>301</v>
      </c>
      <c r="C50" s="303" t="s">
        <v>53</v>
      </c>
      <c r="D50" s="337"/>
      <c r="E50" s="327">
        <f>固定資本!P50*$E$123</f>
        <v>0</v>
      </c>
      <c r="F50" s="328">
        <f>係数!D50</f>
        <v>0.27956452455417657</v>
      </c>
      <c r="G50" s="329">
        <f t="shared" si="6"/>
        <v>0</v>
      </c>
      <c r="H50" s="330">
        <f>固定資本!M50</f>
        <v>1.0542282146114508</v>
      </c>
      <c r="I50" s="337"/>
      <c r="J50" s="327">
        <f t="shared" si="0"/>
        <v>0</v>
      </c>
      <c r="K50" s="327">
        <v>0</v>
      </c>
      <c r="L50" s="327">
        <f t="shared" si="1"/>
        <v>0</v>
      </c>
      <c r="M50" s="330">
        <f>係数!E50+係数!F50</f>
        <v>0.33737146327787881</v>
      </c>
      <c r="N50" s="327">
        <f t="shared" si="2"/>
        <v>0</v>
      </c>
      <c r="O50" s="335"/>
      <c r="P50" s="336"/>
      <c r="Q50" s="330">
        <f>係数!G50</f>
        <v>1.2594629368425553E-5</v>
      </c>
      <c r="R50" s="327">
        <f t="shared" si="3"/>
        <v>0</v>
      </c>
      <c r="S50" s="327">
        <f t="shared" si="4"/>
        <v>0</v>
      </c>
      <c r="T50" s="327">
        <v>0</v>
      </c>
      <c r="U50" s="327">
        <f t="shared" si="5"/>
        <v>0</v>
      </c>
      <c r="V50" s="333"/>
      <c r="W50" s="327">
        <f t="shared" si="7"/>
        <v>0</v>
      </c>
      <c r="X50" s="327">
        <f t="shared" si="8"/>
        <v>0</v>
      </c>
      <c r="Y50" s="327">
        <f t="shared" si="9"/>
        <v>0</v>
      </c>
      <c r="Z50" s="333"/>
      <c r="AA50" s="327">
        <f>W50*(1-固定資本!N50)</f>
        <v>0</v>
      </c>
      <c r="AB50" s="327">
        <f>X50*(1-固定資本!N50)</f>
        <v>0</v>
      </c>
      <c r="AC50" s="327">
        <f t="shared" si="10"/>
        <v>0</v>
      </c>
      <c r="AD50" s="333"/>
      <c r="AE50" s="334">
        <f>(I50+K50+T50)*係数!H50/1000</f>
        <v>0</v>
      </c>
      <c r="AF50" s="333"/>
      <c r="AG50" s="334">
        <f>(I50+K50+T50)*係数!I50/1000</f>
        <v>0</v>
      </c>
    </row>
    <row r="51" spans="1:33">
      <c r="A51" s="11"/>
      <c r="B51" s="301">
        <v>311</v>
      </c>
      <c r="C51" s="303" t="s">
        <v>54</v>
      </c>
      <c r="D51" s="337"/>
      <c r="E51" s="327">
        <f>固定資本!P51*$E$123</f>
        <v>0</v>
      </c>
      <c r="F51" s="328">
        <f>係数!D51</f>
        <v>0.18662164935342163</v>
      </c>
      <c r="G51" s="329">
        <f t="shared" si="6"/>
        <v>0</v>
      </c>
      <c r="H51" s="330">
        <f>固定資本!M51</f>
        <v>0.993776990181925</v>
      </c>
      <c r="I51" s="337"/>
      <c r="J51" s="327">
        <f t="shared" si="0"/>
        <v>0</v>
      </c>
      <c r="K51" s="327">
        <v>0</v>
      </c>
      <c r="L51" s="327">
        <f t="shared" si="1"/>
        <v>0</v>
      </c>
      <c r="M51" s="330">
        <f>係数!E51+係数!F51</f>
        <v>0.237295371525235</v>
      </c>
      <c r="N51" s="327">
        <f t="shared" si="2"/>
        <v>0</v>
      </c>
      <c r="O51" s="335"/>
      <c r="P51" s="336"/>
      <c r="Q51" s="330">
        <f>係数!G51</f>
        <v>1.8530302798477416E-4</v>
      </c>
      <c r="R51" s="327">
        <f t="shared" si="3"/>
        <v>0</v>
      </c>
      <c r="S51" s="327">
        <f t="shared" si="4"/>
        <v>0</v>
      </c>
      <c r="T51" s="327">
        <v>0</v>
      </c>
      <c r="U51" s="327">
        <f t="shared" si="5"/>
        <v>0</v>
      </c>
      <c r="V51" s="333"/>
      <c r="W51" s="327">
        <f t="shared" si="7"/>
        <v>0</v>
      </c>
      <c r="X51" s="327">
        <f t="shared" si="8"/>
        <v>0</v>
      </c>
      <c r="Y51" s="327">
        <f t="shared" si="9"/>
        <v>0</v>
      </c>
      <c r="Z51" s="333"/>
      <c r="AA51" s="327">
        <f>W51*(1-固定資本!N51)</f>
        <v>0</v>
      </c>
      <c r="AB51" s="327">
        <f>X51*(1-固定資本!N51)</f>
        <v>0</v>
      </c>
      <c r="AC51" s="327">
        <f t="shared" si="10"/>
        <v>0</v>
      </c>
      <c r="AD51" s="333"/>
      <c r="AE51" s="334">
        <f>(I51+K51+T51)*係数!H51/1000</f>
        <v>0</v>
      </c>
      <c r="AF51" s="333"/>
      <c r="AG51" s="334">
        <f>(I51+K51+T51)*係数!I51/1000</f>
        <v>0</v>
      </c>
    </row>
    <row r="52" spans="1:33">
      <c r="A52" s="11"/>
      <c r="B52" s="301">
        <v>321</v>
      </c>
      <c r="C52" s="303" t="s">
        <v>55</v>
      </c>
      <c r="D52" s="337"/>
      <c r="E52" s="327">
        <f>固定資本!P52*$E$123</f>
        <v>0</v>
      </c>
      <c r="F52" s="328">
        <f>係数!D52</f>
        <v>0.10806372814409915</v>
      </c>
      <c r="G52" s="329">
        <f t="shared" si="6"/>
        <v>0</v>
      </c>
      <c r="H52" s="330">
        <f>固定資本!M52</f>
        <v>0.87217033210708417</v>
      </c>
      <c r="I52" s="337"/>
      <c r="J52" s="327">
        <f t="shared" si="0"/>
        <v>0</v>
      </c>
      <c r="K52" s="327">
        <v>0</v>
      </c>
      <c r="L52" s="327">
        <f t="shared" si="1"/>
        <v>0</v>
      </c>
      <c r="M52" s="330">
        <f>係数!E52+係数!F52</f>
        <v>8.119232321544069E-2</v>
      </c>
      <c r="N52" s="327">
        <f t="shared" si="2"/>
        <v>0</v>
      </c>
      <c r="O52" s="335"/>
      <c r="P52" s="336"/>
      <c r="Q52" s="330">
        <f>係数!G52</f>
        <v>3.7373204308242689E-6</v>
      </c>
      <c r="R52" s="327">
        <f t="shared" si="3"/>
        <v>0</v>
      </c>
      <c r="S52" s="327">
        <f t="shared" si="4"/>
        <v>0</v>
      </c>
      <c r="T52" s="327">
        <v>0</v>
      </c>
      <c r="U52" s="327">
        <f t="shared" si="5"/>
        <v>0</v>
      </c>
      <c r="V52" s="333"/>
      <c r="W52" s="327">
        <f t="shared" si="7"/>
        <v>0</v>
      </c>
      <c r="X52" s="327">
        <f t="shared" si="8"/>
        <v>0</v>
      </c>
      <c r="Y52" s="327">
        <f t="shared" si="9"/>
        <v>0</v>
      </c>
      <c r="Z52" s="333"/>
      <c r="AA52" s="327">
        <f>W52*(1-固定資本!N52)</f>
        <v>0</v>
      </c>
      <c r="AB52" s="327">
        <f>X52*(1-固定資本!N52)</f>
        <v>0</v>
      </c>
      <c r="AC52" s="327">
        <f t="shared" si="10"/>
        <v>0</v>
      </c>
      <c r="AD52" s="333"/>
      <c r="AE52" s="334">
        <f>(I52+K52+T52)*係数!H52/1000</f>
        <v>0</v>
      </c>
      <c r="AF52" s="333"/>
      <c r="AG52" s="334">
        <f>(I52+K52+T52)*係数!I52/1000</f>
        <v>0</v>
      </c>
    </row>
    <row r="53" spans="1:33">
      <c r="A53" s="11"/>
      <c r="B53" s="301">
        <v>329</v>
      </c>
      <c r="C53" s="303" t="s">
        <v>56</v>
      </c>
      <c r="D53" s="337"/>
      <c r="E53" s="327">
        <f>固定資本!P53*$E$123</f>
        <v>0</v>
      </c>
      <c r="F53" s="328">
        <f>係数!D53</f>
        <v>6.1168281989615769E-2</v>
      </c>
      <c r="G53" s="329">
        <f t="shared" si="6"/>
        <v>0</v>
      </c>
      <c r="H53" s="330">
        <f>固定資本!M53</f>
        <v>0.9839279747950298</v>
      </c>
      <c r="I53" s="337"/>
      <c r="J53" s="327">
        <f t="shared" si="0"/>
        <v>0</v>
      </c>
      <c r="K53" s="327">
        <v>0</v>
      </c>
      <c r="L53" s="327">
        <f t="shared" si="1"/>
        <v>0</v>
      </c>
      <c r="M53" s="330">
        <f>係数!E53+係数!F53</f>
        <v>0.29877619717705572</v>
      </c>
      <c r="N53" s="327">
        <f t="shared" si="2"/>
        <v>0</v>
      </c>
      <c r="O53" s="335"/>
      <c r="P53" s="336"/>
      <c r="Q53" s="330">
        <f>係数!G53</f>
        <v>3.9027823014632879E-4</v>
      </c>
      <c r="R53" s="327">
        <f t="shared" si="3"/>
        <v>0</v>
      </c>
      <c r="S53" s="327">
        <f t="shared" si="4"/>
        <v>0</v>
      </c>
      <c r="T53" s="327">
        <v>0</v>
      </c>
      <c r="U53" s="327">
        <f t="shared" si="5"/>
        <v>0</v>
      </c>
      <c r="V53" s="333"/>
      <c r="W53" s="327">
        <f t="shared" si="7"/>
        <v>0</v>
      </c>
      <c r="X53" s="327">
        <f t="shared" si="8"/>
        <v>0</v>
      </c>
      <c r="Y53" s="327">
        <f t="shared" si="9"/>
        <v>0</v>
      </c>
      <c r="Z53" s="333"/>
      <c r="AA53" s="327">
        <f>W53*(1-固定資本!N53)</f>
        <v>0</v>
      </c>
      <c r="AB53" s="327">
        <f>X53*(1-固定資本!N53)</f>
        <v>0</v>
      </c>
      <c r="AC53" s="327">
        <f t="shared" si="10"/>
        <v>0</v>
      </c>
      <c r="AD53" s="333"/>
      <c r="AE53" s="334">
        <f>(I53+K53+T53)*係数!H53/1000</f>
        <v>0</v>
      </c>
      <c r="AF53" s="333"/>
      <c r="AG53" s="334">
        <f>(I53+K53+T53)*係数!I53/1000</f>
        <v>0</v>
      </c>
    </row>
    <row r="54" spans="1:33">
      <c r="A54" s="11"/>
      <c r="B54" s="301">
        <v>331</v>
      </c>
      <c r="C54" s="303" t="s">
        <v>57</v>
      </c>
      <c r="D54" s="337"/>
      <c r="E54" s="327">
        <f>固定資本!P54*$E$123</f>
        <v>0</v>
      </c>
      <c r="F54" s="328">
        <f>係数!D54</f>
        <v>0.15690913891417524</v>
      </c>
      <c r="G54" s="329">
        <f t="shared" si="6"/>
        <v>0</v>
      </c>
      <c r="H54" s="330">
        <f>固定資本!M54</f>
        <v>0.96944649885451473</v>
      </c>
      <c r="I54" s="337"/>
      <c r="J54" s="327">
        <f t="shared" si="0"/>
        <v>0</v>
      </c>
      <c r="K54" s="327">
        <v>0</v>
      </c>
      <c r="L54" s="327">
        <f t="shared" si="1"/>
        <v>0</v>
      </c>
      <c r="M54" s="330">
        <f>係数!E54+係数!F54</f>
        <v>0.17336406714455868</v>
      </c>
      <c r="N54" s="327">
        <f t="shared" si="2"/>
        <v>0</v>
      </c>
      <c r="O54" s="335"/>
      <c r="P54" s="336"/>
      <c r="Q54" s="330">
        <f>係数!G54</f>
        <v>2.0819647620617176E-5</v>
      </c>
      <c r="R54" s="327">
        <f t="shared" si="3"/>
        <v>0</v>
      </c>
      <c r="S54" s="327">
        <f t="shared" si="4"/>
        <v>0</v>
      </c>
      <c r="T54" s="327">
        <v>0</v>
      </c>
      <c r="U54" s="327">
        <f t="shared" si="5"/>
        <v>0</v>
      </c>
      <c r="V54" s="333"/>
      <c r="W54" s="327">
        <f t="shared" si="7"/>
        <v>0</v>
      </c>
      <c r="X54" s="327">
        <f t="shared" si="8"/>
        <v>0</v>
      </c>
      <c r="Y54" s="327">
        <f t="shared" si="9"/>
        <v>0</v>
      </c>
      <c r="Z54" s="333"/>
      <c r="AA54" s="327">
        <f>W54*(1-固定資本!N54)</f>
        <v>0</v>
      </c>
      <c r="AB54" s="327">
        <f>X54*(1-固定資本!N54)</f>
        <v>0</v>
      </c>
      <c r="AC54" s="327">
        <f t="shared" si="10"/>
        <v>0</v>
      </c>
      <c r="AD54" s="333"/>
      <c r="AE54" s="334">
        <f>(I54+K54+T54)*係数!H54/1000</f>
        <v>0</v>
      </c>
      <c r="AF54" s="333"/>
      <c r="AG54" s="334">
        <f>(I54+K54+T54)*係数!I54/1000</f>
        <v>0</v>
      </c>
    </row>
    <row r="55" spans="1:33">
      <c r="A55" s="11"/>
      <c r="B55" s="301">
        <v>332</v>
      </c>
      <c r="C55" s="303" t="s">
        <v>58</v>
      </c>
      <c r="D55" s="337"/>
      <c r="E55" s="327">
        <f>固定資本!P55*$E$123</f>
        <v>0</v>
      </c>
      <c r="F55" s="328">
        <f>係数!D55</f>
        <v>5.4339697316388436E-2</v>
      </c>
      <c r="G55" s="329">
        <f t="shared" si="6"/>
        <v>0</v>
      </c>
      <c r="H55" s="330">
        <f>固定資本!M55</f>
        <v>0.93933155585241601</v>
      </c>
      <c r="I55" s="337"/>
      <c r="J55" s="327">
        <f t="shared" si="0"/>
        <v>0</v>
      </c>
      <c r="K55" s="327">
        <v>0</v>
      </c>
      <c r="L55" s="327">
        <f t="shared" si="1"/>
        <v>0</v>
      </c>
      <c r="M55" s="330">
        <f>係数!E55+係数!F55</f>
        <v>0.2403125341043828</v>
      </c>
      <c r="N55" s="327">
        <f t="shared" si="2"/>
        <v>0</v>
      </c>
      <c r="O55" s="335"/>
      <c r="P55" s="336"/>
      <c r="Q55" s="330">
        <f>係数!G55</f>
        <v>4.6473165015965328E-3</v>
      </c>
      <c r="R55" s="327">
        <f t="shared" si="3"/>
        <v>0</v>
      </c>
      <c r="S55" s="327">
        <f t="shared" si="4"/>
        <v>0</v>
      </c>
      <c r="T55" s="327">
        <v>0</v>
      </c>
      <c r="U55" s="327">
        <f t="shared" si="5"/>
        <v>0</v>
      </c>
      <c r="V55" s="333"/>
      <c r="W55" s="327">
        <f t="shared" si="7"/>
        <v>0</v>
      </c>
      <c r="X55" s="327">
        <f t="shared" si="8"/>
        <v>0</v>
      </c>
      <c r="Y55" s="327">
        <f t="shared" si="9"/>
        <v>0</v>
      </c>
      <c r="Z55" s="333"/>
      <c r="AA55" s="327">
        <f>W55*(1-固定資本!N55)</f>
        <v>0</v>
      </c>
      <c r="AB55" s="327">
        <f>X55*(1-固定資本!N55)</f>
        <v>0</v>
      </c>
      <c r="AC55" s="327">
        <f t="shared" si="10"/>
        <v>0</v>
      </c>
      <c r="AD55" s="333"/>
      <c r="AE55" s="334">
        <f>(I55+K55+T55)*係数!H55/1000</f>
        <v>0</v>
      </c>
      <c r="AF55" s="333"/>
      <c r="AG55" s="334">
        <f>(I55+K55+T55)*係数!I55/1000</f>
        <v>0</v>
      </c>
    </row>
    <row r="56" spans="1:33">
      <c r="A56" s="11"/>
      <c r="B56" s="301">
        <v>333</v>
      </c>
      <c r="C56" s="303" t="s">
        <v>59</v>
      </c>
      <c r="D56" s="337"/>
      <c r="E56" s="327">
        <f>固定資本!P56*$E$123</f>
        <v>0</v>
      </c>
      <c r="F56" s="328">
        <f>係数!D56</f>
        <v>8.044684326261653E-2</v>
      </c>
      <c r="G56" s="329">
        <f t="shared" si="6"/>
        <v>0</v>
      </c>
      <c r="H56" s="330">
        <f>固定資本!M56</f>
        <v>0.91252521591431612</v>
      </c>
      <c r="I56" s="337"/>
      <c r="J56" s="327">
        <f t="shared" si="0"/>
        <v>0</v>
      </c>
      <c r="K56" s="327">
        <v>0</v>
      </c>
      <c r="L56" s="327">
        <f t="shared" si="1"/>
        <v>0</v>
      </c>
      <c r="M56" s="330">
        <f>係数!E56+係数!F56</f>
        <v>0.13537601018029927</v>
      </c>
      <c r="N56" s="327">
        <f t="shared" si="2"/>
        <v>0</v>
      </c>
      <c r="O56" s="335"/>
      <c r="P56" s="336"/>
      <c r="Q56" s="330">
        <f>係数!G56</f>
        <v>1.2862296405073664E-7</v>
      </c>
      <c r="R56" s="327">
        <f t="shared" si="3"/>
        <v>0</v>
      </c>
      <c r="S56" s="327">
        <f t="shared" si="4"/>
        <v>0</v>
      </c>
      <c r="T56" s="327">
        <v>0</v>
      </c>
      <c r="U56" s="327">
        <f t="shared" si="5"/>
        <v>0</v>
      </c>
      <c r="V56" s="333"/>
      <c r="W56" s="327">
        <f t="shared" si="7"/>
        <v>0</v>
      </c>
      <c r="X56" s="327">
        <f t="shared" si="8"/>
        <v>0</v>
      </c>
      <c r="Y56" s="327">
        <f t="shared" si="9"/>
        <v>0</v>
      </c>
      <c r="Z56" s="333"/>
      <c r="AA56" s="327">
        <f>W56*(1-固定資本!N56)</f>
        <v>0</v>
      </c>
      <c r="AB56" s="327">
        <f>X56*(1-固定資本!N56)</f>
        <v>0</v>
      </c>
      <c r="AC56" s="327">
        <f t="shared" si="10"/>
        <v>0</v>
      </c>
      <c r="AD56" s="333"/>
      <c r="AE56" s="334">
        <f>(I56+K56+T56)*係数!H56/1000</f>
        <v>0</v>
      </c>
      <c r="AF56" s="333"/>
      <c r="AG56" s="334">
        <f>(I56+K56+T56)*係数!I56/1000</f>
        <v>0</v>
      </c>
    </row>
    <row r="57" spans="1:33">
      <c r="A57" s="11"/>
      <c r="B57" s="301">
        <v>339</v>
      </c>
      <c r="C57" s="303" t="s">
        <v>60</v>
      </c>
      <c r="D57" s="337"/>
      <c r="E57" s="327">
        <f>固定資本!P57*$E$123</f>
        <v>0</v>
      </c>
      <c r="F57" s="328">
        <f>係数!D57</f>
        <v>2.5694054236487962E-2</v>
      </c>
      <c r="G57" s="329">
        <f t="shared" si="6"/>
        <v>0</v>
      </c>
      <c r="H57" s="330">
        <f>固定資本!M57</f>
        <v>1.0862464709146373</v>
      </c>
      <c r="I57" s="337"/>
      <c r="J57" s="327">
        <f t="shared" si="0"/>
        <v>0</v>
      </c>
      <c r="K57" s="327">
        <v>0</v>
      </c>
      <c r="L57" s="327">
        <f t="shared" si="1"/>
        <v>0</v>
      </c>
      <c r="M57" s="330">
        <f>係数!E57+係数!F57</f>
        <v>0.24753335594240047</v>
      </c>
      <c r="N57" s="327">
        <f t="shared" si="2"/>
        <v>0</v>
      </c>
      <c r="O57" s="335"/>
      <c r="P57" s="336"/>
      <c r="Q57" s="330">
        <f>係数!G57</f>
        <v>1.6586814993437466E-3</v>
      </c>
      <c r="R57" s="327">
        <f t="shared" si="3"/>
        <v>0</v>
      </c>
      <c r="S57" s="327">
        <f t="shared" si="4"/>
        <v>0</v>
      </c>
      <c r="T57" s="327">
        <v>0</v>
      </c>
      <c r="U57" s="327">
        <f t="shared" si="5"/>
        <v>0</v>
      </c>
      <c r="V57" s="333"/>
      <c r="W57" s="327">
        <f t="shared" si="7"/>
        <v>0</v>
      </c>
      <c r="X57" s="327">
        <f t="shared" si="8"/>
        <v>0</v>
      </c>
      <c r="Y57" s="327">
        <f t="shared" si="9"/>
        <v>0</v>
      </c>
      <c r="Z57" s="333"/>
      <c r="AA57" s="327">
        <f>W57*(1-固定資本!N57)</f>
        <v>0</v>
      </c>
      <c r="AB57" s="327">
        <f>X57*(1-固定資本!N57)</f>
        <v>0</v>
      </c>
      <c r="AC57" s="327">
        <f t="shared" si="10"/>
        <v>0</v>
      </c>
      <c r="AD57" s="333"/>
      <c r="AE57" s="334">
        <f>(I57+K57+T57)*係数!H57/1000</f>
        <v>0</v>
      </c>
      <c r="AF57" s="333"/>
      <c r="AG57" s="334">
        <f>(I57+K57+T57)*係数!I57/1000</f>
        <v>0</v>
      </c>
    </row>
    <row r="58" spans="1:33">
      <c r="A58" s="11"/>
      <c r="B58" s="301">
        <v>341</v>
      </c>
      <c r="C58" s="303" t="s">
        <v>61</v>
      </c>
      <c r="D58" s="337"/>
      <c r="E58" s="327">
        <f>固定資本!P58*$E$123</f>
        <v>0</v>
      </c>
      <c r="F58" s="328">
        <f>係数!D58</f>
        <v>5.0816227614314258E-2</v>
      </c>
      <c r="G58" s="329">
        <f t="shared" si="6"/>
        <v>0</v>
      </c>
      <c r="H58" s="330">
        <f>固定資本!M58</f>
        <v>0.99759421019612848</v>
      </c>
      <c r="I58" s="337"/>
      <c r="J58" s="327">
        <f t="shared" si="0"/>
        <v>0</v>
      </c>
      <c r="K58" s="327">
        <v>0</v>
      </c>
      <c r="L58" s="327">
        <f t="shared" si="1"/>
        <v>0</v>
      </c>
      <c r="M58" s="330">
        <f>係数!E58+係数!F58</f>
        <v>0.17268851243932659</v>
      </c>
      <c r="N58" s="327">
        <f t="shared" si="2"/>
        <v>0</v>
      </c>
      <c r="O58" s="335"/>
      <c r="P58" s="336"/>
      <c r="Q58" s="330">
        <f>係数!G58</f>
        <v>8.0023812861750067E-3</v>
      </c>
      <c r="R58" s="327">
        <f t="shared" si="3"/>
        <v>0</v>
      </c>
      <c r="S58" s="327">
        <f t="shared" si="4"/>
        <v>0</v>
      </c>
      <c r="T58" s="327">
        <v>0</v>
      </c>
      <c r="U58" s="327">
        <f t="shared" si="5"/>
        <v>0</v>
      </c>
      <c r="V58" s="333"/>
      <c r="W58" s="327">
        <f t="shared" si="7"/>
        <v>0</v>
      </c>
      <c r="X58" s="327">
        <f t="shared" si="8"/>
        <v>0</v>
      </c>
      <c r="Y58" s="327">
        <f t="shared" si="9"/>
        <v>0</v>
      </c>
      <c r="Z58" s="333"/>
      <c r="AA58" s="327">
        <f>W58*(1-固定資本!N58)</f>
        <v>0</v>
      </c>
      <c r="AB58" s="327">
        <f>X58*(1-固定資本!N58)</f>
        <v>0</v>
      </c>
      <c r="AC58" s="327">
        <f t="shared" si="10"/>
        <v>0</v>
      </c>
      <c r="AD58" s="333"/>
      <c r="AE58" s="334">
        <f>(I58+K58+T58)*係数!H58/1000</f>
        <v>0</v>
      </c>
      <c r="AF58" s="333"/>
      <c r="AG58" s="334">
        <f>(I58+K58+T58)*係数!I58/1000</f>
        <v>0</v>
      </c>
    </row>
    <row r="59" spans="1:33">
      <c r="A59" s="11"/>
      <c r="B59" s="301">
        <v>342</v>
      </c>
      <c r="C59" s="303" t="s">
        <v>62</v>
      </c>
      <c r="D59" s="337"/>
      <c r="E59" s="327">
        <f>固定資本!P59*$E$123</f>
        <v>0</v>
      </c>
      <c r="F59" s="328">
        <f>係数!D59</f>
        <v>2.5807602303842714E-2</v>
      </c>
      <c r="G59" s="329">
        <f t="shared" si="6"/>
        <v>0</v>
      </c>
      <c r="H59" s="330">
        <f>固定資本!M59</f>
        <v>0.88038727452022891</v>
      </c>
      <c r="I59" s="337"/>
      <c r="J59" s="327">
        <f t="shared" si="0"/>
        <v>0</v>
      </c>
      <c r="K59" s="327">
        <v>0</v>
      </c>
      <c r="L59" s="327">
        <f t="shared" si="1"/>
        <v>0</v>
      </c>
      <c r="M59" s="330">
        <f>係数!E59+係数!F59</f>
        <v>2.4147561688528857E-2</v>
      </c>
      <c r="N59" s="327">
        <f t="shared" si="2"/>
        <v>0</v>
      </c>
      <c r="O59" s="335"/>
      <c r="P59" s="336"/>
      <c r="Q59" s="330">
        <f>係数!G59</f>
        <v>1.6750215096689438E-3</v>
      </c>
      <c r="R59" s="327">
        <f t="shared" si="3"/>
        <v>0</v>
      </c>
      <c r="S59" s="327">
        <f t="shared" si="4"/>
        <v>0</v>
      </c>
      <c r="T59" s="327">
        <v>0</v>
      </c>
      <c r="U59" s="327">
        <f t="shared" si="5"/>
        <v>0</v>
      </c>
      <c r="V59" s="333"/>
      <c r="W59" s="327">
        <f t="shared" si="7"/>
        <v>0</v>
      </c>
      <c r="X59" s="327">
        <f t="shared" si="8"/>
        <v>0</v>
      </c>
      <c r="Y59" s="327">
        <f t="shared" si="9"/>
        <v>0</v>
      </c>
      <c r="Z59" s="333"/>
      <c r="AA59" s="327">
        <f>W59*(1-固定資本!N59)</f>
        <v>0</v>
      </c>
      <c r="AB59" s="327">
        <f>X59*(1-固定資本!N59)</f>
        <v>0</v>
      </c>
      <c r="AC59" s="327">
        <f t="shared" si="10"/>
        <v>0</v>
      </c>
      <c r="AD59" s="333"/>
      <c r="AE59" s="334">
        <f>(I59+K59+T59)*係数!H59/1000</f>
        <v>0</v>
      </c>
      <c r="AF59" s="333"/>
      <c r="AG59" s="334">
        <f>(I59+K59+T59)*係数!I59/1000</f>
        <v>0</v>
      </c>
    </row>
    <row r="60" spans="1:33">
      <c r="A60" s="11"/>
      <c r="B60" s="301">
        <v>351</v>
      </c>
      <c r="C60" s="303" t="s">
        <v>63</v>
      </c>
      <c r="D60" s="337"/>
      <c r="E60" s="327">
        <f>固定資本!P60*$E$123</f>
        <v>0</v>
      </c>
      <c r="F60" s="328">
        <f>係数!D60</f>
        <v>0.18138586818061686</v>
      </c>
      <c r="G60" s="329">
        <f t="shared" si="6"/>
        <v>0</v>
      </c>
      <c r="H60" s="330">
        <f>固定資本!M60</f>
        <v>1.0292693984274004</v>
      </c>
      <c r="I60" s="337"/>
      <c r="J60" s="327">
        <f t="shared" si="0"/>
        <v>0</v>
      </c>
      <c r="K60" s="327">
        <v>0</v>
      </c>
      <c r="L60" s="327">
        <f t="shared" si="1"/>
        <v>0</v>
      </c>
      <c r="M60" s="330">
        <f>係数!E60+係数!F60</f>
        <v>9.9892762354099524E-2</v>
      </c>
      <c r="N60" s="327">
        <f t="shared" si="2"/>
        <v>0</v>
      </c>
      <c r="O60" s="335"/>
      <c r="P60" s="336"/>
      <c r="Q60" s="330">
        <f>係数!G60</f>
        <v>1.669588530939619E-2</v>
      </c>
      <c r="R60" s="327">
        <f t="shared" si="3"/>
        <v>0</v>
      </c>
      <c r="S60" s="327">
        <f t="shared" si="4"/>
        <v>0</v>
      </c>
      <c r="T60" s="327">
        <v>0</v>
      </c>
      <c r="U60" s="327">
        <f t="shared" si="5"/>
        <v>0</v>
      </c>
      <c r="V60" s="333"/>
      <c r="W60" s="327">
        <f t="shared" si="7"/>
        <v>0</v>
      </c>
      <c r="X60" s="327">
        <f t="shared" si="8"/>
        <v>0</v>
      </c>
      <c r="Y60" s="327">
        <f t="shared" si="9"/>
        <v>0</v>
      </c>
      <c r="Z60" s="333"/>
      <c r="AA60" s="327">
        <f>W60*(1-固定資本!N60)</f>
        <v>0</v>
      </c>
      <c r="AB60" s="327">
        <f>X60*(1-固定資本!N60)</f>
        <v>0</v>
      </c>
      <c r="AC60" s="327">
        <f t="shared" si="10"/>
        <v>0</v>
      </c>
      <c r="AD60" s="333"/>
      <c r="AE60" s="334">
        <f>(I60+K60+T60)*係数!H60/1000</f>
        <v>0</v>
      </c>
      <c r="AF60" s="333"/>
      <c r="AG60" s="334">
        <f>(I60+K60+T60)*係数!I60/1000</f>
        <v>0</v>
      </c>
    </row>
    <row r="61" spans="1:33">
      <c r="A61" s="11"/>
      <c r="B61" s="301">
        <v>352</v>
      </c>
      <c r="C61" s="303" t="s">
        <v>64</v>
      </c>
      <c r="D61" s="337"/>
      <c r="E61" s="327">
        <f>固定資本!P61*$E$123</f>
        <v>0</v>
      </c>
      <c r="F61" s="328">
        <f>係数!D61</f>
        <v>1.2205764593368973E-2</v>
      </c>
      <c r="G61" s="329">
        <f t="shared" si="6"/>
        <v>0</v>
      </c>
      <c r="H61" s="330">
        <f>固定資本!M61</f>
        <v>1.0777770206850861</v>
      </c>
      <c r="I61" s="337"/>
      <c r="J61" s="327">
        <f t="shared" si="0"/>
        <v>0</v>
      </c>
      <c r="K61" s="327">
        <v>0</v>
      </c>
      <c r="L61" s="327">
        <f t="shared" si="1"/>
        <v>0</v>
      </c>
      <c r="M61" s="330">
        <f>係数!E61+係数!F61</f>
        <v>0.2632869790743177</v>
      </c>
      <c r="N61" s="327">
        <f t="shared" si="2"/>
        <v>0</v>
      </c>
      <c r="O61" s="335"/>
      <c r="P61" s="336"/>
      <c r="Q61" s="330">
        <f>係数!G61</f>
        <v>1.1299573452005485E-3</v>
      </c>
      <c r="R61" s="327">
        <f t="shared" si="3"/>
        <v>0</v>
      </c>
      <c r="S61" s="327">
        <f t="shared" si="4"/>
        <v>0</v>
      </c>
      <c r="T61" s="327">
        <v>0</v>
      </c>
      <c r="U61" s="327">
        <f t="shared" si="5"/>
        <v>0</v>
      </c>
      <c r="V61" s="333"/>
      <c r="W61" s="327">
        <f t="shared" si="7"/>
        <v>0</v>
      </c>
      <c r="X61" s="327">
        <f t="shared" si="8"/>
        <v>0</v>
      </c>
      <c r="Y61" s="327">
        <f t="shared" si="9"/>
        <v>0</v>
      </c>
      <c r="Z61" s="333"/>
      <c r="AA61" s="327">
        <f>W61*(1-固定資本!N61)</f>
        <v>0</v>
      </c>
      <c r="AB61" s="327">
        <f>X61*(1-固定資本!N61)</f>
        <v>0</v>
      </c>
      <c r="AC61" s="327">
        <f t="shared" si="10"/>
        <v>0</v>
      </c>
      <c r="AD61" s="333"/>
      <c r="AE61" s="334">
        <f>(I61+K61+T61)*係数!H61/1000</f>
        <v>0</v>
      </c>
      <c r="AF61" s="333"/>
      <c r="AG61" s="334">
        <f>(I61+K61+T61)*係数!I61/1000</f>
        <v>0</v>
      </c>
    </row>
    <row r="62" spans="1:33">
      <c r="A62" s="11"/>
      <c r="B62" s="301">
        <v>353</v>
      </c>
      <c r="C62" s="303" t="s">
        <v>65</v>
      </c>
      <c r="D62" s="337"/>
      <c r="E62" s="327">
        <f>固定資本!P62*$E$123</f>
        <v>0</v>
      </c>
      <c r="F62" s="328">
        <f>係数!D62</f>
        <v>0.35032605907938386</v>
      </c>
      <c r="G62" s="329">
        <f t="shared" si="6"/>
        <v>0</v>
      </c>
      <c r="H62" s="330">
        <f>固定資本!M62</f>
        <v>0.97998583993842281</v>
      </c>
      <c r="I62" s="337"/>
      <c r="J62" s="327">
        <f t="shared" si="0"/>
        <v>0</v>
      </c>
      <c r="K62" s="327">
        <v>0</v>
      </c>
      <c r="L62" s="327">
        <f t="shared" si="1"/>
        <v>0</v>
      </c>
      <c r="M62" s="330">
        <f>係数!E62+係数!F62</f>
        <v>0.20059536011656015</v>
      </c>
      <c r="N62" s="327">
        <f t="shared" si="2"/>
        <v>0</v>
      </c>
      <c r="O62" s="335"/>
      <c r="P62" s="336"/>
      <c r="Q62" s="330">
        <f>係数!G62</f>
        <v>3.294509680370278E-5</v>
      </c>
      <c r="R62" s="327">
        <f t="shared" si="3"/>
        <v>0</v>
      </c>
      <c r="S62" s="327">
        <f t="shared" si="4"/>
        <v>0</v>
      </c>
      <c r="T62" s="327">
        <v>0</v>
      </c>
      <c r="U62" s="327">
        <f t="shared" si="5"/>
        <v>0</v>
      </c>
      <c r="V62" s="333"/>
      <c r="W62" s="327">
        <f t="shared" si="7"/>
        <v>0</v>
      </c>
      <c r="X62" s="327">
        <f t="shared" si="8"/>
        <v>0</v>
      </c>
      <c r="Y62" s="327">
        <f t="shared" si="9"/>
        <v>0</v>
      </c>
      <c r="Z62" s="333"/>
      <c r="AA62" s="327">
        <f>W62*(1-固定資本!N62)</f>
        <v>0</v>
      </c>
      <c r="AB62" s="327">
        <f>X62*(1-固定資本!N62)</f>
        <v>0</v>
      </c>
      <c r="AC62" s="327">
        <f t="shared" si="10"/>
        <v>0</v>
      </c>
      <c r="AD62" s="333"/>
      <c r="AE62" s="334">
        <f>(I62+K62+T62)*係数!H62/1000</f>
        <v>0</v>
      </c>
      <c r="AF62" s="333"/>
      <c r="AG62" s="334">
        <f>(I62+K62+T62)*係数!I62/1000</f>
        <v>0</v>
      </c>
    </row>
    <row r="63" spans="1:33">
      <c r="A63" s="11"/>
      <c r="B63" s="301">
        <v>354</v>
      </c>
      <c r="C63" s="303" t="s">
        <v>66</v>
      </c>
      <c r="D63" s="337"/>
      <c r="E63" s="327">
        <f>固定資本!P63*$E$123</f>
        <v>0</v>
      </c>
      <c r="F63" s="328">
        <f>係数!D63</f>
        <v>7.3916866288037397E-4</v>
      </c>
      <c r="G63" s="329">
        <f t="shared" si="6"/>
        <v>0</v>
      </c>
      <c r="H63" s="330">
        <f>固定資本!M63</f>
        <v>1.0391045095811722</v>
      </c>
      <c r="I63" s="337"/>
      <c r="J63" s="327">
        <f t="shared" si="0"/>
        <v>0</v>
      </c>
      <c r="K63" s="327">
        <v>0</v>
      </c>
      <c r="L63" s="327">
        <f t="shared" si="1"/>
        <v>0</v>
      </c>
      <c r="M63" s="330">
        <f>係数!E63+係数!F63</f>
        <v>0.4360552531803713</v>
      </c>
      <c r="N63" s="327">
        <f t="shared" si="2"/>
        <v>0</v>
      </c>
      <c r="O63" s="335"/>
      <c r="P63" s="336"/>
      <c r="Q63" s="330">
        <f>係数!G63</f>
        <v>4.1310771233681304E-5</v>
      </c>
      <c r="R63" s="327">
        <f t="shared" si="3"/>
        <v>0</v>
      </c>
      <c r="S63" s="327">
        <f t="shared" si="4"/>
        <v>0</v>
      </c>
      <c r="T63" s="327">
        <v>0</v>
      </c>
      <c r="U63" s="327">
        <f t="shared" si="5"/>
        <v>0</v>
      </c>
      <c r="V63" s="333"/>
      <c r="W63" s="327">
        <f t="shared" si="7"/>
        <v>0</v>
      </c>
      <c r="X63" s="327">
        <f t="shared" si="8"/>
        <v>0</v>
      </c>
      <c r="Y63" s="327">
        <f t="shared" si="9"/>
        <v>0</v>
      </c>
      <c r="Z63" s="333"/>
      <c r="AA63" s="327">
        <f>W63*(1-固定資本!N63)</f>
        <v>0</v>
      </c>
      <c r="AB63" s="327">
        <f>X63*(1-固定資本!N63)</f>
        <v>0</v>
      </c>
      <c r="AC63" s="327">
        <f t="shared" si="10"/>
        <v>0</v>
      </c>
      <c r="AD63" s="333"/>
      <c r="AE63" s="334">
        <f>(I63+K63+T63)*係数!H63/1000</f>
        <v>0</v>
      </c>
      <c r="AF63" s="333"/>
      <c r="AG63" s="334">
        <f>(I63+K63+T63)*係数!I63/1000</f>
        <v>0</v>
      </c>
    </row>
    <row r="64" spans="1:33">
      <c r="A64" s="11"/>
      <c r="B64" s="301">
        <v>359</v>
      </c>
      <c r="C64" s="303" t="s">
        <v>67</v>
      </c>
      <c r="D64" s="337"/>
      <c r="E64" s="327">
        <f>固定資本!P64*$E$123</f>
        <v>0</v>
      </c>
      <c r="F64" s="328">
        <f>係数!D64</f>
        <v>0.11789056275927778</v>
      </c>
      <c r="G64" s="329">
        <f t="shared" si="6"/>
        <v>0</v>
      </c>
      <c r="H64" s="330">
        <f>固定資本!M64</f>
        <v>0.97828680195451068</v>
      </c>
      <c r="I64" s="337"/>
      <c r="J64" s="327">
        <f t="shared" si="0"/>
        <v>0</v>
      </c>
      <c r="K64" s="327">
        <v>0</v>
      </c>
      <c r="L64" s="327">
        <f t="shared" si="1"/>
        <v>0</v>
      </c>
      <c r="M64" s="330">
        <f>係数!E64+係数!F64</f>
        <v>0.28865369360546178</v>
      </c>
      <c r="N64" s="327">
        <f t="shared" si="2"/>
        <v>0</v>
      </c>
      <c r="O64" s="335"/>
      <c r="P64" s="336"/>
      <c r="Q64" s="330">
        <f>係数!G64</f>
        <v>6.8290330358696091E-4</v>
      </c>
      <c r="R64" s="327">
        <f t="shared" si="3"/>
        <v>0</v>
      </c>
      <c r="S64" s="327">
        <f t="shared" si="4"/>
        <v>0</v>
      </c>
      <c r="T64" s="327">
        <v>0</v>
      </c>
      <c r="U64" s="327">
        <f t="shared" si="5"/>
        <v>0</v>
      </c>
      <c r="V64" s="333"/>
      <c r="W64" s="327">
        <f t="shared" si="7"/>
        <v>0</v>
      </c>
      <c r="X64" s="327">
        <f t="shared" si="8"/>
        <v>0</v>
      </c>
      <c r="Y64" s="327">
        <f t="shared" si="9"/>
        <v>0</v>
      </c>
      <c r="Z64" s="333"/>
      <c r="AA64" s="327">
        <f>W64*(1-固定資本!N64)</f>
        <v>0</v>
      </c>
      <c r="AB64" s="327">
        <f>X64*(1-固定資本!N64)</f>
        <v>0</v>
      </c>
      <c r="AC64" s="327">
        <f t="shared" si="10"/>
        <v>0</v>
      </c>
      <c r="AD64" s="333"/>
      <c r="AE64" s="334">
        <f>(I64+K64+T64)*係数!H64/1000</f>
        <v>0</v>
      </c>
      <c r="AF64" s="333"/>
      <c r="AG64" s="334">
        <f>(I64+K64+T64)*係数!I64/1000</f>
        <v>0</v>
      </c>
    </row>
    <row r="65" spans="1:33">
      <c r="A65" s="11"/>
      <c r="B65" s="301">
        <v>391</v>
      </c>
      <c r="C65" s="303" t="s">
        <v>68</v>
      </c>
      <c r="D65" s="337"/>
      <c r="E65" s="327">
        <f>固定資本!P65*$E$123</f>
        <v>0</v>
      </c>
      <c r="F65" s="328">
        <f>係数!D65</f>
        <v>0.10668188263078404</v>
      </c>
      <c r="G65" s="329">
        <f t="shared" si="6"/>
        <v>0</v>
      </c>
      <c r="H65" s="330">
        <f>固定資本!M65</f>
        <v>1.0014938599114716</v>
      </c>
      <c r="I65" s="337"/>
      <c r="J65" s="327">
        <f t="shared" si="0"/>
        <v>0</v>
      </c>
      <c r="K65" s="327">
        <v>0</v>
      </c>
      <c r="L65" s="327">
        <f t="shared" si="1"/>
        <v>0</v>
      </c>
      <c r="M65" s="330">
        <f>係数!E65+係数!F65</f>
        <v>0.26182916961188041</v>
      </c>
      <c r="N65" s="327">
        <f t="shared" si="2"/>
        <v>0</v>
      </c>
      <c r="O65" s="335"/>
      <c r="P65" s="336"/>
      <c r="Q65" s="330">
        <f>係数!G65</f>
        <v>4.4821886246076744E-3</v>
      </c>
      <c r="R65" s="327">
        <f t="shared" si="3"/>
        <v>0</v>
      </c>
      <c r="S65" s="327">
        <f t="shared" si="4"/>
        <v>0</v>
      </c>
      <c r="T65" s="327">
        <v>0</v>
      </c>
      <c r="U65" s="327">
        <f t="shared" si="5"/>
        <v>0</v>
      </c>
      <c r="V65" s="333"/>
      <c r="W65" s="327">
        <f t="shared" si="7"/>
        <v>0</v>
      </c>
      <c r="X65" s="327">
        <f t="shared" si="8"/>
        <v>0</v>
      </c>
      <c r="Y65" s="327">
        <f t="shared" si="9"/>
        <v>0</v>
      </c>
      <c r="Z65" s="333"/>
      <c r="AA65" s="327">
        <f>W65*(1-固定資本!N65)</f>
        <v>0</v>
      </c>
      <c r="AB65" s="327">
        <f>X65*(1-固定資本!N65)</f>
        <v>0</v>
      </c>
      <c r="AC65" s="327">
        <f t="shared" si="10"/>
        <v>0</v>
      </c>
      <c r="AD65" s="333"/>
      <c r="AE65" s="334">
        <f>(I65+K65+T65)*係数!H65/1000</f>
        <v>0</v>
      </c>
      <c r="AF65" s="333"/>
      <c r="AG65" s="334">
        <f>(I65+K65+T65)*係数!I65/1000</f>
        <v>0</v>
      </c>
    </row>
    <row r="66" spans="1:33">
      <c r="A66" s="11"/>
      <c r="B66" s="301">
        <v>392</v>
      </c>
      <c r="C66" s="303" t="s">
        <v>69</v>
      </c>
      <c r="D66" s="337"/>
      <c r="E66" s="327">
        <f>固定資本!P66*$E$123</f>
        <v>0</v>
      </c>
      <c r="F66" s="328">
        <f>係数!D66</f>
        <v>0.7440348788739255</v>
      </c>
      <c r="G66" s="329">
        <f t="shared" si="6"/>
        <v>0</v>
      </c>
      <c r="H66" s="330">
        <f>固定資本!M66</f>
        <v>1.0447962776028905</v>
      </c>
      <c r="I66" s="337"/>
      <c r="J66" s="327">
        <f t="shared" si="0"/>
        <v>0</v>
      </c>
      <c r="K66" s="327">
        <v>0</v>
      </c>
      <c r="L66" s="327">
        <f t="shared" si="1"/>
        <v>0</v>
      </c>
      <c r="M66" s="330">
        <f>係数!E66+係数!F66</f>
        <v>0.22337078017670559</v>
      </c>
      <c r="N66" s="327">
        <f t="shared" si="2"/>
        <v>0</v>
      </c>
      <c r="O66" s="335"/>
      <c r="P66" s="336"/>
      <c r="Q66" s="330">
        <f>係数!G66</f>
        <v>3.6033625500998784E-4</v>
      </c>
      <c r="R66" s="327">
        <f t="shared" si="3"/>
        <v>0</v>
      </c>
      <c r="S66" s="327">
        <f t="shared" si="4"/>
        <v>0</v>
      </c>
      <c r="T66" s="327">
        <v>0</v>
      </c>
      <c r="U66" s="327">
        <f t="shared" si="5"/>
        <v>0</v>
      </c>
      <c r="V66" s="333"/>
      <c r="W66" s="327">
        <f t="shared" si="7"/>
        <v>0</v>
      </c>
      <c r="X66" s="327">
        <f t="shared" si="8"/>
        <v>0</v>
      </c>
      <c r="Y66" s="327">
        <f t="shared" si="9"/>
        <v>0</v>
      </c>
      <c r="Z66" s="333"/>
      <c r="AA66" s="327">
        <f>W66*(1-固定資本!N66)</f>
        <v>0</v>
      </c>
      <c r="AB66" s="327">
        <f>X66*(1-固定資本!N66)</f>
        <v>0</v>
      </c>
      <c r="AC66" s="327">
        <f t="shared" si="10"/>
        <v>0</v>
      </c>
      <c r="AD66" s="333"/>
      <c r="AE66" s="334">
        <f>(I66+K66+T66)*係数!H66/1000</f>
        <v>0</v>
      </c>
      <c r="AF66" s="333"/>
      <c r="AG66" s="334">
        <f>(I66+K66+T66)*係数!I66/1000</f>
        <v>0</v>
      </c>
    </row>
    <row r="67" spans="1:33">
      <c r="A67" s="11"/>
      <c r="B67" s="301">
        <v>411</v>
      </c>
      <c r="C67" s="303" t="s">
        <v>70</v>
      </c>
      <c r="D67" s="338">
        <f>入力!F20</f>
        <v>0</v>
      </c>
      <c r="E67" s="327">
        <f>固定資本!P67*$E$123</f>
        <v>0</v>
      </c>
      <c r="F67" s="328">
        <f>係数!D67</f>
        <v>1</v>
      </c>
      <c r="G67" s="329">
        <f t="shared" si="6"/>
        <v>0</v>
      </c>
      <c r="H67" s="330">
        <f>固定資本!M67</f>
        <v>1.0911773272265726</v>
      </c>
      <c r="I67" s="338">
        <f t="shared" ref="I67" si="11">D67/H67</f>
        <v>0</v>
      </c>
      <c r="J67" s="327">
        <f t="shared" si="0"/>
        <v>0</v>
      </c>
      <c r="K67" s="327">
        <v>0</v>
      </c>
      <c r="L67" s="327">
        <f t="shared" si="1"/>
        <v>0</v>
      </c>
      <c r="M67" s="330">
        <f>係数!E67+係数!F67</f>
        <v>0.35937964912441589</v>
      </c>
      <c r="N67" s="327">
        <f t="shared" si="2"/>
        <v>0</v>
      </c>
      <c r="O67" s="335"/>
      <c r="P67" s="336"/>
      <c r="Q67" s="330">
        <f>係数!G67</f>
        <v>0</v>
      </c>
      <c r="R67" s="327">
        <f t="shared" si="3"/>
        <v>0</v>
      </c>
      <c r="S67" s="327">
        <f t="shared" si="4"/>
        <v>0</v>
      </c>
      <c r="T67" s="327">
        <v>0</v>
      </c>
      <c r="U67" s="327">
        <f t="shared" si="5"/>
        <v>0</v>
      </c>
      <c r="V67" s="327">
        <f>D67</f>
        <v>0</v>
      </c>
      <c r="W67" s="327">
        <f t="shared" si="7"/>
        <v>0</v>
      </c>
      <c r="X67" s="327">
        <f t="shared" si="8"/>
        <v>0</v>
      </c>
      <c r="Y67" s="327">
        <f t="shared" si="9"/>
        <v>0</v>
      </c>
      <c r="Z67" s="329">
        <f>E122</f>
        <v>0</v>
      </c>
      <c r="AA67" s="327">
        <f>W67*(1-固定資本!N67)</f>
        <v>0</v>
      </c>
      <c r="AB67" s="327">
        <f>X67*(1-固定資本!N67)</f>
        <v>0</v>
      </c>
      <c r="AC67" s="327">
        <f t="shared" si="10"/>
        <v>0</v>
      </c>
      <c r="AD67" s="389">
        <f>I67*係数!H67/1000</f>
        <v>0</v>
      </c>
      <c r="AE67" s="334">
        <f>(I67+K67+T67)*係数!H67/1000</f>
        <v>0</v>
      </c>
      <c r="AF67" s="389">
        <f>I67*係数!I67/1000</f>
        <v>0</v>
      </c>
      <c r="AG67" s="334">
        <f>(I67+K67+T67)*係数!I67/1000</f>
        <v>0</v>
      </c>
    </row>
    <row r="68" spans="1:33">
      <c r="A68" s="11"/>
      <c r="B68" s="301">
        <v>412</v>
      </c>
      <c r="C68" s="303" t="s">
        <v>71</v>
      </c>
      <c r="D68" s="337"/>
      <c r="E68" s="327">
        <f>固定資本!P68*$E$123</f>
        <v>0</v>
      </c>
      <c r="F68" s="328">
        <f>係数!D68</f>
        <v>1</v>
      </c>
      <c r="G68" s="329">
        <f t="shared" si="6"/>
        <v>0</v>
      </c>
      <c r="H68" s="330">
        <f>固定資本!M68</f>
        <v>1.0891655498490418</v>
      </c>
      <c r="I68" s="337"/>
      <c r="J68" s="327">
        <f t="shared" si="0"/>
        <v>0</v>
      </c>
      <c r="K68" s="327">
        <v>0</v>
      </c>
      <c r="L68" s="327">
        <f t="shared" si="1"/>
        <v>0</v>
      </c>
      <c r="M68" s="330">
        <f>係数!E68+係数!F68</f>
        <v>0.36317705693758245</v>
      </c>
      <c r="N68" s="327">
        <f t="shared" si="2"/>
        <v>0</v>
      </c>
      <c r="O68" s="335"/>
      <c r="P68" s="336"/>
      <c r="Q68" s="330">
        <f>係数!G68</f>
        <v>0</v>
      </c>
      <c r="R68" s="327">
        <f t="shared" si="3"/>
        <v>0</v>
      </c>
      <c r="S68" s="327">
        <f t="shared" si="4"/>
        <v>0</v>
      </c>
      <c r="T68" s="327">
        <v>0</v>
      </c>
      <c r="U68" s="327">
        <f t="shared" si="5"/>
        <v>0</v>
      </c>
      <c r="V68" s="333"/>
      <c r="W68" s="327">
        <f t="shared" si="7"/>
        <v>0</v>
      </c>
      <c r="X68" s="327">
        <f t="shared" si="8"/>
        <v>0</v>
      </c>
      <c r="Y68" s="327">
        <f>SUM(V68:X68)</f>
        <v>0</v>
      </c>
      <c r="Z68" s="333"/>
      <c r="AA68" s="327">
        <f>W68*(1-固定資本!N68)</f>
        <v>0</v>
      </c>
      <c r="AB68" s="327">
        <f>X68*(1-固定資本!N68)</f>
        <v>0</v>
      </c>
      <c r="AC68" s="327">
        <f>SUM(Z68:AB68)</f>
        <v>0</v>
      </c>
      <c r="AD68" s="333"/>
      <c r="AE68" s="334">
        <f>(I68+K68+T68)*係数!H68/1000</f>
        <v>0</v>
      </c>
      <c r="AF68" s="333"/>
      <c r="AG68" s="334">
        <f>(I68+K68+T68)*係数!I68/1000</f>
        <v>0</v>
      </c>
    </row>
    <row r="69" spans="1:33">
      <c r="A69" s="11"/>
      <c r="B69" s="301">
        <v>413</v>
      </c>
      <c r="C69" s="303" t="s">
        <v>72</v>
      </c>
      <c r="D69" s="337"/>
      <c r="E69" s="327">
        <f>固定資本!P69*$E$123</f>
        <v>0</v>
      </c>
      <c r="F69" s="328">
        <f>係数!D69</f>
        <v>1</v>
      </c>
      <c r="G69" s="329">
        <f t="shared" si="6"/>
        <v>0</v>
      </c>
      <c r="H69" s="330">
        <f>固定資本!M69</f>
        <v>1.1036173722247071</v>
      </c>
      <c r="I69" s="337"/>
      <c r="J69" s="327">
        <f t="shared" si="0"/>
        <v>0</v>
      </c>
      <c r="K69" s="327">
        <v>0</v>
      </c>
      <c r="L69" s="327">
        <f t="shared" si="1"/>
        <v>0</v>
      </c>
      <c r="M69" s="330">
        <f>係数!E69+係数!F69</f>
        <v>0.34469418121508216</v>
      </c>
      <c r="N69" s="327">
        <f t="shared" si="2"/>
        <v>0</v>
      </c>
      <c r="O69" s="335"/>
      <c r="P69" s="336"/>
      <c r="Q69" s="330">
        <f>係数!G69</f>
        <v>0</v>
      </c>
      <c r="R69" s="327">
        <f t="shared" si="3"/>
        <v>0</v>
      </c>
      <c r="S69" s="327">
        <f t="shared" si="4"/>
        <v>0</v>
      </c>
      <c r="T69" s="327">
        <v>0</v>
      </c>
      <c r="U69" s="327">
        <f t="shared" si="5"/>
        <v>0</v>
      </c>
      <c r="V69" s="333"/>
      <c r="W69" s="327">
        <f t="shared" si="7"/>
        <v>0</v>
      </c>
      <c r="X69" s="327">
        <f t="shared" si="8"/>
        <v>0</v>
      </c>
      <c r="Y69" s="327">
        <f t="shared" ref="Y69" si="12">SUM(V69:X69)</f>
        <v>0</v>
      </c>
      <c r="Z69" s="333"/>
      <c r="AA69" s="327">
        <f>W69*(1-固定資本!N69)</f>
        <v>0</v>
      </c>
      <c r="AB69" s="327">
        <f>X69*(1-固定資本!N69)</f>
        <v>0</v>
      </c>
      <c r="AC69" s="327">
        <f t="shared" si="10"/>
        <v>0</v>
      </c>
      <c r="AD69" s="333"/>
      <c r="AE69" s="334">
        <f>(I69+K69+T69)*係数!H69/1000</f>
        <v>0</v>
      </c>
      <c r="AF69" s="333"/>
      <c r="AG69" s="334">
        <f>(I69+K69+T69)*係数!I69/1000</f>
        <v>0</v>
      </c>
    </row>
    <row r="70" spans="1:33">
      <c r="A70" s="11"/>
      <c r="B70" s="301">
        <v>419</v>
      </c>
      <c r="C70" s="303" t="s">
        <v>73</v>
      </c>
      <c r="D70" s="337"/>
      <c r="E70" s="327">
        <f>固定資本!P70*$E$123</f>
        <v>0</v>
      </c>
      <c r="F70" s="328">
        <f>係数!D70</f>
        <v>1</v>
      </c>
      <c r="G70" s="329">
        <f t="shared" si="6"/>
        <v>0</v>
      </c>
      <c r="H70" s="330">
        <f>固定資本!M70</f>
        <v>1.0940690661295662</v>
      </c>
      <c r="I70" s="337"/>
      <c r="J70" s="327">
        <f t="shared" ref="J70:J112" si="13">G70/H70</f>
        <v>0</v>
      </c>
      <c r="K70" s="327">
        <v>0</v>
      </c>
      <c r="L70" s="327">
        <f t="shared" ref="L70:L112" si="14">K70*H70</f>
        <v>0</v>
      </c>
      <c r="M70" s="330">
        <f>係数!E70+係数!F70</f>
        <v>0.45193957582936095</v>
      </c>
      <c r="N70" s="327">
        <f t="shared" ref="N70:N112" si="15">K70*M70</f>
        <v>0</v>
      </c>
      <c r="O70" s="335"/>
      <c r="P70" s="336"/>
      <c r="Q70" s="330">
        <f>係数!G70</f>
        <v>0</v>
      </c>
      <c r="R70" s="327">
        <f t="shared" ref="R70:R113" si="16">Q70*$P$117</f>
        <v>0</v>
      </c>
      <c r="S70" s="327">
        <f t="shared" ref="S70:S112" si="17">F70*R70</f>
        <v>0</v>
      </c>
      <c r="T70" s="327">
        <v>0</v>
      </c>
      <c r="U70" s="327">
        <f t="shared" ref="U70:U112" si="18">T70*H70</f>
        <v>0</v>
      </c>
      <c r="V70" s="333"/>
      <c r="W70" s="327">
        <f t="shared" si="7"/>
        <v>0</v>
      </c>
      <c r="X70" s="327">
        <f t="shared" si="8"/>
        <v>0</v>
      </c>
      <c r="Y70" s="327">
        <f>SUM(V70:X70)</f>
        <v>0</v>
      </c>
      <c r="Z70" s="333"/>
      <c r="AA70" s="327">
        <f>W70*(1-固定資本!N70)</f>
        <v>0</v>
      </c>
      <c r="AB70" s="327">
        <f>X70*(1-固定資本!N70)</f>
        <v>0</v>
      </c>
      <c r="AC70" s="327">
        <f>SUM(Z70:AB70)</f>
        <v>0</v>
      </c>
      <c r="AD70" s="333"/>
      <c r="AE70" s="334">
        <f>(I70+K70+T70)*係数!H70/1000</f>
        <v>0</v>
      </c>
      <c r="AF70" s="333"/>
      <c r="AG70" s="334">
        <f>(I70+K70+T70)*係数!I70/1000</f>
        <v>0</v>
      </c>
    </row>
    <row r="71" spans="1:33">
      <c r="A71" s="11"/>
      <c r="B71" s="301">
        <v>461</v>
      </c>
      <c r="C71" s="303" t="s">
        <v>74</v>
      </c>
      <c r="D71" s="337"/>
      <c r="E71" s="327">
        <f>固定資本!P71*$E$123</f>
        <v>0</v>
      </c>
      <c r="F71" s="328">
        <f>係数!D71</f>
        <v>0.51677763384360897</v>
      </c>
      <c r="G71" s="329">
        <f t="shared" ref="G71:G112" si="19">E71*F71</f>
        <v>0</v>
      </c>
      <c r="H71" s="330">
        <f>固定資本!M71</f>
        <v>0.99996785504246921</v>
      </c>
      <c r="I71" s="337"/>
      <c r="J71" s="327">
        <f t="shared" si="13"/>
        <v>0</v>
      </c>
      <c r="K71" s="327">
        <v>0</v>
      </c>
      <c r="L71" s="327">
        <f t="shared" si="14"/>
        <v>0</v>
      </c>
      <c r="M71" s="330">
        <f>係数!E71+係数!F71</f>
        <v>0.10086007797334691</v>
      </c>
      <c r="N71" s="327">
        <f t="shared" si="15"/>
        <v>0</v>
      </c>
      <c r="O71" s="335"/>
      <c r="P71" s="336"/>
      <c r="Q71" s="330">
        <f>係数!G71</f>
        <v>1.7448931770381291E-2</v>
      </c>
      <c r="R71" s="327">
        <f t="shared" si="16"/>
        <v>0</v>
      </c>
      <c r="S71" s="327">
        <f t="shared" si="17"/>
        <v>0</v>
      </c>
      <c r="T71" s="327">
        <v>0</v>
      </c>
      <c r="U71" s="327">
        <f t="shared" si="18"/>
        <v>0</v>
      </c>
      <c r="V71" s="333"/>
      <c r="W71" s="327">
        <f t="shared" ref="W71:W112" si="20">L71</f>
        <v>0</v>
      </c>
      <c r="X71" s="327">
        <f t="shared" ref="X71:X112" si="21">U71</f>
        <v>0</v>
      </c>
      <c r="Y71" s="327">
        <f>SUM(V71:X71)</f>
        <v>0</v>
      </c>
      <c r="Z71" s="333"/>
      <c r="AA71" s="327">
        <f>W71*(1-固定資本!N71)</f>
        <v>0</v>
      </c>
      <c r="AB71" s="327">
        <f>X71*(1-固定資本!N71)</f>
        <v>0</v>
      </c>
      <c r="AC71" s="327">
        <f>SUM(Z71:AB71)</f>
        <v>0</v>
      </c>
      <c r="AD71" s="333"/>
      <c r="AE71" s="334">
        <f>(I71+K71+T71)*係数!H71/1000</f>
        <v>0</v>
      </c>
      <c r="AF71" s="333"/>
      <c r="AG71" s="334">
        <f>(I71+K71+T71)*係数!I71/1000</f>
        <v>0</v>
      </c>
    </row>
    <row r="72" spans="1:33">
      <c r="A72" s="11"/>
      <c r="B72" s="301">
        <v>462</v>
      </c>
      <c r="C72" s="303" t="s">
        <v>75</v>
      </c>
      <c r="D72" s="337"/>
      <c r="E72" s="327">
        <f>固定資本!P72*$E$123</f>
        <v>0</v>
      </c>
      <c r="F72" s="328">
        <f>係数!D72</f>
        <v>0.99990223766871256</v>
      </c>
      <c r="G72" s="329">
        <f t="shared" si="19"/>
        <v>0</v>
      </c>
      <c r="H72" s="330">
        <f>固定資本!M72</f>
        <v>0.62325274900562266</v>
      </c>
      <c r="I72" s="337"/>
      <c r="J72" s="327">
        <f t="shared" si="13"/>
        <v>0</v>
      </c>
      <c r="K72" s="327">
        <v>0</v>
      </c>
      <c r="L72" s="327">
        <f t="shared" si="14"/>
        <v>0</v>
      </c>
      <c r="M72" s="330">
        <f>係数!E72+係数!F72</f>
        <v>0.12871056610861906</v>
      </c>
      <c r="N72" s="327">
        <f t="shared" si="15"/>
        <v>0</v>
      </c>
      <c r="O72" s="335"/>
      <c r="P72" s="336"/>
      <c r="Q72" s="330">
        <f>係数!G72</f>
        <v>6.5740211976849042E-3</v>
      </c>
      <c r="R72" s="327">
        <f t="shared" si="16"/>
        <v>0</v>
      </c>
      <c r="S72" s="327">
        <f t="shared" si="17"/>
        <v>0</v>
      </c>
      <c r="T72" s="327">
        <v>0</v>
      </c>
      <c r="U72" s="327">
        <f t="shared" si="18"/>
        <v>0</v>
      </c>
      <c r="V72" s="333"/>
      <c r="W72" s="327">
        <f t="shared" si="20"/>
        <v>0</v>
      </c>
      <c r="X72" s="327">
        <f t="shared" si="21"/>
        <v>0</v>
      </c>
      <c r="Y72" s="327">
        <f>SUM(V72:X72)</f>
        <v>0</v>
      </c>
      <c r="Z72" s="333"/>
      <c r="AA72" s="327">
        <f>W72*(1-固定資本!N72)</f>
        <v>0</v>
      </c>
      <c r="AB72" s="327">
        <f>X72*(1-固定資本!N72)</f>
        <v>0</v>
      </c>
      <c r="AC72" s="327">
        <f t="shared" ref="AC72:AC112" si="22">SUM(Z72:AB72)</f>
        <v>0</v>
      </c>
      <c r="AD72" s="333"/>
      <c r="AE72" s="334">
        <f>(I72+K72+T72)*係数!H72/1000</f>
        <v>0</v>
      </c>
      <c r="AF72" s="333"/>
      <c r="AG72" s="334">
        <f>(I72+K72+T72)*係数!I72/1000</f>
        <v>0</v>
      </c>
    </row>
    <row r="73" spans="1:33">
      <c r="A73" s="11"/>
      <c r="B73" s="301">
        <v>471</v>
      </c>
      <c r="C73" s="303" t="s">
        <v>76</v>
      </c>
      <c r="D73" s="337"/>
      <c r="E73" s="327">
        <f>固定資本!P73*$E$123</f>
        <v>0</v>
      </c>
      <c r="F73" s="328">
        <f>係数!D73</f>
        <v>0.99939775843404044</v>
      </c>
      <c r="G73" s="329">
        <f t="shared" si="19"/>
        <v>0</v>
      </c>
      <c r="H73" s="330">
        <f>固定資本!M73</f>
        <v>1.0441799528888589</v>
      </c>
      <c r="I73" s="337"/>
      <c r="J73" s="327">
        <f t="shared" si="13"/>
        <v>0</v>
      </c>
      <c r="K73" s="327">
        <v>0</v>
      </c>
      <c r="L73" s="327">
        <f t="shared" si="14"/>
        <v>0</v>
      </c>
      <c r="M73" s="330">
        <f>係数!E73+係数!F73</f>
        <v>0.2889580654836672</v>
      </c>
      <c r="N73" s="327">
        <f t="shared" si="15"/>
        <v>0</v>
      </c>
      <c r="O73" s="335"/>
      <c r="P73" s="336"/>
      <c r="Q73" s="330">
        <f>係数!G73</f>
        <v>7.0190167536970131E-3</v>
      </c>
      <c r="R73" s="327">
        <f t="shared" si="16"/>
        <v>0</v>
      </c>
      <c r="S73" s="327">
        <f t="shared" si="17"/>
        <v>0</v>
      </c>
      <c r="T73" s="327">
        <v>0</v>
      </c>
      <c r="U73" s="327">
        <f t="shared" si="18"/>
        <v>0</v>
      </c>
      <c r="V73" s="333"/>
      <c r="W73" s="327">
        <f t="shared" si="20"/>
        <v>0</v>
      </c>
      <c r="X73" s="327">
        <f t="shared" si="21"/>
        <v>0</v>
      </c>
      <c r="Y73" s="327">
        <f>SUM(V73:X73)</f>
        <v>0</v>
      </c>
      <c r="Z73" s="333"/>
      <c r="AA73" s="327">
        <f>W73*(1-固定資本!N73)</f>
        <v>0</v>
      </c>
      <c r="AB73" s="327">
        <f>X73*(1-固定資本!N73)</f>
        <v>0</v>
      </c>
      <c r="AC73" s="327">
        <f t="shared" si="22"/>
        <v>0</v>
      </c>
      <c r="AD73" s="333"/>
      <c r="AE73" s="334">
        <f>(I73+K73+T73)*係数!H73/1000</f>
        <v>0</v>
      </c>
      <c r="AF73" s="333"/>
      <c r="AG73" s="334">
        <f>(I73+K73+T73)*係数!I73/1000</f>
        <v>0</v>
      </c>
    </row>
    <row r="74" spans="1:33">
      <c r="A74" s="11"/>
      <c r="B74" s="301">
        <v>481</v>
      </c>
      <c r="C74" s="303" t="s">
        <v>77</v>
      </c>
      <c r="D74" s="337"/>
      <c r="E74" s="327">
        <f>固定資本!P74*$E$123</f>
        <v>0</v>
      </c>
      <c r="F74" s="328">
        <f>係数!D74</f>
        <v>0.91215514951778109</v>
      </c>
      <c r="G74" s="329">
        <f t="shared" si="19"/>
        <v>0</v>
      </c>
      <c r="H74" s="330">
        <f>固定資本!M74</f>
        <v>1.0660105759250897</v>
      </c>
      <c r="I74" s="337"/>
      <c r="J74" s="327">
        <f t="shared" si="13"/>
        <v>0</v>
      </c>
      <c r="K74" s="327">
        <v>0</v>
      </c>
      <c r="L74" s="327">
        <f t="shared" si="14"/>
        <v>0</v>
      </c>
      <c r="M74" s="330">
        <f>係数!E74+係数!F74</f>
        <v>0.52840952876144009</v>
      </c>
      <c r="N74" s="327">
        <f t="shared" si="15"/>
        <v>0</v>
      </c>
      <c r="O74" s="335"/>
      <c r="P74" s="336"/>
      <c r="Q74" s="330">
        <f>係数!G74</f>
        <v>3.9000192683187959E-4</v>
      </c>
      <c r="R74" s="327">
        <f t="shared" si="16"/>
        <v>0</v>
      </c>
      <c r="S74" s="327">
        <f t="shared" si="17"/>
        <v>0</v>
      </c>
      <c r="T74" s="327">
        <v>0</v>
      </c>
      <c r="U74" s="327">
        <f t="shared" si="18"/>
        <v>0</v>
      </c>
      <c r="V74" s="333"/>
      <c r="W74" s="327">
        <f t="shared" si="20"/>
        <v>0</v>
      </c>
      <c r="X74" s="327">
        <f t="shared" si="21"/>
        <v>0</v>
      </c>
      <c r="Y74" s="327">
        <f t="shared" ref="Y74:Y112" si="23">SUM(V74:X74)</f>
        <v>0</v>
      </c>
      <c r="Z74" s="333"/>
      <c r="AA74" s="327">
        <f>W74*(1-固定資本!N74)</f>
        <v>0</v>
      </c>
      <c r="AB74" s="327">
        <f>X74*(1-固定資本!N74)</f>
        <v>0</v>
      </c>
      <c r="AC74" s="327">
        <f t="shared" si="22"/>
        <v>0</v>
      </c>
      <c r="AD74" s="333"/>
      <c r="AE74" s="334">
        <f>(I74+K74+T74)*係数!H74/1000</f>
        <v>0</v>
      </c>
      <c r="AF74" s="333"/>
      <c r="AG74" s="334">
        <f>(I74+K74+T74)*係数!I74/1000</f>
        <v>0</v>
      </c>
    </row>
    <row r="75" spans="1:33">
      <c r="A75" s="11"/>
      <c r="B75" s="301">
        <v>511</v>
      </c>
      <c r="C75" s="303" t="s">
        <v>78</v>
      </c>
      <c r="D75" s="337"/>
      <c r="E75" s="327">
        <f>固定資本!P75*$E$123</f>
        <v>0</v>
      </c>
      <c r="F75" s="328">
        <f>係数!D75</f>
        <v>0.69398572294023664</v>
      </c>
      <c r="G75" s="329">
        <f t="shared" si="19"/>
        <v>0</v>
      </c>
      <c r="H75" s="330">
        <f>固定資本!M75</f>
        <v>1.0055168872643394</v>
      </c>
      <c r="I75" s="337"/>
      <c r="J75" s="327">
        <f t="shared" si="13"/>
        <v>0</v>
      </c>
      <c r="K75" s="327">
        <v>0</v>
      </c>
      <c r="L75" s="327">
        <f t="shared" si="14"/>
        <v>0</v>
      </c>
      <c r="M75" s="330">
        <f>係数!E75+係数!F75</f>
        <v>0.52947231467310174</v>
      </c>
      <c r="N75" s="327">
        <f t="shared" si="15"/>
        <v>0</v>
      </c>
      <c r="O75" s="335"/>
      <c r="P75" s="336"/>
      <c r="Q75" s="330">
        <f>係数!G75</f>
        <v>0.1552052028671109</v>
      </c>
      <c r="R75" s="327">
        <f t="shared" si="16"/>
        <v>0</v>
      </c>
      <c r="S75" s="327">
        <f t="shared" si="17"/>
        <v>0</v>
      </c>
      <c r="T75" s="327">
        <v>0</v>
      </c>
      <c r="U75" s="327">
        <f t="shared" si="18"/>
        <v>0</v>
      </c>
      <c r="V75" s="333"/>
      <c r="W75" s="327">
        <f t="shared" si="20"/>
        <v>0</v>
      </c>
      <c r="X75" s="327">
        <f t="shared" si="21"/>
        <v>0</v>
      </c>
      <c r="Y75" s="327">
        <f t="shared" si="23"/>
        <v>0</v>
      </c>
      <c r="Z75" s="333"/>
      <c r="AA75" s="327">
        <f>W75*(1-固定資本!N75)</f>
        <v>0</v>
      </c>
      <c r="AB75" s="327">
        <f>X75*(1-固定資本!N75)</f>
        <v>0</v>
      </c>
      <c r="AC75" s="327">
        <f t="shared" si="22"/>
        <v>0</v>
      </c>
      <c r="AD75" s="333"/>
      <c r="AE75" s="334">
        <f>(I75+K75+T75)*係数!H75/1000</f>
        <v>0</v>
      </c>
      <c r="AF75" s="333"/>
      <c r="AG75" s="334">
        <f>(I75+K75+T75)*係数!I75/1000</f>
        <v>0</v>
      </c>
    </row>
    <row r="76" spans="1:33">
      <c r="A76" s="11"/>
      <c r="B76" s="301">
        <v>531</v>
      </c>
      <c r="C76" s="303" t="s">
        <v>79</v>
      </c>
      <c r="D76" s="337"/>
      <c r="E76" s="327">
        <f>固定資本!P76*$E$123</f>
        <v>0</v>
      </c>
      <c r="F76" s="328">
        <f>係数!D76</f>
        <v>0.65221868508678371</v>
      </c>
      <c r="G76" s="329">
        <f t="shared" si="19"/>
        <v>0</v>
      </c>
      <c r="H76" s="330">
        <f>固定資本!M76</f>
        <v>1.0319367342584416</v>
      </c>
      <c r="I76" s="337"/>
      <c r="J76" s="327">
        <f t="shared" si="13"/>
        <v>0</v>
      </c>
      <c r="K76" s="327">
        <v>0</v>
      </c>
      <c r="L76" s="327">
        <f t="shared" si="14"/>
        <v>0</v>
      </c>
      <c r="M76" s="330">
        <f>係数!E76+係数!F76</f>
        <v>0.56188434310146596</v>
      </c>
      <c r="N76" s="327">
        <f t="shared" si="15"/>
        <v>0</v>
      </c>
      <c r="O76" s="335"/>
      <c r="P76" s="336"/>
      <c r="Q76" s="330">
        <f>係数!G76</f>
        <v>5.0368500255080752E-2</v>
      </c>
      <c r="R76" s="327">
        <f t="shared" si="16"/>
        <v>0</v>
      </c>
      <c r="S76" s="327">
        <f t="shared" si="17"/>
        <v>0</v>
      </c>
      <c r="T76" s="327">
        <v>0</v>
      </c>
      <c r="U76" s="327">
        <f t="shared" si="18"/>
        <v>0</v>
      </c>
      <c r="V76" s="333"/>
      <c r="W76" s="327">
        <f t="shared" si="20"/>
        <v>0</v>
      </c>
      <c r="X76" s="327">
        <f t="shared" si="21"/>
        <v>0</v>
      </c>
      <c r="Y76" s="327">
        <f t="shared" si="23"/>
        <v>0</v>
      </c>
      <c r="Z76" s="333"/>
      <c r="AA76" s="327">
        <f>W76*(1-固定資本!N76)</f>
        <v>0</v>
      </c>
      <c r="AB76" s="327">
        <f>X76*(1-固定資本!N76)</f>
        <v>0</v>
      </c>
      <c r="AC76" s="327">
        <f t="shared" si="22"/>
        <v>0</v>
      </c>
      <c r="AD76" s="333"/>
      <c r="AE76" s="334">
        <f>(I76+K76+T76)*係数!H76/1000</f>
        <v>0</v>
      </c>
      <c r="AF76" s="333"/>
      <c r="AG76" s="334">
        <f>(I76+K76+T76)*係数!I76/1000</f>
        <v>0</v>
      </c>
    </row>
    <row r="77" spans="1:33">
      <c r="A77" s="11"/>
      <c r="B77" s="301">
        <v>551</v>
      </c>
      <c r="C77" s="303" t="s">
        <v>80</v>
      </c>
      <c r="D77" s="337"/>
      <c r="E77" s="327">
        <f>固定資本!P77*$E$123</f>
        <v>0</v>
      </c>
      <c r="F77" s="328">
        <f>係数!D77</f>
        <v>0.91133923912981973</v>
      </c>
      <c r="G77" s="329">
        <f t="shared" si="19"/>
        <v>0</v>
      </c>
      <c r="H77" s="330">
        <f>固定資本!M77</f>
        <v>1.0666288762958778</v>
      </c>
      <c r="I77" s="337"/>
      <c r="J77" s="327">
        <f t="shared" si="13"/>
        <v>0</v>
      </c>
      <c r="K77" s="327">
        <v>0</v>
      </c>
      <c r="L77" s="327">
        <f t="shared" si="14"/>
        <v>0</v>
      </c>
      <c r="M77" s="330">
        <f>係数!E77+係数!F77</f>
        <v>0.36976150900343197</v>
      </c>
      <c r="N77" s="327">
        <f t="shared" si="15"/>
        <v>0</v>
      </c>
      <c r="O77" s="335"/>
      <c r="P77" s="336"/>
      <c r="Q77" s="330">
        <f>係数!G77</f>
        <v>1.3776035899246398E-3</v>
      </c>
      <c r="R77" s="327">
        <f t="shared" si="16"/>
        <v>0</v>
      </c>
      <c r="S77" s="327">
        <f t="shared" si="17"/>
        <v>0</v>
      </c>
      <c r="T77" s="327">
        <v>0</v>
      </c>
      <c r="U77" s="327">
        <f t="shared" si="18"/>
        <v>0</v>
      </c>
      <c r="V77" s="333"/>
      <c r="W77" s="327">
        <f t="shared" si="20"/>
        <v>0</v>
      </c>
      <c r="X77" s="327">
        <f t="shared" si="21"/>
        <v>0</v>
      </c>
      <c r="Y77" s="327">
        <f t="shared" si="23"/>
        <v>0</v>
      </c>
      <c r="Z77" s="333"/>
      <c r="AA77" s="327">
        <f>W77*(1-固定資本!N77)</f>
        <v>0</v>
      </c>
      <c r="AB77" s="327">
        <f>X77*(1-固定資本!N77)</f>
        <v>0</v>
      </c>
      <c r="AC77" s="327">
        <f t="shared" si="22"/>
        <v>0</v>
      </c>
      <c r="AD77" s="333"/>
      <c r="AE77" s="334">
        <f>(I77+K77+T77)*係数!H77/1000</f>
        <v>0</v>
      </c>
      <c r="AF77" s="333"/>
      <c r="AG77" s="334">
        <f>(I77+K77+T77)*係数!I77/1000</f>
        <v>0</v>
      </c>
    </row>
    <row r="78" spans="1:33">
      <c r="A78" s="11"/>
      <c r="B78" s="301">
        <v>552</v>
      </c>
      <c r="C78" s="303" t="s">
        <v>81</v>
      </c>
      <c r="D78" s="337"/>
      <c r="E78" s="327">
        <f>固定資本!P78*$E$123</f>
        <v>0</v>
      </c>
      <c r="F78" s="328">
        <f>係数!D78</f>
        <v>0.99978130712294322</v>
      </c>
      <c r="G78" s="329">
        <f t="shared" si="19"/>
        <v>0</v>
      </c>
      <c r="H78" s="330">
        <f>固定資本!M78</f>
        <v>0.98942603746520574</v>
      </c>
      <c r="I78" s="337"/>
      <c r="J78" s="327">
        <f t="shared" si="13"/>
        <v>0</v>
      </c>
      <c r="K78" s="327">
        <v>0</v>
      </c>
      <c r="L78" s="327">
        <f t="shared" si="14"/>
        <v>0</v>
      </c>
      <c r="M78" s="330">
        <f>係数!E78+係数!F78</f>
        <v>0.42729707600584182</v>
      </c>
      <c r="N78" s="327">
        <f t="shared" si="15"/>
        <v>0</v>
      </c>
      <c r="O78" s="335"/>
      <c r="P78" s="336"/>
      <c r="Q78" s="330">
        <f>係数!G78</f>
        <v>3.8135303200468512E-2</v>
      </c>
      <c r="R78" s="327">
        <f t="shared" si="16"/>
        <v>0</v>
      </c>
      <c r="S78" s="327">
        <f t="shared" si="17"/>
        <v>0</v>
      </c>
      <c r="T78" s="327">
        <v>0</v>
      </c>
      <c r="U78" s="327">
        <f t="shared" si="18"/>
        <v>0</v>
      </c>
      <c r="V78" s="333"/>
      <c r="W78" s="327">
        <f t="shared" si="20"/>
        <v>0</v>
      </c>
      <c r="X78" s="327">
        <f t="shared" si="21"/>
        <v>0</v>
      </c>
      <c r="Y78" s="327">
        <f t="shared" si="23"/>
        <v>0</v>
      </c>
      <c r="Z78" s="333"/>
      <c r="AA78" s="327">
        <f>W78*(1-固定資本!N78)</f>
        <v>0</v>
      </c>
      <c r="AB78" s="327">
        <f>X78*(1-固定資本!N78)</f>
        <v>0</v>
      </c>
      <c r="AC78" s="327">
        <f t="shared" si="22"/>
        <v>0</v>
      </c>
      <c r="AD78" s="333"/>
      <c r="AE78" s="334">
        <f>(I78+K78+T78)*係数!H78/1000</f>
        <v>0</v>
      </c>
      <c r="AF78" s="333"/>
      <c r="AG78" s="334">
        <f>(I78+K78+T78)*係数!I78/1000</f>
        <v>0</v>
      </c>
    </row>
    <row r="79" spans="1:33">
      <c r="A79" s="11"/>
      <c r="B79" s="301">
        <v>553</v>
      </c>
      <c r="C79" s="303" t="s">
        <v>82</v>
      </c>
      <c r="D79" s="337"/>
      <c r="E79" s="327">
        <f>固定資本!P79*$E$123</f>
        <v>0</v>
      </c>
      <c r="F79" s="328">
        <f>係数!D79</f>
        <v>1</v>
      </c>
      <c r="G79" s="329">
        <f t="shared" si="19"/>
        <v>0</v>
      </c>
      <c r="H79" s="330">
        <f>固定資本!M79</f>
        <v>0.98894096394350195</v>
      </c>
      <c r="I79" s="337"/>
      <c r="J79" s="327">
        <f t="shared" si="13"/>
        <v>0</v>
      </c>
      <c r="K79" s="327">
        <v>0</v>
      </c>
      <c r="L79" s="327">
        <f t="shared" si="14"/>
        <v>0</v>
      </c>
      <c r="M79" s="330">
        <f>係数!E79+係数!F79</f>
        <v>0.51836613204597326</v>
      </c>
      <c r="N79" s="327">
        <f t="shared" si="15"/>
        <v>0</v>
      </c>
      <c r="O79" s="335"/>
      <c r="P79" s="336"/>
      <c r="Q79" s="330">
        <f>係数!G79</f>
        <v>0.19725092698403221</v>
      </c>
      <c r="R79" s="327">
        <f t="shared" si="16"/>
        <v>0</v>
      </c>
      <c r="S79" s="327">
        <f t="shared" si="17"/>
        <v>0</v>
      </c>
      <c r="T79" s="327">
        <v>0</v>
      </c>
      <c r="U79" s="327">
        <f t="shared" si="18"/>
        <v>0</v>
      </c>
      <c r="V79" s="333"/>
      <c r="W79" s="327">
        <f t="shared" si="20"/>
        <v>0</v>
      </c>
      <c r="X79" s="327">
        <f t="shared" si="21"/>
        <v>0</v>
      </c>
      <c r="Y79" s="327">
        <f t="shared" si="23"/>
        <v>0</v>
      </c>
      <c r="Z79" s="333"/>
      <c r="AA79" s="327">
        <f>W79*(1-固定資本!N79)</f>
        <v>0</v>
      </c>
      <c r="AB79" s="327">
        <f>X79*(1-固定資本!N79)</f>
        <v>0</v>
      </c>
      <c r="AC79" s="327">
        <f t="shared" si="22"/>
        <v>0</v>
      </c>
      <c r="AD79" s="333"/>
      <c r="AE79" s="334">
        <f>(I79+K79+T79)*係数!H79/1000</f>
        <v>0</v>
      </c>
      <c r="AF79" s="333"/>
      <c r="AG79" s="334">
        <f>(I79+K79+T79)*係数!I79/1000</f>
        <v>0</v>
      </c>
    </row>
    <row r="80" spans="1:33">
      <c r="A80" s="11"/>
      <c r="B80" s="301">
        <v>571</v>
      </c>
      <c r="C80" s="303" t="s">
        <v>83</v>
      </c>
      <c r="D80" s="337"/>
      <c r="E80" s="327">
        <f>固定資本!P80*$E$123</f>
        <v>0</v>
      </c>
      <c r="F80" s="328">
        <f>係数!D80</f>
        <v>0.40226365408134801</v>
      </c>
      <c r="G80" s="329">
        <f t="shared" si="19"/>
        <v>0</v>
      </c>
      <c r="H80" s="330">
        <f>固定資本!M80</f>
        <v>1.0182942664078762</v>
      </c>
      <c r="I80" s="337"/>
      <c r="J80" s="327">
        <f t="shared" si="13"/>
        <v>0</v>
      </c>
      <c r="K80" s="327">
        <v>0</v>
      </c>
      <c r="L80" s="327">
        <f t="shared" si="14"/>
        <v>0</v>
      </c>
      <c r="M80" s="330">
        <f>係数!E80+係数!F80</f>
        <v>0.28331832269118118</v>
      </c>
      <c r="N80" s="327">
        <f t="shared" si="15"/>
        <v>0</v>
      </c>
      <c r="O80" s="335"/>
      <c r="P80" s="336"/>
      <c r="Q80" s="330">
        <f>係数!G80</f>
        <v>2.4129027359255723E-2</v>
      </c>
      <c r="R80" s="327">
        <f t="shared" si="16"/>
        <v>0</v>
      </c>
      <c r="S80" s="327">
        <f t="shared" si="17"/>
        <v>0</v>
      </c>
      <c r="T80" s="327">
        <v>0</v>
      </c>
      <c r="U80" s="327">
        <f t="shared" si="18"/>
        <v>0</v>
      </c>
      <c r="V80" s="333"/>
      <c r="W80" s="327">
        <f t="shared" si="20"/>
        <v>0</v>
      </c>
      <c r="X80" s="327">
        <f t="shared" si="21"/>
        <v>0</v>
      </c>
      <c r="Y80" s="327">
        <f t="shared" si="23"/>
        <v>0</v>
      </c>
      <c r="Z80" s="333"/>
      <c r="AA80" s="327">
        <f>W80*(1-固定資本!N80)</f>
        <v>0</v>
      </c>
      <c r="AB80" s="327">
        <f>X80*(1-固定資本!N80)</f>
        <v>0</v>
      </c>
      <c r="AC80" s="327">
        <f t="shared" si="22"/>
        <v>0</v>
      </c>
      <c r="AD80" s="333"/>
      <c r="AE80" s="334">
        <f>(I80+K80+T80)*係数!H80/1000</f>
        <v>0</v>
      </c>
      <c r="AF80" s="333"/>
      <c r="AG80" s="334">
        <f>(I80+K80+T80)*係数!I80/1000</f>
        <v>0</v>
      </c>
    </row>
    <row r="81" spans="1:33">
      <c r="A81" s="11"/>
      <c r="B81" s="301">
        <v>572</v>
      </c>
      <c r="C81" s="303" t="s">
        <v>84</v>
      </c>
      <c r="D81" s="337"/>
      <c r="E81" s="327">
        <f>固定資本!P81*$E$123</f>
        <v>0</v>
      </c>
      <c r="F81" s="328">
        <f>係数!D81</f>
        <v>0.45803115517433801</v>
      </c>
      <c r="G81" s="329">
        <f t="shared" si="19"/>
        <v>0</v>
      </c>
      <c r="H81" s="330">
        <f>固定資本!M81</f>
        <v>1.0997139324098191</v>
      </c>
      <c r="I81" s="337"/>
      <c r="J81" s="327">
        <f t="shared" si="13"/>
        <v>0</v>
      </c>
      <c r="K81" s="327">
        <v>0</v>
      </c>
      <c r="L81" s="327">
        <f t="shared" si="14"/>
        <v>0</v>
      </c>
      <c r="M81" s="330">
        <f>係数!E81+係数!F81</f>
        <v>0.55922453512261927</v>
      </c>
      <c r="N81" s="327">
        <f t="shared" si="15"/>
        <v>0</v>
      </c>
      <c r="O81" s="335"/>
      <c r="P81" s="336"/>
      <c r="Q81" s="330">
        <f>係数!G81</f>
        <v>1.9200902860708961E-2</v>
      </c>
      <c r="R81" s="327">
        <f t="shared" si="16"/>
        <v>0</v>
      </c>
      <c r="S81" s="327">
        <f t="shared" si="17"/>
        <v>0</v>
      </c>
      <c r="T81" s="327">
        <v>0</v>
      </c>
      <c r="U81" s="327">
        <f t="shared" si="18"/>
        <v>0</v>
      </c>
      <c r="V81" s="333"/>
      <c r="W81" s="327">
        <f t="shared" si="20"/>
        <v>0</v>
      </c>
      <c r="X81" s="327">
        <f t="shared" si="21"/>
        <v>0</v>
      </c>
      <c r="Y81" s="327">
        <f t="shared" si="23"/>
        <v>0</v>
      </c>
      <c r="Z81" s="333"/>
      <c r="AA81" s="327">
        <f>W81*(1-固定資本!N81)</f>
        <v>0</v>
      </c>
      <c r="AB81" s="327">
        <f>X81*(1-固定資本!N81)</f>
        <v>0</v>
      </c>
      <c r="AC81" s="327">
        <f t="shared" si="22"/>
        <v>0</v>
      </c>
      <c r="AD81" s="333"/>
      <c r="AE81" s="334">
        <f>(I81+K81+T81)*係数!H81/1000</f>
        <v>0</v>
      </c>
      <c r="AF81" s="333"/>
      <c r="AG81" s="334">
        <f>(I81+K81+T81)*係数!I81/1000</f>
        <v>0</v>
      </c>
    </row>
    <row r="82" spans="1:33">
      <c r="A82" s="11"/>
      <c r="B82" s="301">
        <v>573</v>
      </c>
      <c r="C82" s="303" t="s">
        <v>85</v>
      </c>
      <c r="D82" s="337"/>
      <c r="E82" s="327">
        <f>固定資本!P82*$E$123</f>
        <v>0</v>
      </c>
      <c r="F82" s="328">
        <f>係数!D82</f>
        <v>1</v>
      </c>
      <c r="G82" s="329">
        <f t="shared" si="19"/>
        <v>0</v>
      </c>
      <c r="H82" s="330">
        <f>固定資本!M82</f>
        <v>1.0266896584206475</v>
      </c>
      <c r="I82" s="337"/>
      <c r="J82" s="327">
        <f t="shared" si="13"/>
        <v>0</v>
      </c>
      <c r="K82" s="327">
        <v>0</v>
      </c>
      <c r="L82" s="327">
        <f t="shared" si="14"/>
        <v>0</v>
      </c>
      <c r="M82" s="330">
        <f>係数!E82+係数!F82</f>
        <v>0</v>
      </c>
      <c r="N82" s="327">
        <f t="shared" si="15"/>
        <v>0</v>
      </c>
      <c r="O82" s="335"/>
      <c r="P82" s="336"/>
      <c r="Q82" s="330">
        <f>係数!G82</f>
        <v>0</v>
      </c>
      <c r="R82" s="327">
        <f t="shared" si="16"/>
        <v>0</v>
      </c>
      <c r="S82" s="327">
        <f t="shared" si="17"/>
        <v>0</v>
      </c>
      <c r="T82" s="327">
        <v>0</v>
      </c>
      <c r="U82" s="327">
        <f t="shared" si="18"/>
        <v>0</v>
      </c>
      <c r="V82" s="333"/>
      <c r="W82" s="327">
        <f t="shared" si="20"/>
        <v>0</v>
      </c>
      <c r="X82" s="327">
        <f t="shared" si="21"/>
        <v>0</v>
      </c>
      <c r="Y82" s="327">
        <f t="shared" si="23"/>
        <v>0</v>
      </c>
      <c r="Z82" s="333"/>
      <c r="AA82" s="327">
        <f>W82*(1-固定資本!N82)</f>
        <v>0</v>
      </c>
      <c r="AB82" s="327">
        <f>X82*(1-固定資本!N82)</f>
        <v>0</v>
      </c>
      <c r="AC82" s="327">
        <f t="shared" si="22"/>
        <v>0</v>
      </c>
      <c r="AD82" s="333"/>
      <c r="AE82" s="334">
        <f>(I82+K82+T82)*係数!H82/1000</f>
        <v>0</v>
      </c>
      <c r="AF82" s="333"/>
      <c r="AG82" s="334">
        <f>(I82+K82+T82)*係数!I82/1000</f>
        <v>0</v>
      </c>
    </row>
    <row r="83" spans="1:33">
      <c r="A83" s="11"/>
      <c r="B83" s="301">
        <v>574</v>
      </c>
      <c r="C83" s="303" t="s">
        <v>86</v>
      </c>
      <c r="D83" s="337"/>
      <c r="E83" s="327">
        <f>固定資本!P83*$E$123</f>
        <v>0</v>
      </c>
      <c r="F83" s="328">
        <f>係数!D83</f>
        <v>2.3705675804371884E-3</v>
      </c>
      <c r="G83" s="329">
        <f t="shared" si="19"/>
        <v>0</v>
      </c>
      <c r="H83" s="330">
        <f>固定資本!M83</f>
        <v>1.023256985468471</v>
      </c>
      <c r="I83" s="337"/>
      <c r="J83" s="327">
        <f t="shared" si="13"/>
        <v>0</v>
      </c>
      <c r="K83" s="327">
        <v>0</v>
      </c>
      <c r="L83" s="327">
        <f t="shared" si="14"/>
        <v>0</v>
      </c>
      <c r="M83" s="330">
        <f>係数!E83+係数!F83</f>
        <v>0.21548430673111424</v>
      </c>
      <c r="N83" s="327">
        <f t="shared" si="15"/>
        <v>0</v>
      </c>
      <c r="O83" s="335"/>
      <c r="P83" s="336"/>
      <c r="Q83" s="330">
        <f>係数!G83</f>
        <v>4.8178241463284254E-4</v>
      </c>
      <c r="R83" s="327">
        <f t="shared" si="16"/>
        <v>0</v>
      </c>
      <c r="S83" s="327">
        <f t="shared" si="17"/>
        <v>0</v>
      </c>
      <c r="T83" s="327">
        <v>0</v>
      </c>
      <c r="U83" s="327">
        <f t="shared" si="18"/>
        <v>0</v>
      </c>
      <c r="V83" s="333"/>
      <c r="W83" s="327">
        <f t="shared" si="20"/>
        <v>0</v>
      </c>
      <c r="X83" s="327">
        <f t="shared" si="21"/>
        <v>0</v>
      </c>
      <c r="Y83" s="327">
        <f t="shared" si="23"/>
        <v>0</v>
      </c>
      <c r="Z83" s="333"/>
      <c r="AA83" s="327">
        <f>W83*(1-固定資本!N83)</f>
        <v>0</v>
      </c>
      <c r="AB83" s="327">
        <f>X83*(1-固定資本!N83)</f>
        <v>0</v>
      </c>
      <c r="AC83" s="327">
        <f t="shared" si="22"/>
        <v>0</v>
      </c>
      <c r="AD83" s="333"/>
      <c r="AE83" s="334">
        <f>(I83+K83+T83)*係数!H83/1000</f>
        <v>0</v>
      </c>
      <c r="AF83" s="333"/>
      <c r="AG83" s="334">
        <f>(I83+K83+T83)*係数!I83/1000</f>
        <v>0</v>
      </c>
    </row>
    <row r="84" spans="1:33">
      <c r="A84" s="11"/>
      <c r="B84" s="301">
        <v>575</v>
      </c>
      <c r="C84" s="303" t="s">
        <v>87</v>
      </c>
      <c r="D84" s="337"/>
      <c r="E84" s="327">
        <f>固定資本!P84*$E$123</f>
        <v>0</v>
      </c>
      <c r="F84" s="328">
        <f>係数!D84</f>
        <v>2.0368516307380791E-3</v>
      </c>
      <c r="G84" s="329">
        <f t="shared" si="19"/>
        <v>0</v>
      </c>
      <c r="H84" s="330">
        <f>固定資本!M84</f>
        <v>1.0281489984471577</v>
      </c>
      <c r="I84" s="337"/>
      <c r="J84" s="327">
        <f t="shared" si="13"/>
        <v>0</v>
      </c>
      <c r="K84" s="327">
        <v>0</v>
      </c>
      <c r="L84" s="327">
        <f t="shared" si="14"/>
        <v>0</v>
      </c>
      <c r="M84" s="330">
        <f>係数!E84+係数!F84</f>
        <v>0.11890210098770179</v>
      </c>
      <c r="N84" s="327">
        <f t="shared" si="15"/>
        <v>0</v>
      </c>
      <c r="O84" s="335"/>
      <c r="P84" s="336"/>
      <c r="Q84" s="330">
        <f>係数!G84</f>
        <v>6.8165696779237603E-3</v>
      </c>
      <c r="R84" s="327">
        <f t="shared" si="16"/>
        <v>0</v>
      </c>
      <c r="S84" s="327">
        <f t="shared" si="17"/>
        <v>0</v>
      </c>
      <c r="T84" s="327">
        <v>0</v>
      </c>
      <c r="U84" s="327">
        <f t="shared" si="18"/>
        <v>0</v>
      </c>
      <c r="V84" s="333"/>
      <c r="W84" s="327">
        <f t="shared" si="20"/>
        <v>0</v>
      </c>
      <c r="X84" s="327">
        <f t="shared" si="21"/>
        <v>0</v>
      </c>
      <c r="Y84" s="327">
        <f t="shared" si="23"/>
        <v>0</v>
      </c>
      <c r="Z84" s="333"/>
      <c r="AA84" s="327">
        <f>W84*(1-固定資本!N84)</f>
        <v>0</v>
      </c>
      <c r="AB84" s="327">
        <f>X84*(1-固定資本!N84)</f>
        <v>0</v>
      </c>
      <c r="AC84" s="327">
        <f t="shared" si="22"/>
        <v>0</v>
      </c>
      <c r="AD84" s="333"/>
      <c r="AE84" s="334">
        <f>(I84+K84+T84)*係数!H84/1000</f>
        <v>0</v>
      </c>
      <c r="AF84" s="333"/>
      <c r="AG84" s="334">
        <f>(I84+K84+T84)*係数!I84/1000</f>
        <v>0</v>
      </c>
    </row>
    <row r="85" spans="1:33">
      <c r="A85" s="11"/>
      <c r="B85" s="301">
        <v>576</v>
      </c>
      <c r="C85" s="303" t="s">
        <v>88</v>
      </c>
      <c r="D85" s="337"/>
      <c r="E85" s="327">
        <f>固定資本!P85*$E$123</f>
        <v>0</v>
      </c>
      <c r="F85" s="328">
        <f>係数!D85</f>
        <v>0.55895220534838652</v>
      </c>
      <c r="G85" s="329">
        <f t="shared" si="19"/>
        <v>0</v>
      </c>
      <c r="H85" s="330">
        <f>固定資本!M85</f>
        <v>1.1772963903332645</v>
      </c>
      <c r="I85" s="337"/>
      <c r="J85" s="327">
        <f t="shared" si="13"/>
        <v>0</v>
      </c>
      <c r="K85" s="327">
        <v>0</v>
      </c>
      <c r="L85" s="327">
        <f t="shared" si="14"/>
        <v>0</v>
      </c>
      <c r="M85" s="330">
        <f>係数!E85+係数!F85</f>
        <v>0.35453902402555509</v>
      </c>
      <c r="N85" s="327">
        <f t="shared" si="15"/>
        <v>0</v>
      </c>
      <c r="O85" s="335"/>
      <c r="P85" s="336"/>
      <c r="Q85" s="330">
        <f>係数!G85</f>
        <v>5.9493872634481214E-4</v>
      </c>
      <c r="R85" s="327">
        <f t="shared" si="16"/>
        <v>0</v>
      </c>
      <c r="S85" s="327">
        <f t="shared" si="17"/>
        <v>0</v>
      </c>
      <c r="T85" s="327">
        <v>0</v>
      </c>
      <c r="U85" s="327">
        <f t="shared" si="18"/>
        <v>0</v>
      </c>
      <c r="V85" s="333"/>
      <c r="W85" s="327">
        <f t="shared" si="20"/>
        <v>0</v>
      </c>
      <c r="X85" s="327">
        <f t="shared" si="21"/>
        <v>0</v>
      </c>
      <c r="Y85" s="327">
        <f t="shared" si="23"/>
        <v>0</v>
      </c>
      <c r="Z85" s="333"/>
      <c r="AA85" s="327">
        <f>W85*(1-固定資本!N85)</f>
        <v>0</v>
      </c>
      <c r="AB85" s="327">
        <f>X85*(1-固定資本!N85)</f>
        <v>0</v>
      </c>
      <c r="AC85" s="327">
        <f t="shared" si="22"/>
        <v>0</v>
      </c>
      <c r="AD85" s="333"/>
      <c r="AE85" s="334">
        <f>(I85+K85+T85)*係数!H85/1000</f>
        <v>0</v>
      </c>
      <c r="AF85" s="333"/>
      <c r="AG85" s="334">
        <f>(I85+K85+T85)*係数!I85/1000</f>
        <v>0</v>
      </c>
    </row>
    <row r="86" spans="1:33">
      <c r="A86" s="11"/>
      <c r="B86" s="301">
        <v>577</v>
      </c>
      <c r="C86" s="303" t="s">
        <v>89</v>
      </c>
      <c r="D86" s="337"/>
      <c r="E86" s="327">
        <f>固定資本!P86*$E$123</f>
        <v>0</v>
      </c>
      <c r="F86" s="328">
        <f>係数!D86</f>
        <v>0.48557673339597607</v>
      </c>
      <c r="G86" s="329">
        <f t="shared" si="19"/>
        <v>0</v>
      </c>
      <c r="H86" s="330">
        <f>固定資本!M86</f>
        <v>1.0090092911053812</v>
      </c>
      <c r="I86" s="337"/>
      <c r="J86" s="327">
        <f t="shared" si="13"/>
        <v>0</v>
      </c>
      <c r="K86" s="327">
        <v>0</v>
      </c>
      <c r="L86" s="327">
        <f t="shared" si="14"/>
        <v>0</v>
      </c>
      <c r="M86" s="330">
        <f>係数!E86+係数!F86</f>
        <v>0.27836877182055553</v>
      </c>
      <c r="N86" s="327">
        <f t="shared" si="15"/>
        <v>0</v>
      </c>
      <c r="O86" s="335"/>
      <c r="P86" s="336"/>
      <c r="Q86" s="330">
        <f>係数!G86</f>
        <v>7.0375484786025673E-4</v>
      </c>
      <c r="R86" s="327">
        <f t="shared" si="16"/>
        <v>0</v>
      </c>
      <c r="S86" s="327">
        <f t="shared" si="17"/>
        <v>0</v>
      </c>
      <c r="T86" s="327">
        <v>0</v>
      </c>
      <c r="U86" s="327">
        <f t="shared" si="18"/>
        <v>0</v>
      </c>
      <c r="V86" s="333"/>
      <c r="W86" s="327">
        <f t="shared" si="20"/>
        <v>0</v>
      </c>
      <c r="X86" s="327">
        <f t="shared" si="21"/>
        <v>0</v>
      </c>
      <c r="Y86" s="327">
        <f t="shared" si="23"/>
        <v>0</v>
      </c>
      <c r="Z86" s="333"/>
      <c r="AA86" s="327">
        <f>W86*(1-固定資本!N86)</f>
        <v>0</v>
      </c>
      <c r="AB86" s="327">
        <f>X86*(1-固定資本!N86)</f>
        <v>0</v>
      </c>
      <c r="AC86" s="327">
        <f t="shared" si="22"/>
        <v>0</v>
      </c>
      <c r="AD86" s="333"/>
      <c r="AE86" s="334">
        <f>(I86+K86+T86)*係数!H86/1000</f>
        <v>0</v>
      </c>
      <c r="AF86" s="333"/>
      <c r="AG86" s="334">
        <f>(I86+K86+T86)*係数!I86/1000</f>
        <v>0</v>
      </c>
    </row>
    <row r="87" spans="1:33">
      <c r="A87" s="11"/>
      <c r="B87" s="301">
        <v>578</v>
      </c>
      <c r="C87" s="303" t="s">
        <v>90</v>
      </c>
      <c r="D87" s="337"/>
      <c r="E87" s="327">
        <f>固定資本!P87*$E$123</f>
        <v>0</v>
      </c>
      <c r="F87" s="328">
        <f>係数!D87</f>
        <v>0.53276727084930819</v>
      </c>
      <c r="G87" s="329">
        <f t="shared" si="19"/>
        <v>0</v>
      </c>
      <c r="H87" s="330">
        <f>固定資本!M87</f>
        <v>1.0298484795264919</v>
      </c>
      <c r="I87" s="337"/>
      <c r="J87" s="327">
        <f t="shared" si="13"/>
        <v>0</v>
      </c>
      <c r="K87" s="327">
        <v>0</v>
      </c>
      <c r="L87" s="327">
        <f t="shared" si="14"/>
        <v>0</v>
      </c>
      <c r="M87" s="330">
        <f>係数!E87+係数!F87</f>
        <v>0.44413306985799472</v>
      </c>
      <c r="N87" s="327">
        <f t="shared" si="15"/>
        <v>0</v>
      </c>
      <c r="O87" s="335"/>
      <c r="P87" s="336"/>
      <c r="Q87" s="330">
        <f>係数!G87</f>
        <v>1.181355611326928E-2</v>
      </c>
      <c r="R87" s="327">
        <f t="shared" si="16"/>
        <v>0</v>
      </c>
      <c r="S87" s="327">
        <f t="shared" si="17"/>
        <v>0</v>
      </c>
      <c r="T87" s="327">
        <v>0</v>
      </c>
      <c r="U87" s="327">
        <f t="shared" si="18"/>
        <v>0</v>
      </c>
      <c r="V87" s="333"/>
      <c r="W87" s="327">
        <f t="shared" si="20"/>
        <v>0</v>
      </c>
      <c r="X87" s="327">
        <f t="shared" si="21"/>
        <v>0</v>
      </c>
      <c r="Y87" s="327">
        <f t="shared" si="23"/>
        <v>0</v>
      </c>
      <c r="Z87" s="333"/>
      <c r="AA87" s="327">
        <f>W87*(1-固定資本!N87)</f>
        <v>0</v>
      </c>
      <c r="AB87" s="327">
        <f>X87*(1-固定資本!N87)</f>
        <v>0</v>
      </c>
      <c r="AC87" s="327">
        <f t="shared" si="22"/>
        <v>0</v>
      </c>
      <c r="AD87" s="333"/>
      <c r="AE87" s="334">
        <f>(I87+K87+T87)*係数!H87/1000</f>
        <v>0</v>
      </c>
      <c r="AF87" s="333"/>
      <c r="AG87" s="334">
        <f>(I87+K87+T87)*係数!I87/1000</f>
        <v>0</v>
      </c>
    </row>
    <row r="88" spans="1:33">
      <c r="A88" s="11"/>
      <c r="B88" s="301">
        <v>579</v>
      </c>
      <c r="C88" s="303" t="s">
        <v>91</v>
      </c>
      <c r="D88" s="337"/>
      <c r="E88" s="327">
        <f>固定資本!P88*$E$123</f>
        <v>0</v>
      </c>
      <c r="F88" s="328">
        <f>係数!D88</f>
        <v>0.95310895271243956</v>
      </c>
      <c r="G88" s="329">
        <f t="shared" si="19"/>
        <v>0</v>
      </c>
      <c r="H88" s="330">
        <f>固定資本!M88</f>
        <v>1.1174978971127241</v>
      </c>
      <c r="I88" s="337"/>
      <c r="J88" s="327">
        <f t="shared" si="13"/>
        <v>0</v>
      </c>
      <c r="K88" s="327">
        <v>0</v>
      </c>
      <c r="L88" s="327">
        <f t="shared" si="14"/>
        <v>0</v>
      </c>
      <c r="M88" s="330">
        <f>係数!E88+係数!F88</f>
        <v>0.67173496409260369</v>
      </c>
      <c r="N88" s="327">
        <f t="shared" si="15"/>
        <v>0</v>
      </c>
      <c r="O88" s="335"/>
      <c r="P88" s="336"/>
      <c r="Q88" s="330">
        <f>係数!G88</f>
        <v>6.1821654650354304E-4</v>
      </c>
      <c r="R88" s="327">
        <f t="shared" si="16"/>
        <v>0</v>
      </c>
      <c r="S88" s="327">
        <f t="shared" si="17"/>
        <v>0</v>
      </c>
      <c r="T88" s="327">
        <v>0</v>
      </c>
      <c r="U88" s="327">
        <f t="shared" si="18"/>
        <v>0</v>
      </c>
      <c r="V88" s="333"/>
      <c r="W88" s="327">
        <f t="shared" si="20"/>
        <v>0</v>
      </c>
      <c r="X88" s="327">
        <f t="shared" si="21"/>
        <v>0</v>
      </c>
      <c r="Y88" s="327">
        <f t="shared" si="23"/>
        <v>0</v>
      </c>
      <c r="Z88" s="333"/>
      <c r="AA88" s="327">
        <f>W88*(1-固定資本!N88)</f>
        <v>0</v>
      </c>
      <c r="AB88" s="327">
        <f>X88*(1-固定資本!N88)</f>
        <v>0</v>
      </c>
      <c r="AC88" s="327">
        <f t="shared" si="22"/>
        <v>0</v>
      </c>
      <c r="AD88" s="333"/>
      <c r="AE88" s="334">
        <f>(I88+K88+T88)*係数!H88/1000</f>
        <v>0</v>
      </c>
      <c r="AF88" s="333"/>
      <c r="AG88" s="334">
        <f>(I88+K88+T88)*係数!I88/1000</f>
        <v>0</v>
      </c>
    </row>
    <row r="89" spans="1:33">
      <c r="A89" s="11"/>
      <c r="B89" s="301">
        <v>591</v>
      </c>
      <c r="C89" s="303" t="s">
        <v>92</v>
      </c>
      <c r="D89" s="337"/>
      <c r="E89" s="327">
        <f>固定資本!P89*$E$123</f>
        <v>0</v>
      </c>
      <c r="F89" s="328">
        <f>係数!D89</f>
        <v>0.65916508886688407</v>
      </c>
      <c r="G89" s="329">
        <f t="shared" si="19"/>
        <v>0</v>
      </c>
      <c r="H89" s="330">
        <f>固定資本!M89</f>
        <v>0.93254410568839985</v>
      </c>
      <c r="I89" s="337"/>
      <c r="J89" s="327">
        <f t="shared" si="13"/>
        <v>0</v>
      </c>
      <c r="K89" s="327">
        <v>0</v>
      </c>
      <c r="L89" s="327">
        <f t="shared" si="14"/>
        <v>0</v>
      </c>
      <c r="M89" s="330">
        <f>係数!E89+係数!F89</f>
        <v>0.28275476691597956</v>
      </c>
      <c r="N89" s="327">
        <f t="shared" si="15"/>
        <v>0</v>
      </c>
      <c r="O89" s="335"/>
      <c r="P89" s="336"/>
      <c r="Q89" s="330">
        <f>係数!G89</f>
        <v>2.8507195932862002E-2</v>
      </c>
      <c r="R89" s="327">
        <f t="shared" si="16"/>
        <v>0</v>
      </c>
      <c r="S89" s="327">
        <f t="shared" si="17"/>
        <v>0</v>
      </c>
      <c r="T89" s="327">
        <v>0</v>
      </c>
      <c r="U89" s="327">
        <f t="shared" si="18"/>
        <v>0</v>
      </c>
      <c r="V89" s="333"/>
      <c r="W89" s="327">
        <f t="shared" si="20"/>
        <v>0</v>
      </c>
      <c r="X89" s="327">
        <f t="shared" si="21"/>
        <v>0</v>
      </c>
      <c r="Y89" s="327">
        <f t="shared" si="23"/>
        <v>0</v>
      </c>
      <c r="Z89" s="333"/>
      <c r="AA89" s="327">
        <f>W89*(1-固定資本!N89)</f>
        <v>0</v>
      </c>
      <c r="AB89" s="327">
        <f>X89*(1-固定資本!N89)</f>
        <v>0</v>
      </c>
      <c r="AC89" s="327">
        <f t="shared" si="22"/>
        <v>0</v>
      </c>
      <c r="AD89" s="333"/>
      <c r="AE89" s="334">
        <f>(I89+K89+T89)*係数!H89/1000</f>
        <v>0</v>
      </c>
      <c r="AF89" s="333"/>
      <c r="AG89" s="334">
        <f>(I89+K89+T89)*係数!I89/1000</f>
        <v>0</v>
      </c>
    </row>
    <row r="90" spans="1:33">
      <c r="A90" s="11"/>
      <c r="B90" s="301">
        <v>592</v>
      </c>
      <c r="C90" s="303" t="s">
        <v>93</v>
      </c>
      <c r="D90" s="337"/>
      <c r="E90" s="327">
        <f>固定資本!P90*$E$123</f>
        <v>0</v>
      </c>
      <c r="F90" s="328">
        <f>係数!D90</f>
        <v>0.42052090644560014</v>
      </c>
      <c r="G90" s="329">
        <f t="shared" si="19"/>
        <v>0</v>
      </c>
      <c r="H90" s="330">
        <f>固定資本!M90</f>
        <v>1.0429375865029142</v>
      </c>
      <c r="I90" s="337"/>
      <c r="J90" s="327">
        <f t="shared" si="13"/>
        <v>0</v>
      </c>
      <c r="K90" s="327">
        <v>0</v>
      </c>
      <c r="L90" s="327">
        <f t="shared" si="14"/>
        <v>0</v>
      </c>
      <c r="M90" s="330">
        <f>係数!E90+係数!F90</f>
        <v>0.34764210716689059</v>
      </c>
      <c r="N90" s="327">
        <f t="shared" si="15"/>
        <v>0</v>
      </c>
      <c r="O90" s="335"/>
      <c r="P90" s="336"/>
      <c r="Q90" s="330">
        <f>係数!G90</f>
        <v>4.8242729125376766E-3</v>
      </c>
      <c r="R90" s="327">
        <f t="shared" si="16"/>
        <v>0</v>
      </c>
      <c r="S90" s="327">
        <f t="shared" si="17"/>
        <v>0</v>
      </c>
      <c r="T90" s="327">
        <v>0</v>
      </c>
      <c r="U90" s="327">
        <f t="shared" si="18"/>
        <v>0</v>
      </c>
      <c r="V90" s="333"/>
      <c r="W90" s="327">
        <f t="shared" si="20"/>
        <v>0</v>
      </c>
      <c r="X90" s="327">
        <f t="shared" si="21"/>
        <v>0</v>
      </c>
      <c r="Y90" s="327">
        <f t="shared" si="23"/>
        <v>0</v>
      </c>
      <c r="Z90" s="333"/>
      <c r="AA90" s="327">
        <f>W90*(1-固定資本!N90)</f>
        <v>0</v>
      </c>
      <c r="AB90" s="327">
        <f>X90*(1-固定資本!N90)</f>
        <v>0</v>
      </c>
      <c r="AC90" s="327">
        <f t="shared" si="22"/>
        <v>0</v>
      </c>
      <c r="AD90" s="333"/>
      <c r="AE90" s="334">
        <f>(I90+K90+T90)*係数!H90/1000</f>
        <v>0</v>
      </c>
      <c r="AF90" s="333"/>
      <c r="AG90" s="334">
        <f>(I90+K90+T90)*係数!I90/1000</f>
        <v>0</v>
      </c>
    </row>
    <row r="91" spans="1:33">
      <c r="A91" s="11"/>
      <c r="B91" s="301">
        <v>593</v>
      </c>
      <c r="C91" s="303" t="s">
        <v>94</v>
      </c>
      <c r="D91" s="337"/>
      <c r="E91" s="327">
        <f>固定資本!P91*$E$123</f>
        <v>0</v>
      </c>
      <c r="F91" s="328">
        <f>係数!D91</f>
        <v>0.14994159138414165</v>
      </c>
      <c r="G91" s="329">
        <f t="shared" si="19"/>
        <v>0</v>
      </c>
      <c r="H91" s="330">
        <f>固定資本!M91</f>
        <v>1.0458052771621891</v>
      </c>
      <c r="I91" s="337"/>
      <c r="J91" s="327">
        <f t="shared" si="13"/>
        <v>0</v>
      </c>
      <c r="K91" s="327">
        <v>0</v>
      </c>
      <c r="L91" s="327">
        <f t="shared" si="14"/>
        <v>0</v>
      </c>
      <c r="M91" s="330">
        <f>係数!E91+係数!F91</f>
        <v>0.45371864429398623</v>
      </c>
      <c r="N91" s="327">
        <f t="shared" si="15"/>
        <v>0</v>
      </c>
      <c r="O91" s="335"/>
      <c r="P91" s="336"/>
      <c r="Q91" s="330">
        <f>係数!G91</f>
        <v>2.7290136371545337E-3</v>
      </c>
      <c r="R91" s="327">
        <f t="shared" si="16"/>
        <v>0</v>
      </c>
      <c r="S91" s="327">
        <f t="shared" si="17"/>
        <v>0</v>
      </c>
      <c r="T91" s="327">
        <v>0</v>
      </c>
      <c r="U91" s="327">
        <f t="shared" si="18"/>
        <v>0</v>
      </c>
      <c r="V91" s="333"/>
      <c r="W91" s="327">
        <f t="shared" si="20"/>
        <v>0</v>
      </c>
      <c r="X91" s="327">
        <f t="shared" si="21"/>
        <v>0</v>
      </c>
      <c r="Y91" s="327">
        <f t="shared" si="23"/>
        <v>0</v>
      </c>
      <c r="Z91" s="333"/>
      <c r="AA91" s="327">
        <f>W91*(1-固定資本!N91)</f>
        <v>0</v>
      </c>
      <c r="AB91" s="327">
        <f>X91*(1-固定資本!N91)</f>
        <v>0</v>
      </c>
      <c r="AC91" s="327">
        <f t="shared" si="22"/>
        <v>0</v>
      </c>
      <c r="AD91" s="333"/>
      <c r="AE91" s="334">
        <f>(I91+K91+T91)*係数!H91/1000</f>
        <v>0</v>
      </c>
      <c r="AF91" s="333"/>
      <c r="AG91" s="334">
        <f>(I91+K91+T91)*係数!I91/1000</f>
        <v>0</v>
      </c>
    </row>
    <row r="92" spans="1:33">
      <c r="A92" s="11"/>
      <c r="B92" s="301">
        <v>594</v>
      </c>
      <c r="C92" s="303" t="s">
        <v>95</v>
      </c>
      <c r="D92" s="337"/>
      <c r="E92" s="327">
        <f>固定資本!P92*$E$123</f>
        <v>0</v>
      </c>
      <c r="F92" s="328">
        <f>係数!D92</f>
        <v>7.9533817118407901E-3</v>
      </c>
      <c r="G92" s="329">
        <f t="shared" si="19"/>
        <v>0</v>
      </c>
      <c r="H92" s="330">
        <f>固定資本!M92</f>
        <v>1.0127547216054087</v>
      </c>
      <c r="I92" s="337"/>
      <c r="J92" s="327">
        <f t="shared" si="13"/>
        <v>0</v>
      </c>
      <c r="K92" s="327">
        <v>0</v>
      </c>
      <c r="L92" s="327">
        <f t="shared" si="14"/>
        <v>0</v>
      </c>
      <c r="M92" s="330">
        <f>係数!E92+係数!F92</f>
        <v>0.18018034131360366</v>
      </c>
      <c r="N92" s="327">
        <f t="shared" si="15"/>
        <v>0</v>
      </c>
      <c r="O92" s="335"/>
      <c r="P92" s="336"/>
      <c r="Q92" s="330">
        <f>係数!G92</f>
        <v>3.7367999511487902E-3</v>
      </c>
      <c r="R92" s="327">
        <f t="shared" si="16"/>
        <v>0</v>
      </c>
      <c r="S92" s="327">
        <f t="shared" si="17"/>
        <v>0</v>
      </c>
      <c r="T92" s="327">
        <v>0</v>
      </c>
      <c r="U92" s="327">
        <f t="shared" si="18"/>
        <v>0</v>
      </c>
      <c r="V92" s="333"/>
      <c r="W92" s="327">
        <f t="shared" si="20"/>
        <v>0</v>
      </c>
      <c r="X92" s="327">
        <f t="shared" si="21"/>
        <v>0</v>
      </c>
      <c r="Y92" s="327">
        <f t="shared" si="23"/>
        <v>0</v>
      </c>
      <c r="Z92" s="333"/>
      <c r="AA92" s="327">
        <f>W92*(1-固定資本!N92)</f>
        <v>0</v>
      </c>
      <c r="AB92" s="327">
        <f>X92*(1-固定資本!N92)</f>
        <v>0</v>
      </c>
      <c r="AC92" s="327">
        <f t="shared" si="22"/>
        <v>0</v>
      </c>
      <c r="AD92" s="333"/>
      <c r="AE92" s="334">
        <f>(I92+K92+T92)*係数!H92/1000</f>
        <v>0</v>
      </c>
      <c r="AF92" s="333"/>
      <c r="AG92" s="334">
        <f>(I92+K92+T92)*係数!I92/1000</f>
        <v>0</v>
      </c>
    </row>
    <row r="93" spans="1:33">
      <c r="A93" s="11"/>
      <c r="B93" s="301">
        <v>595</v>
      </c>
      <c r="C93" s="303" t="s">
        <v>96</v>
      </c>
      <c r="D93" s="337"/>
      <c r="E93" s="327">
        <f>固定資本!P93*$E$123</f>
        <v>0</v>
      </c>
      <c r="F93" s="328">
        <f>係数!D93</f>
        <v>0.17591112421915622</v>
      </c>
      <c r="G93" s="329">
        <f t="shared" si="19"/>
        <v>0</v>
      </c>
      <c r="H93" s="330">
        <f>固定資本!M93</f>
        <v>1.0302529158067364</v>
      </c>
      <c r="I93" s="337"/>
      <c r="J93" s="327">
        <f t="shared" si="13"/>
        <v>0</v>
      </c>
      <c r="K93" s="327">
        <v>0</v>
      </c>
      <c r="L93" s="327">
        <f t="shared" si="14"/>
        <v>0</v>
      </c>
      <c r="M93" s="330">
        <f>係数!E93+係数!F93</f>
        <v>0.3209294682637428</v>
      </c>
      <c r="N93" s="327">
        <f t="shared" si="15"/>
        <v>0</v>
      </c>
      <c r="O93" s="335"/>
      <c r="P93" s="336"/>
      <c r="Q93" s="330">
        <f>係数!G93</f>
        <v>3.0247763278954832E-3</v>
      </c>
      <c r="R93" s="327">
        <f t="shared" si="16"/>
        <v>0</v>
      </c>
      <c r="S93" s="327">
        <f t="shared" si="17"/>
        <v>0</v>
      </c>
      <c r="T93" s="327">
        <v>0</v>
      </c>
      <c r="U93" s="327">
        <f t="shared" si="18"/>
        <v>0</v>
      </c>
      <c r="V93" s="333"/>
      <c r="W93" s="327">
        <f t="shared" si="20"/>
        <v>0</v>
      </c>
      <c r="X93" s="327">
        <f t="shared" si="21"/>
        <v>0</v>
      </c>
      <c r="Y93" s="327">
        <f t="shared" si="23"/>
        <v>0</v>
      </c>
      <c r="Z93" s="333"/>
      <c r="AA93" s="327">
        <f>W93*(1-固定資本!N93)</f>
        <v>0</v>
      </c>
      <c r="AB93" s="327">
        <f>X93*(1-固定資本!N93)</f>
        <v>0</v>
      </c>
      <c r="AC93" s="327">
        <f t="shared" si="22"/>
        <v>0</v>
      </c>
      <c r="AD93" s="333"/>
      <c r="AE93" s="334">
        <f>(I93+K93+T93)*係数!H93/1000</f>
        <v>0</v>
      </c>
      <c r="AF93" s="333"/>
      <c r="AG93" s="334">
        <f>(I93+K93+T93)*係数!I93/1000</f>
        <v>0</v>
      </c>
    </row>
    <row r="94" spans="1:33">
      <c r="A94" s="11"/>
      <c r="B94" s="301">
        <v>611</v>
      </c>
      <c r="C94" s="303" t="s">
        <v>97</v>
      </c>
      <c r="D94" s="337"/>
      <c r="E94" s="327">
        <f>固定資本!P94*$E$123</f>
        <v>0</v>
      </c>
      <c r="F94" s="328">
        <f>係数!D94</f>
        <v>1</v>
      </c>
      <c r="G94" s="329">
        <f t="shared" si="19"/>
        <v>0</v>
      </c>
      <c r="H94" s="330">
        <f>固定資本!M94</f>
        <v>1.0422022200323366</v>
      </c>
      <c r="I94" s="337"/>
      <c r="J94" s="327">
        <f t="shared" si="13"/>
        <v>0</v>
      </c>
      <c r="K94" s="327">
        <v>0</v>
      </c>
      <c r="L94" s="327">
        <f t="shared" si="14"/>
        <v>0</v>
      </c>
      <c r="M94" s="330">
        <f>係数!E94+係数!F94</f>
        <v>0.36360236959080738</v>
      </c>
      <c r="N94" s="327">
        <f t="shared" si="15"/>
        <v>0</v>
      </c>
      <c r="O94" s="335"/>
      <c r="P94" s="336"/>
      <c r="Q94" s="330">
        <f>係数!G94</f>
        <v>3.4146547559548075E-3</v>
      </c>
      <c r="R94" s="327">
        <f t="shared" si="16"/>
        <v>0</v>
      </c>
      <c r="S94" s="327">
        <f t="shared" si="17"/>
        <v>0</v>
      </c>
      <c r="T94" s="327">
        <v>0</v>
      </c>
      <c r="U94" s="327">
        <f t="shared" si="18"/>
        <v>0</v>
      </c>
      <c r="V94" s="333"/>
      <c r="W94" s="327">
        <f t="shared" si="20"/>
        <v>0</v>
      </c>
      <c r="X94" s="327">
        <f t="shared" si="21"/>
        <v>0</v>
      </c>
      <c r="Y94" s="327">
        <f t="shared" si="23"/>
        <v>0</v>
      </c>
      <c r="Z94" s="333"/>
      <c r="AA94" s="327">
        <f>W94*(1-固定資本!N94)</f>
        <v>0</v>
      </c>
      <c r="AB94" s="327">
        <f>X94*(1-固定資本!N94)</f>
        <v>0</v>
      </c>
      <c r="AC94" s="327">
        <f t="shared" si="22"/>
        <v>0</v>
      </c>
      <c r="AD94" s="333"/>
      <c r="AE94" s="334">
        <f>(I94+K94+T94)*係数!H94/1000</f>
        <v>0</v>
      </c>
      <c r="AF94" s="333"/>
      <c r="AG94" s="334">
        <f>(I94+K94+T94)*係数!I94/1000</f>
        <v>0</v>
      </c>
    </row>
    <row r="95" spans="1:33">
      <c r="A95" s="11"/>
      <c r="B95" s="301">
        <v>631</v>
      </c>
      <c r="C95" s="303" t="s">
        <v>98</v>
      </c>
      <c r="D95" s="337"/>
      <c r="E95" s="327">
        <f>固定資本!P95*$E$123</f>
        <v>0</v>
      </c>
      <c r="F95" s="328">
        <f>係数!D95</f>
        <v>0.7477433498707633</v>
      </c>
      <c r="G95" s="329">
        <f t="shared" si="19"/>
        <v>0</v>
      </c>
      <c r="H95" s="330">
        <f>固定資本!M95</f>
        <v>1.0078013765321219</v>
      </c>
      <c r="I95" s="337"/>
      <c r="J95" s="327">
        <f t="shared" si="13"/>
        <v>0</v>
      </c>
      <c r="K95" s="327">
        <v>0</v>
      </c>
      <c r="L95" s="327">
        <f t="shared" si="14"/>
        <v>0</v>
      </c>
      <c r="M95" s="330">
        <f>係数!E95+係数!F95</f>
        <v>0.6082116649070648</v>
      </c>
      <c r="N95" s="327">
        <f t="shared" si="15"/>
        <v>0</v>
      </c>
      <c r="O95" s="335"/>
      <c r="P95" s="336"/>
      <c r="Q95" s="330">
        <f>係数!G95</f>
        <v>2.8545895266414194E-2</v>
      </c>
      <c r="R95" s="327">
        <f t="shared" si="16"/>
        <v>0</v>
      </c>
      <c r="S95" s="327">
        <f t="shared" si="17"/>
        <v>0</v>
      </c>
      <c r="T95" s="327">
        <v>0</v>
      </c>
      <c r="U95" s="327">
        <f t="shared" si="18"/>
        <v>0</v>
      </c>
      <c r="V95" s="333"/>
      <c r="W95" s="327">
        <f t="shared" si="20"/>
        <v>0</v>
      </c>
      <c r="X95" s="327">
        <f t="shared" si="21"/>
        <v>0</v>
      </c>
      <c r="Y95" s="327">
        <f t="shared" si="23"/>
        <v>0</v>
      </c>
      <c r="Z95" s="333"/>
      <c r="AA95" s="327">
        <f>W95*(1-固定資本!N95)</f>
        <v>0</v>
      </c>
      <c r="AB95" s="327">
        <f>X95*(1-固定資本!N95)</f>
        <v>0</v>
      </c>
      <c r="AC95" s="327">
        <f t="shared" si="22"/>
        <v>0</v>
      </c>
      <c r="AD95" s="333"/>
      <c r="AE95" s="334">
        <f>(I95+K95+T95)*係数!H95/1000</f>
        <v>0</v>
      </c>
      <c r="AF95" s="333"/>
      <c r="AG95" s="334">
        <f>(I95+K95+T95)*係数!I95/1000</f>
        <v>0</v>
      </c>
    </row>
    <row r="96" spans="1:33">
      <c r="A96" s="11"/>
      <c r="B96" s="301">
        <v>632</v>
      </c>
      <c r="C96" s="303" t="s">
        <v>99</v>
      </c>
      <c r="D96" s="337"/>
      <c r="E96" s="327">
        <f>固定資本!P96*$E$123</f>
        <v>0</v>
      </c>
      <c r="F96" s="328">
        <f>係数!D96</f>
        <v>0.8929262008580916</v>
      </c>
      <c r="G96" s="329">
        <f t="shared" si="19"/>
        <v>0</v>
      </c>
      <c r="H96" s="330">
        <f>固定資本!M96</f>
        <v>1.0294610105460382</v>
      </c>
      <c r="I96" s="337"/>
      <c r="J96" s="327">
        <f t="shared" si="13"/>
        <v>0</v>
      </c>
      <c r="K96" s="327">
        <v>0</v>
      </c>
      <c r="L96" s="327">
        <f t="shared" si="14"/>
        <v>0</v>
      </c>
      <c r="M96" s="330">
        <f>係数!E96+係数!F96</f>
        <v>0.458474854269313</v>
      </c>
      <c r="N96" s="327">
        <f t="shared" si="15"/>
        <v>0</v>
      </c>
      <c r="O96" s="335"/>
      <c r="P96" s="336"/>
      <c r="Q96" s="330">
        <f>係数!G96</f>
        <v>0</v>
      </c>
      <c r="R96" s="327">
        <f t="shared" si="16"/>
        <v>0</v>
      </c>
      <c r="S96" s="327">
        <f t="shared" si="17"/>
        <v>0</v>
      </c>
      <c r="T96" s="327">
        <v>0</v>
      </c>
      <c r="U96" s="327">
        <f t="shared" si="18"/>
        <v>0</v>
      </c>
      <c r="V96" s="333"/>
      <c r="W96" s="327">
        <f t="shared" si="20"/>
        <v>0</v>
      </c>
      <c r="X96" s="327">
        <f t="shared" si="21"/>
        <v>0</v>
      </c>
      <c r="Y96" s="327">
        <f t="shared" si="23"/>
        <v>0</v>
      </c>
      <c r="Z96" s="333"/>
      <c r="AA96" s="327">
        <f>W96*(1-固定資本!N96)</f>
        <v>0</v>
      </c>
      <c r="AB96" s="327">
        <f>X96*(1-固定資本!N96)</f>
        <v>0</v>
      </c>
      <c r="AC96" s="327">
        <f t="shared" si="22"/>
        <v>0</v>
      </c>
      <c r="AD96" s="333"/>
      <c r="AE96" s="334">
        <f>(I96+K96+T96)*係数!H96/1000</f>
        <v>0</v>
      </c>
      <c r="AF96" s="333"/>
      <c r="AG96" s="334">
        <f>(I96+K96+T96)*係数!I96/1000</f>
        <v>0</v>
      </c>
    </row>
    <row r="97" spans="1:33">
      <c r="A97" s="11"/>
      <c r="B97" s="301">
        <v>641</v>
      </c>
      <c r="C97" s="303" t="s">
        <v>100</v>
      </c>
      <c r="D97" s="337"/>
      <c r="E97" s="327">
        <f>固定資本!P97*$E$123</f>
        <v>0</v>
      </c>
      <c r="F97" s="328">
        <f>係数!D97</f>
        <v>0.88674054310097117</v>
      </c>
      <c r="G97" s="329">
        <f t="shared" si="19"/>
        <v>0</v>
      </c>
      <c r="H97" s="330">
        <f>固定資本!M97</f>
        <v>1.0914558897229967</v>
      </c>
      <c r="I97" s="337"/>
      <c r="J97" s="327">
        <f t="shared" si="13"/>
        <v>0</v>
      </c>
      <c r="K97" s="327">
        <v>0</v>
      </c>
      <c r="L97" s="327">
        <f t="shared" si="14"/>
        <v>0</v>
      </c>
      <c r="M97" s="330">
        <f>係数!E97+係数!F97</f>
        <v>0.49102529392265498</v>
      </c>
      <c r="N97" s="327">
        <f t="shared" si="15"/>
        <v>0</v>
      </c>
      <c r="O97" s="335"/>
      <c r="P97" s="336"/>
      <c r="Q97" s="330">
        <f>係数!G97</f>
        <v>3.1945021476705991E-2</v>
      </c>
      <c r="R97" s="327">
        <f t="shared" si="16"/>
        <v>0</v>
      </c>
      <c r="S97" s="327">
        <f t="shared" si="17"/>
        <v>0</v>
      </c>
      <c r="T97" s="327">
        <v>0</v>
      </c>
      <c r="U97" s="327">
        <f t="shared" si="18"/>
        <v>0</v>
      </c>
      <c r="V97" s="333"/>
      <c r="W97" s="327">
        <f t="shared" si="20"/>
        <v>0</v>
      </c>
      <c r="X97" s="327">
        <f t="shared" si="21"/>
        <v>0</v>
      </c>
      <c r="Y97" s="327">
        <f t="shared" si="23"/>
        <v>0</v>
      </c>
      <c r="Z97" s="333"/>
      <c r="AA97" s="327">
        <f>W97*(1-固定資本!N97)</f>
        <v>0</v>
      </c>
      <c r="AB97" s="327">
        <f>X97*(1-固定資本!N97)</f>
        <v>0</v>
      </c>
      <c r="AC97" s="327">
        <f t="shared" si="22"/>
        <v>0</v>
      </c>
      <c r="AD97" s="333"/>
      <c r="AE97" s="334">
        <f>(I97+K97+T97)*係数!H97/1000</f>
        <v>0</v>
      </c>
      <c r="AF97" s="333"/>
      <c r="AG97" s="334">
        <f>(I97+K97+T97)*係数!I97/1000</f>
        <v>0</v>
      </c>
    </row>
    <row r="98" spans="1:33">
      <c r="A98" s="11"/>
      <c r="B98" s="301">
        <v>642</v>
      </c>
      <c r="C98" s="303" t="s">
        <v>101</v>
      </c>
      <c r="D98" s="337"/>
      <c r="E98" s="327">
        <f>固定資本!P98*$E$123</f>
        <v>0</v>
      </c>
      <c r="F98" s="328">
        <f>係数!D98</f>
        <v>0.69228221635414489</v>
      </c>
      <c r="G98" s="329">
        <f t="shared" si="19"/>
        <v>0</v>
      </c>
      <c r="H98" s="330">
        <f>固定資本!M98</f>
        <v>1.0914560751813873</v>
      </c>
      <c r="I98" s="337"/>
      <c r="J98" s="327">
        <f t="shared" si="13"/>
        <v>0</v>
      </c>
      <c r="K98" s="327">
        <v>0</v>
      </c>
      <c r="L98" s="327">
        <f t="shared" si="14"/>
        <v>0</v>
      </c>
      <c r="M98" s="330">
        <f>係数!E98+係数!F98</f>
        <v>0.56227528633597335</v>
      </c>
      <c r="N98" s="327">
        <f t="shared" si="15"/>
        <v>0</v>
      </c>
      <c r="O98" s="335"/>
      <c r="P98" s="336"/>
      <c r="Q98" s="330">
        <f>係数!G98</f>
        <v>5.1553719126798923E-4</v>
      </c>
      <c r="R98" s="327">
        <f t="shared" si="16"/>
        <v>0</v>
      </c>
      <c r="S98" s="327">
        <f t="shared" si="17"/>
        <v>0</v>
      </c>
      <c r="T98" s="327">
        <v>0</v>
      </c>
      <c r="U98" s="327">
        <f t="shared" si="18"/>
        <v>0</v>
      </c>
      <c r="V98" s="333"/>
      <c r="W98" s="327">
        <f t="shared" si="20"/>
        <v>0</v>
      </c>
      <c r="X98" s="327">
        <f t="shared" si="21"/>
        <v>0</v>
      </c>
      <c r="Y98" s="327">
        <f t="shared" si="23"/>
        <v>0</v>
      </c>
      <c r="Z98" s="333"/>
      <c r="AA98" s="327">
        <f>W98*(1-固定資本!N98)</f>
        <v>0</v>
      </c>
      <c r="AB98" s="327">
        <f>X98*(1-固定資本!N98)</f>
        <v>0</v>
      </c>
      <c r="AC98" s="327">
        <f t="shared" si="22"/>
        <v>0</v>
      </c>
      <c r="AD98" s="333"/>
      <c r="AE98" s="334">
        <f>(I98+K98+T98)*係数!H98/1000</f>
        <v>0</v>
      </c>
      <c r="AF98" s="333"/>
      <c r="AG98" s="334">
        <f>(I98+K98+T98)*係数!I98/1000</f>
        <v>0</v>
      </c>
    </row>
    <row r="99" spans="1:33">
      <c r="A99" s="11"/>
      <c r="B99" s="301">
        <v>643</v>
      </c>
      <c r="C99" s="303" t="s">
        <v>102</v>
      </c>
      <c r="D99" s="337"/>
      <c r="E99" s="327">
        <f>固定資本!P99*$E$123</f>
        <v>0</v>
      </c>
      <c r="F99" s="328">
        <f>係数!D99</f>
        <v>0.98861919528651476</v>
      </c>
      <c r="G99" s="329">
        <f t="shared" si="19"/>
        <v>0</v>
      </c>
      <c r="H99" s="330">
        <f>固定資本!M99</f>
        <v>1.0016093510065227</v>
      </c>
      <c r="I99" s="337"/>
      <c r="J99" s="327">
        <f t="shared" si="13"/>
        <v>0</v>
      </c>
      <c r="K99" s="327">
        <v>0</v>
      </c>
      <c r="L99" s="327">
        <f t="shared" si="14"/>
        <v>0</v>
      </c>
      <c r="M99" s="330">
        <f>係数!E99+係数!F99</f>
        <v>0.69477205797160679</v>
      </c>
      <c r="N99" s="327">
        <f t="shared" si="15"/>
        <v>0</v>
      </c>
      <c r="O99" s="335"/>
      <c r="P99" s="336"/>
      <c r="Q99" s="330">
        <f>係数!G99</f>
        <v>6.9487745094049024E-3</v>
      </c>
      <c r="R99" s="327">
        <f t="shared" si="16"/>
        <v>0</v>
      </c>
      <c r="S99" s="327">
        <f t="shared" si="17"/>
        <v>0</v>
      </c>
      <c r="T99" s="327">
        <v>0</v>
      </c>
      <c r="U99" s="327">
        <f t="shared" si="18"/>
        <v>0</v>
      </c>
      <c r="V99" s="333"/>
      <c r="W99" s="327">
        <f t="shared" si="20"/>
        <v>0</v>
      </c>
      <c r="X99" s="327">
        <f t="shared" si="21"/>
        <v>0</v>
      </c>
      <c r="Y99" s="327">
        <f t="shared" si="23"/>
        <v>0</v>
      </c>
      <c r="Z99" s="333"/>
      <c r="AA99" s="327">
        <f>W99*(1-固定資本!N99)</f>
        <v>0</v>
      </c>
      <c r="AB99" s="327">
        <f>X99*(1-固定資本!N99)</f>
        <v>0</v>
      </c>
      <c r="AC99" s="327">
        <f t="shared" si="22"/>
        <v>0</v>
      </c>
      <c r="AD99" s="333"/>
      <c r="AE99" s="334">
        <f>(I99+K99+T99)*係数!H99/1000</f>
        <v>0</v>
      </c>
      <c r="AF99" s="333"/>
      <c r="AG99" s="334">
        <f>(I99+K99+T99)*係数!I99/1000</f>
        <v>0</v>
      </c>
    </row>
    <row r="100" spans="1:33">
      <c r="A100" s="11"/>
      <c r="B100" s="301">
        <v>644</v>
      </c>
      <c r="C100" s="303" t="s">
        <v>103</v>
      </c>
      <c r="D100" s="337"/>
      <c r="E100" s="327">
        <f>固定資本!P100*$E$123</f>
        <v>0</v>
      </c>
      <c r="F100" s="328">
        <f>係数!D100</f>
        <v>1</v>
      </c>
      <c r="G100" s="329">
        <f t="shared" si="19"/>
        <v>0</v>
      </c>
      <c r="H100" s="330">
        <f>固定資本!M100</f>
        <v>1.1035660009439356</v>
      </c>
      <c r="I100" s="337"/>
      <c r="J100" s="327">
        <f t="shared" si="13"/>
        <v>0</v>
      </c>
      <c r="K100" s="327">
        <v>0</v>
      </c>
      <c r="L100" s="327">
        <f t="shared" si="14"/>
        <v>0</v>
      </c>
      <c r="M100" s="330">
        <f>係数!E100+係数!F100</f>
        <v>0.67515972340585839</v>
      </c>
      <c r="N100" s="327">
        <f t="shared" si="15"/>
        <v>0</v>
      </c>
      <c r="O100" s="335"/>
      <c r="P100" s="336"/>
      <c r="Q100" s="330">
        <f>係数!G100</f>
        <v>3.5947401479184669E-3</v>
      </c>
      <c r="R100" s="327">
        <f t="shared" si="16"/>
        <v>0</v>
      </c>
      <c r="S100" s="327">
        <f t="shared" si="17"/>
        <v>0</v>
      </c>
      <c r="T100" s="327">
        <v>0</v>
      </c>
      <c r="U100" s="327">
        <f t="shared" si="18"/>
        <v>0</v>
      </c>
      <c r="V100" s="333"/>
      <c r="W100" s="327">
        <f t="shared" si="20"/>
        <v>0</v>
      </c>
      <c r="X100" s="327">
        <f t="shared" si="21"/>
        <v>0</v>
      </c>
      <c r="Y100" s="327">
        <f t="shared" si="23"/>
        <v>0</v>
      </c>
      <c r="Z100" s="333"/>
      <c r="AA100" s="327">
        <f>W100*(1-固定資本!N100)</f>
        <v>0</v>
      </c>
      <c r="AB100" s="327">
        <f>X100*(1-固定資本!N100)</f>
        <v>0</v>
      </c>
      <c r="AC100" s="327">
        <f t="shared" si="22"/>
        <v>0</v>
      </c>
      <c r="AD100" s="333"/>
      <c r="AE100" s="334">
        <f>(I100+K100+T100)*係数!H100/1000</f>
        <v>0</v>
      </c>
      <c r="AF100" s="333"/>
      <c r="AG100" s="334">
        <f>(I100+K100+T100)*係数!I100/1000</f>
        <v>0</v>
      </c>
    </row>
    <row r="101" spans="1:33">
      <c r="A101" s="11"/>
      <c r="B101" s="301">
        <v>659</v>
      </c>
      <c r="C101" s="303" t="s">
        <v>104</v>
      </c>
      <c r="D101" s="337"/>
      <c r="E101" s="327">
        <f>固定資本!P101*$E$123</f>
        <v>0</v>
      </c>
      <c r="F101" s="328">
        <f>係数!D101</f>
        <v>0.87866035988768521</v>
      </c>
      <c r="G101" s="329">
        <f t="shared" si="19"/>
        <v>0</v>
      </c>
      <c r="H101" s="330">
        <f>固定資本!M101</f>
        <v>1.0507911566191084</v>
      </c>
      <c r="I101" s="337"/>
      <c r="J101" s="327">
        <f t="shared" si="13"/>
        <v>0</v>
      </c>
      <c r="K101" s="327">
        <v>0</v>
      </c>
      <c r="L101" s="327">
        <f t="shared" si="14"/>
        <v>0</v>
      </c>
      <c r="M101" s="330">
        <f>係数!E101+係数!F101</f>
        <v>0.51026348638672248</v>
      </c>
      <c r="N101" s="327">
        <f t="shared" si="15"/>
        <v>0</v>
      </c>
      <c r="O101" s="335"/>
      <c r="P101" s="336"/>
      <c r="Q101" s="330">
        <f>係数!G101</f>
        <v>4.0936006867525725E-3</v>
      </c>
      <c r="R101" s="327">
        <f t="shared" si="16"/>
        <v>0</v>
      </c>
      <c r="S101" s="327">
        <f t="shared" si="17"/>
        <v>0</v>
      </c>
      <c r="T101" s="327">
        <v>0</v>
      </c>
      <c r="U101" s="327">
        <f t="shared" si="18"/>
        <v>0</v>
      </c>
      <c r="V101" s="333"/>
      <c r="W101" s="327">
        <f t="shared" si="20"/>
        <v>0</v>
      </c>
      <c r="X101" s="327">
        <f t="shared" si="21"/>
        <v>0</v>
      </c>
      <c r="Y101" s="327">
        <f t="shared" si="23"/>
        <v>0</v>
      </c>
      <c r="Z101" s="333"/>
      <c r="AA101" s="327">
        <f>W101*(1-固定資本!N101)</f>
        <v>0</v>
      </c>
      <c r="AB101" s="327">
        <f>X101*(1-固定資本!N101)</f>
        <v>0</v>
      </c>
      <c r="AC101" s="327">
        <f t="shared" si="22"/>
        <v>0</v>
      </c>
      <c r="AD101" s="333"/>
      <c r="AE101" s="334">
        <f>(I101+K101+T101)*係数!H101/1000</f>
        <v>0</v>
      </c>
      <c r="AF101" s="333"/>
      <c r="AG101" s="334">
        <f>(I101+K101+T101)*係数!I101/1000</f>
        <v>0</v>
      </c>
    </row>
    <row r="102" spans="1:33">
      <c r="A102" s="11"/>
      <c r="B102" s="301">
        <v>661</v>
      </c>
      <c r="C102" s="303" t="s">
        <v>105</v>
      </c>
      <c r="D102" s="337"/>
      <c r="E102" s="327">
        <f>固定資本!P102*$E$123</f>
        <v>0</v>
      </c>
      <c r="F102" s="328">
        <f>係数!D102</f>
        <v>0.47610167437928397</v>
      </c>
      <c r="G102" s="329">
        <f t="shared" si="19"/>
        <v>0</v>
      </c>
      <c r="H102" s="330">
        <f>固定資本!M102</f>
        <v>0.97842676343256219</v>
      </c>
      <c r="I102" s="337"/>
      <c r="J102" s="327">
        <f t="shared" si="13"/>
        <v>0</v>
      </c>
      <c r="K102" s="327">
        <v>0</v>
      </c>
      <c r="L102" s="327">
        <f t="shared" si="14"/>
        <v>0</v>
      </c>
      <c r="M102" s="330">
        <f>係数!E102+係数!F102</f>
        <v>0.20035123691511803</v>
      </c>
      <c r="N102" s="327">
        <f t="shared" si="15"/>
        <v>0</v>
      </c>
      <c r="O102" s="335"/>
      <c r="P102" s="336"/>
      <c r="Q102" s="330">
        <f>係数!G102</f>
        <v>2.1055297672449274E-3</v>
      </c>
      <c r="R102" s="327">
        <f t="shared" si="16"/>
        <v>0</v>
      </c>
      <c r="S102" s="327">
        <f t="shared" si="17"/>
        <v>0</v>
      </c>
      <c r="T102" s="327">
        <v>0</v>
      </c>
      <c r="U102" s="327">
        <f t="shared" si="18"/>
        <v>0</v>
      </c>
      <c r="V102" s="333"/>
      <c r="W102" s="327">
        <f t="shared" si="20"/>
        <v>0</v>
      </c>
      <c r="X102" s="327">
        <f t="shared" si="21"/>
        <v>0</v>
      </c>
      <c r="Y102" s="327">
        <f t="shared" si="23"/>
        <v>0</v>
      </c>
      <c r="Z102" s="333"/>
      <c r="AA102" s="327">
        <f>W102*(1-固定資本!N102)</f>
        <v>0</v>
      </c>
      <c r="AB102" s="327">
        <f>X102*(1-固定資本!N102)</f>
        <v>0</v>
      </c>
      <c r="AC102" s="327">
        <f t="shared" si="22"/>
        <v>0</v>
      </c>
      <c r="AD102" s="333"/>
      <c r="AE102" s="334">
        <f>(I102+K102+T102)*係数!H102/1000</f>
        <v>0</v>
      </c>
      <c r="AF102" s="333"/>
      <c r="AG102" s="334">
        <f>(I102+K102+T102)*係数!I102/1000</f>
        <v>0</v>
      </c>
    </row>
    <row r="103" spans="1:33">
      <c r="A103" s="11"/>
      <c r="B103" s="301">
        <v>662</v>
      </c>
      <c r="C103" s="303" t="s">
        <v>106</v>
      </c>
      <c r="D103" s="337"/>
      <c r="E103" s="327">
        <f>固定資本!P103*$E$123</f>
        <v>0</v>
      </c>
      <c r="F103" s="328">
        <f>係数!D103</f>
        <v>0.1130668425767325</v>
      </c>
      <c r="G103" s="329">
        <f t="shared" si="19"/>
        <v>0</v>
      </c>
      <c r="H103" s="330">
        <f>固定資本!M103</f>
        <v>1.0265638383950213</v>
      </c>
      <c r="I103" s="337"/>
      <c r="J103" s="327">
        <f t="shared" si="13"/>
        <v>0</v>
      </c>
      <c r="K103" s="327">
        <v>0</v>
      </c>
      <c r="L103" s="327">
        <f t="shared" si="14"/>
        <v>0</v>
      </c>
      <c r="M103" s="330">
        <f>係数!E103+係数!F103</f>
        <v>0.12783275141434985</v>
      </c>
      <c r="N103" s="327">
        <f t="shared" si="15"/>
        <v>0</v>
      </c>
      <c r="O103" s="335"/>
      <c r="P103" s="336"/>
      <c r="Q103" s="330">
        <f>係数!G103</f>
        <v>8.895654011038077E-6</v>
      </c>
      <c r="R103" s="327">
        <f t="shared" si="16"/>
        <v>0</v>
      </c>
      <c r="S103" s="327">
        <f t="shared" si="17"/>
        <v>0</v>
      </c>
      <c r="T103" s="327">
        <v>0</v>
      </c>
      <c r="U103" s="327">
        <f t="shared" si="18"/>
        <v>0</v>
      </c>
      <c r="V103" s="333"/>
      <c r="W103" s="327">
        <f t="shared" si="20"/>
        <v>0</v>
      </c>
      <c r="X103" s="327">
        <f t="shared" si="21"/>
        <v>0</v>
      </c>
      <c r="Y103" s="327">
        <f t="shared" si="23"/>
        <v>0</v>
      </c>
      <c r="Z103" s="333"/>
      <c r="AA103" s="327">
        <f>W103*(1-固定資本!N103)</f>
        <v>0</v>
      </c>
      <c r="AB103" s="327">
        <f>X103*(1-固定資本!N103)</f>
        <v>0</v>
      </c>
      <c r="AC103" s="327">
        <f t="shared" si="22"/>
        <v>0</v>
      </c>
      <c r="AD103" s="333"/>
      <c r="AE103" s="334">
        <f>(I103+K103+T103)*係数!H103/1000</f>
        <v>0</v>
      </c>
      <c r="AF103" s="333"/>
      <c r="AG103" s="334">
        <f>(I103+K103+T103)*係数!I103/1000</f>
        <v>0</v>
      </c>
    </row>
    <row r="104" spans="1:33">
      <c r="A104" s="11"/>
      <c r="B104" s="301">
        <v>663</v>
      </c>
      <c r="C104" s="303" t="s">
        <v>107</v>
      </c>
      <c r="D104" s="337"/>
      <c r="E104" s="327">
        <f>固定資本!P104*$E$123</f>
        <v>0</v>
      </c>
      <c r="F104" s="328">
        <f>係数!D104</f>
        <v>0.70119000467395631</v>
      </c>
      <c r="G104" s="329">
        <f t="shared" si="19"/>
        <v>0</v>
      </c>
      <c r="H104" s="330">
        <f>固定資本!M104</f>
        <v>1.0434608238924852</v>
      </c>
      <c r="I104" s="337"/>
      <c r="J104" s="327">
        <f t="shared" si="13"/>
        <v>0</v>
      </c>
      <c r="K104" s="327">
        <v>0</v>
      </c>
      <c r="L104" s="327">
        <f t="shared" si="14"/>
        <v>0</v>
      </c>
      <c r="M104" s="330">
        <f>係数!E104+係数!F104</f>
        <v>0.33622412182077144</v>
      </c>
      <c r="N104" s="327">
        <f t="shared" si="15"/>
        <v>0</v>
      </c>
      <c r="O104" s="335"/>
      <c r="P104" s="336"/>
      <c r="Q104" s="330">
        <f>係数!G104</f>
        <v>1.1711149721987427E-2</v>
      </c>
      <c r="R104" s="327">
        <f t="shared" si="16"/>
        <v>0</v>
      </c>
      <c r="S104" s="327">
        <f t="shared" si="17"/>
        <v>0</v>
      </c>
      <c r="T104" s="327">
        <v>0</v>
      </c>
      <c r="U104" s="327">
        <f t="shared" si="18"/>
        <v>0</v>
      </c>
      <c r="V104" s="333"/>
      <c r="W104" s="327">
        <f t="shared" si="20"/>
        <v>0</v>
      </c>
      <c r="X104" s="327">
        <f t="shared" si="21"/>
        <v>0</v>
      </c>
      <c r="Y104" s="327">
        <f t="shared" si="23"/>
        <v>0</v>
      </c>
      <c r="Z104" s="333"/>
      <c r="AA104" s="327">
        <f>W104*(1-固定資本!N104)</f>
        <v>0</v>
      </c>
      <c r="AB104" s="327">
        <f>X104*(1-固定資本!N104)</f>
        <v>0</v>
      </c>
      <c r="AC104" s="327">
        <f t="shared" si="22"/>
        <v>0</v>
      </c>
      <c r="AD104" s="333"/>
      <c r="AE104" s="334">
        <f>(I104+K104+T104)*係数!H104/1000</f>
        <v>0</v>
      </c>
      <c r="AF104" s="333"/>
      <c r="AG104" s="334">
        <f>(I104+K104+T104)*係数!I104/1000</f>
        <v>0</v>
      </c>
    </row>
    <row r="105" spans="1:33">
      <c r="A105" s="11"/>
      <c r="B105" s="301">
        <v>669</v>
      </c>
      <c r="C105" s="303" t="s">
        <v>108</v>
      </c>
      <c r="D105" s="337"/>
      <c r="E105" s="327">
        <f>固定資本!P105*$E$123</f>
        <v>0</v>
      </c>
      <c r="F105" s="328">
        <f>係数!D105</f>
        <v>0.50404100505806737</v>
      </c>
      <c r="G105" s="329">
        <f t="shared" si="19"/>
        <v>0</v>
      </c>
      <c r="H105" s="330">
        <f>固定資本!M105</f>
        <v>1.0810607115261244</v>
      </c>
      <c r="I105" s="337"/>
      <c r="J105" s="327">
        <f t="shared" si="13"/>
        <v>0</v>
      </c>
      <c r="K105" s="327">
        <v>0</v>
      </c>
      <c r="L105" s="327">
        <f t="shared" si="14"/>
        <v>0</v>
      </c>
      <c r="M105" s="330">
        <f>係数!E105+係数!F105</f>
        <v>0.51508312350524033</v>
      </c>
      <c r="N105" s="327">
        <f t="shared" si="15"/>
        <v>0</v>
      </c>
      <c r="O105" s="335"/>
      <c r="P105" s="336"/>
      <c r="Q105" s="330">
        <f>係数!G105</f>
        <v>1.9996042079095037E-3</v>
      </c>
      <c r="R105" s="327">
        <f t="shared" si="16"/>
        <v>0</v>
      </c>
      <c r="S105" s="327">
        <f t="shared" si="17"/>
        <v>0</v>
      </c>
      <c r="T105" s="327">
        <v>0</v>
      </c>
      <c r="U105" s="327">
        <f t="shared" si="18"/>
        <v>0</v>
      </c>
      <c r="V105" s="333"/>
      <c r="W105" s="327">
        <f t="shared" si="20"/>
        <v>0</v>
      </c>
      <c r="X105" s="327">
        <f t="shared" si="21"/>
        <v>0</v>
      </c>
      <c r="Y105" s="327">
        <f t="shared" si="23"/>
        <v>0</v>
      </c>
      <c r="Z105" s="333"/>
      <c r="AA105" s="327">
        <f>W105*(1-固定資本!N105)</f>
        <v>0</v>
      </c>
      <c r="AB105" s="327">
        <f>X105*(1-固定資本!N105)</f>
        <v>0</v>
      </c>
      <c r="AC105" s="327">
        <f t="shared" si="22"/>
        <v>0</v>
      </c>
      <c r="AD105" s="333"/>
      <c r="AE105" s="334">
        <f>(I105+K105+T105)*係数!H105/1000</f>
        <v>0</v>
      </c>
      <c r="AF105" s="333"/>
      <c r="AG105" s="334">
        <f>(I105+K105+T105)*係数!I105/1000</f>
        <v>0</v>
      </c>
    </row>
    <row r="106" spans="1:33">
      <c r="A106" s="11"/>
      <c r="B106" s="301">
        <v>671</v>
      </c>
      <c r="C106" s="303" t="s">
        <v>109</v>
      </c>
      <c r="D106" s="337"/>
      <c r="E106" s="327">
        <f>固定資本!P106*$E$123</f>
        <v>0</v>
      </c>
      <c r="F106" s="328">
        <f>係数!D106</f>
        <v>5.8091070816597146E-2</v>
      </c>
      <c r="G106" s="329">
        <f t="shared" si="19"/>
        <v>0</v>
      </c>
      <c r="H106" s="330">
        <f>固定資本!M106</f>
        <v>0.99778001578727737</v>
      </c>
      <c r="I106" s="337"/>
      <c r="J106" s="327">
        <f t="shared" si="13"/>
        <v>0</v>
      </c>
      <c r="K106" s="327">
        <v>0</v>
      </c>
      <c r="L106" s="327">
        <f t="shared" si="14"/>
        <v>0</v>
      </c>
      <c r="M106" s="330">
        <f>係数!E106+係数!F106</f>
        <v>0.29524720193386311</v>
      </c>
      <c r="N106" s="327">
        <f t="shared" si="15"/>
        <v>0</v>
      </c>
      <c r="O106" s="335"/>
      <c r="P106" s="336"/>
      <c r="Q106" s="330">
        <f>係数!G106</f>
        <v>1.0122757505862213E-2</v>
      </c>
      <c r="R106" s="327">
        <f t="shared" si="16"/>
        <v>0</v>
      </c>
      <c r="S106" s="327">
        <f t="shared" si="17"/>
        <v>0</v>
      </c>
      <c r="T106" s="327">
        <v>0</v>
      </c>
      <c r="U106" s="327">
        <f t="shared" si="18"/>
        <v>0</v>
      </c>
      <c r="V106" s="333"/>
      <c r="W106" s="327">
        <f t="shared" si="20"/>
        <v>0</v>
      </c>
      <c r="X106" s="327">
        <f t="shared" si="21"/>
        <v>0</v>
      </c>
      <c r="Y106" s="327">
        <f t="shared" si="23"/>
        <v>0</v>
      </c>
      <c r="Z106" s="333"/>
      <c r="AA106" s="327">
        <f>W106*(1-固定資本!N106)</f>
        <v>0</v>
      </c>
      <c r="AB106" s="327">
        <f>X106*(1-固定資本!N106)</f>
        <v>0</v>
      </c>
      <c r="AC106" s="327">
        <f t="shared" si="22"/>
        <v>0</v>
      </c>
      <c r="AD106" s="333"/>
      <c r="AE106" s="334">
        <f>(I106+K106+T106)*係数!H106/1000</f>
        <v>0</v>
      </c>
      <c r="AF106" s="333"/>
      <c r="AG106" s="334">
        <f>(I106+K106+T106)*係数!I106/1000</f>
        <v>0</v>
      </c>
    </row>
    <row r="107" spans="1:33">
      <c r="A107" s="11"/>
      <c r="B107" s="301">
        <v>672</v>
      </c>
      <c r="C107" s="303" t="s">
        <v>110</v>
      </c>
      <c r="D107" s="337"/>
      <c r="E107" s="327">
        <f>固定資本!P107*$E$123</f>
        <v>0</v>
      </c>
      <c r="F107" s="328">
        <f>係数!D107</f>
        <v>0.72820634021564856</v>
      </c>
      <c r="G107" s="329">
        <f t="shared" si="19"/>
        <v>0</v>
      </c>
      <c r="H107" s="330">
        <f>固定資本!M107</f>
        <v>1.0452790920516544</v>
      </c>
      <c r="I107" s="337"/>
      <c r="J107" s="327">
        <f t="shared" si="13"/>
        <v>0</v>
      </c>
      <c r="K107" s="327">
        <v>0</v>
      </c>
      <c r="L107" s="327">
        <f t="shared" si="14"/>
        <v>0</v>
      </c>
      <c r="M107" s="330">
        <f>係数!E107+係数!F107</f>
        <v>0.30881632321758701</v>
      </c>
      <c r="N107" s="327">
        <f t="shared" si="15"/>
        <v>0</v>
      </c>
      <c r="O107" s="335"/>
      <c r="P107" s="336"/>
      <c r="Q107" s="330">
        <f>係数!G107</f>
        <v>6.8032036677371802E-2</v>
      </c>
      <c r="R107" s="327">
        <f t="shared" si="16"/>
        <v>0</v>
      </c>
      <c r="S107" s="327">
        <f t="shared" si="17"/>
        <v>0</v>
      </c>
      <c r="T107" s="327">
        <v>0</v>
      </c>
      <c r="U107" s="327">
        <f t="shared" si="18"/>
        <v>0</v>
      </c>
      <c r="V107" s="333"/>
      <c r="W107" s="327">
        <f t="shared" si="20"/>
        <v>0</v>
      </c>
      <c r="X107" s="327">
        <f t="shared" si="21"/>
        <v>0</v>
      </c>
      <c r="Y107" s="327">
        <f t="shared" si="23"/>
        <v>0</v>
      </c>
      <c r="Z107" s="333"/>
      <c r="AA107" s="327">
        <f>W107*(1-固定資本!N107)</f>
        <v>0</v>
      </c>
      <c r="AB107" s="327">
        <f>X107*(1-固定資本!N107)</f>
        <v>0</v>
      </c>
      <c r="AC107" s="327">
        <f t="shared" si="22"/>
        <v>0</v>
      </c>
      <c r="AD107" s="333"/>
      <c r="AE107" s="334">
        <f>(I107+K107+T107)*係数!H107/1000</f>
        <v>0</v>
      </c>
      <c r="AF107" s="333"/>
      <c r="AG107" s="334">
        <f>(I107+K107+T107)*係数!I107/1000</f>
        <v>0</v>
      </c>
    </row>
    <row r="108" spans="1:33">
      <c r="A108" s="11"/>
      <c r="B108" s="301">
        <v>673</v>
      </c>
      <c r="C108" s="303" t="s">
        <v>111</v>
      </c>
      <c r="D108" s="337"/>
      <c r="E108" s="327">
        <f>固定資本!P108*$E$123</f>
        <v>0</v>
      </c>
      <c r="F108" s="328">
        <f>係数!D108</f>
        <v>0.6388015677735992</v>
      </c>
      <c r="G108" s="329">
        <f t="shared" si="19"/>
        <v>0</v>
      </c>
      <c r="H108" s="330">
        <f>固定資本!M108</f>
        <v>1.0506410335278007</v>
      </c>
      <c r="I108" s="337"/>
      <c r="J108" s="327">
        <f t="shared" si="13"/>
        <v>0</v>
      </c>
      <c r="K108" s="327">
        <v>0</v>
      </c>
      <c r="L108" s="327">
        <f t="shared" si="14"/>
        <v>0</v>
      </c>
      <c r="M108" s="330">
        <f>係数!E108+係数!F108</f>
        <v>0.46161552261733657</v>
      </c>
      <c r="N108" s="327">
        <f t="shared" si="15"/>
        <v>0</v>
      </c>
      <c r="O108" s="335"/>
      <c r="P108" s="336"/>
      <c r="Q108" s="330">
        <f>係数!G108</f>
        <v>1.6065285607179975E-2</v>
      </c>
      <c r="R108" s="327">
        <f t="shared" si="16"/>
        <v>0</v>
      </c>
      <c r="S108" s="327">
        <f t="shared" si="17"/>
        <v>0</v>
      </c>
      <c r="T108" s="327">
        <v>0</v>
      </c>
      <c r="U108" s="327">
        <f t="shared" si="18"/>
        <v>0</v>
      </c>
      <c r="V108" s="333"/>
      <c r="W108" s="327">
        <f t="shared" si="20"/>
        <v>0</v>
      </c>
      <c r="X108" s="327">
        <f t="shared" si="21"/>
        <v>0</v>
      </c>
      <c r="Y108" s="327">
        <f t="shared" si="23"/>
        <v>0</v>
      </c>
      <c r="Z108" s="333"/>
      <c r="AA108" s="327">
        <f>W108*(1-固定資本!N108)</f>
        <v>0</v>
      </c>
      <c r="AB108" s="327">
        <f>X108*(1-固定資本!N108)</f>
        <v>0</v>
      </c>
      <c r="AC108" s="327">
        <f t="shared" si="22"/>
        <v>0</v>
      </c>
      <c r="AD108" s="333"/>
      <c r="AE108" s="334">
        <f>(I108+K108+T108)*係数!H108/1000</f>
        <v>0</v>
      </c>
      <c r="AF108" s="333"/>
      <c r="AG108" s="334">
        <f>(I108+K108+T108)*係数!I108/1000</f>
        <v>0</v>
      </c>
    </row>
    <row r="109" spans="1:33">
      <c r="A109" s="11"/>
      <c r="B109" s="301">
        <v>674</v>
      </c>
      <c r="C109" s="303" t="s">
        <v>112</v>
      </c>
      <c r="D109" s="337"/>
      <c r="E109" s="327">
        <f>固定資本!P109*$E$123</f>
        <v>0</v>
      </c>
      <c r="F109" s="328">
        <f>係数!D109</f>
        <v>0.68994526184309024</v>
      </c>
      <c r="G109" s="329">
        <f t="shared" si="19"/>
        <v>0</v>
      </c>
      <c r="H109" s="330">
        <f>固定資本!M109</f>
        <v>1.0386175627118526</v>
      </c>
      <c r="I109" s="337"/>
      <c r="J109" s="327">
        <f t="shared" si="13"/>
        <v>0</v>
      </c>
      <c r="K109" s="327">
        <v>0</v>
      </c>
      <c r="L109" s="327">
        <f t="shared" si="14"/>
        <v>0</v>
      </c>
      <c r="M109" s="330">
        <f>係数!E109+係数!F109</f>
        <v>0.46553453283193624</v>
      </c>
      <c r="N109" s="327">
        <f t="shared" si="15"/>
        <v>0</v>
      </c>
      <c r="O109" s="335"/>
      <c r="P109" s="336"/>
      <c r="Q109" s="330">
        <f>係数!G109</f>
        <v>2.5971025139663696E-2</v>
      </c>
      <c r="R109" s="327">
        <f t="shared" si="16"/>
        <v>0</v>
      </c>
      <c r="S109" s="327">
        <f t="shared" si="17"/>
        <v>0</v>
      </c>
      <c r="T109" s="327">
        <v>0</v>
      </c>
      <c r="U109" s="327">
        <f t="shared" si="18"/>
        <v>0</v>
      </c>
      <c r="V109" s="333"/>
      <c r="W109" s="327">
        <f t="shared" si="20"/>
        <v>0</v>
      </c>
      <c r="X109" s="327">
        <f t="shared" si="21"/>
        <v>0</v>
      </c>
      <c r="Y109" s="327">
        <f t="shared" si="23"/>
        <v>0</v>
      </c>
      <c r="Z109" s="333"/>
      <c r="AA109" s="327">
        <f>W109*(1-固定資本!N109)</f>
        <v>0</v>
      </c>
      <c r="AB109" s="327">
        <f>X109*(1-固定資本!N109)</f>
        <v>0</v>
      </c>
      <c r="AC109" s="327">
        <f t="shared" si="22"/>
        <v>0</v>
      </c>
      <c r="AD109" s="333"/>
      <c r="AE109" s="334">
        <f>(I109+K109+T109)*係数!H109/1000</f>
        <v>0</v>
      </c>
      <c r="AF109" s="333"/>
      <c r="AG109" s="334">
        <f>(I109+K109+T109)*係数!I109/1000</f>
        <v>0</v>
      </c>
    </row>
    <row r="110" spans="1:33">
      <c r="A110" s="11"/>
      <c r="B110" s="301">
        <v>679</v>
      </c>
      <c r="C110" s="303" t="s">
        <v>113</v>
      </c>
      <c r="D110" s="337"/>
      <c r="E110" s="327">
        <f>固定資本!P110*$E$123</f>
        <v>0</v>
      </c>
      <c r="F110" s="328">
        <f>係数!D110</f>
        <v>0.85499621410633087</v>
      </c>
      <c r="G110" s="329">
        <f t="shared" si="19"/>
        <v>0</v>
      </c>
      <c r="H110" s="330">
        <f>固定資本!M110</f>
        <v>1.0542101932793972</v>
      </c>
      <c r="I110" s="337"/>
      <c r="J110" s="327">
        <f t="shared" si="13"/>
        <v>0</v>
      </c>
      <c r="K110" s="327">
        <v>0</v>
      </c>
      <c r="L110" s="327">
        <f t="shared" si="14"/>
        <v>0</v>
      </c>
      <c r="M110" s="330">
        <f>係数!E110+係数!F110</f>
        <v>0.42873009255848693</v>
      </c>
      <c r="N110" s="327">
        <f t="shared" si="15"/>
        <v>0</v>
      </c>
      <c r="O110" s="335"/>
      <c r="P110" s="336"/>
      <c r="Q110" s="330">
        <f>係数!G110</f>
        <v>2.0323537851413082E-2</v>
      </c>
      <c r="R110" s="327">
        <f t="shared" si="16"/>
        <v>0</v>
      </c>
      <c r="S110" s="327">
        <f t="shared" si="17"/>
        <v>0</v>
      </c>
      <c r="T110" s="327">
        <v>0</v>
      </c>
      <c r="U110" s="327">
        <f t="shared" si="18"/>
        <v>0</v>
      </c>
      <c r="V110" s="333"/>
      <c r="W110" s="327">
        <f t="shared" si="20"/>
        <v>0</v>
      </c>
      <c r="X110" s="327">
        <f t="shared" si="21"/>
        <v>0</v>
      </c>
      <c r="Y110" s="327">
        <f t="shared" si="23"/>
        <v>0</v>
      </c>
      <c r="Z110" s="333"/>
      <c r="AA110" s="327">
        <f>W110*(1-固定資本!N110)</f>
        <v>0</v>
      </c>
      <c r="AB110" s="327">
        <f>X110*(1-固定資本!N110)</f>
        <v>0</v>
      </c>
      <c r="AC110" s="327">
        <f t="shared" si="22"/>
        <v>0</v>
      </c>
      <c r="AD110" s="333"/>
      <c r="AE110" s="334">
        <f>(I110+K110+T110)*係数!H110/1000</f>
        <v>0</v>
      </c>
      <c r="AF110" s="333"/>
      <c r="AG110" s="334">
        <f>(I110+K110+T110)*係数!I110/1000</f>
        <v>0</v>
      </c>
    </row>
    <row r="111" spans="1:33">
      <c r="A111" s="11"/>
      <c r="B111" s="301">
        <v>681</v>
      </c>
      <c r="C111" s="303" t="s">
        <v>114</v>
      </c>
      <c r="D111" s="337"/>
      <c r="E111" s="327">
        <f>固定資本!P111*$E$123</f>
        <v>0</v>
      </c>
      <c r="F111" s="328">
        <f>係数!D111</f>
        <v>1</v>
      </c>
      <c r="G111" s="329">
        <f t="shared" si="19"/>
        <v>0</v>
      </c>
      <c r="H111" s="330">
        <f>固定資本!M111</f>
        <v>1.0288465387463284</v>
      </c>
      <c r="I111" s="337"/>
      <c r="J111" s="327">
        <f t="shared" si="13"/>
        <v>0</v>
      </c>
      <c r="K111" s="327">
        <v>0</v>
      </c>
      <c r="L111" s="327">
        <f t="shared" si="14"/>
        <v>0</v>
      </c>
      <c r="M111" s="330">
        <f>係数!E111+係数!F111</f>
        <v>0</v>
      </c>
      <c r="N111" s="327">
        <f t="shared" si="15"/>
        <v>0</v>
      </c>
      <c r="O111" s="335"/>
      <c r="P111" s="336"/>
      <c r="Q111" s="330">
        <f>係数!G111</f>
        <v>0</v>
      </c>
      <c r="R111" s="327">
        <f t="shared" si="16"/>
        <v>0</v>
      </c>
      <c r="S111" s="327">
        <f t="shared" si="17"/>
        <v>0</v>
      </c>
      <c r="T111" s="327">
        <v>0</v>
      </c>
      <c r="U111" s="327">
        <f t="shared" si="18"/>
        <v>0</v>
      </c>
      <c r="V111" s="333"/>
      <c r="W111" s="327">
        <f t="shared" si="20"/>
        <v>0</v>
      </c>
      <c r="X111" s="327">
        <f t="shared" si="21"/>
        <v>0</v>
      </c>
      <c r="Y111" s="327">
        <f t="shared" si="23"/>
        <v>0</v>
      </c>
      <c r="Z111" s="333"/>
      <c r="AA111" s="327">
        <f>W111*(1-固定資本!N111)</f>
        <v>0</v>
      </c>
      <c r="AB111" s="327">
        <f>X111*(1-固定資本!N111)</f>
        <v>0</v>
      </c>
      <c r="AC111" s="327">
        <f t="shared" si="22"/>
        <v>0</v>
      </c>
      <c r="AD111" s="333"/>
      <c r="AE111" s="334">
        <f>(I111+K111+T111)*係数!H111/1000</f>
        <v>0</v>
      </c>
      <c r="AF111" s="333"/>
      <c r="AG111" s="334">
        <f>(I111+K111+T111)*係数!I111/1000</f>
        <v>0</v>
      </c>
    </row>
    <row r="112" spans="1:33">
      <c r="A112" s="11"/>
      <c r="B112" s="319">
        <v>691</v>
      </c>
      <c r="C112" s="320" t="s">
        <v>115</v>
      </c>
      <c r="D112" s="339"/>
      <c r="E112" s="340">
        <f>固定資本!P112*$E$123</f>
        <v>0</v>
      </c>
      <c r="F112" s="341">
        <f>係数!D112</f>
        <v>0.83135903104260511</v>
      </c>
      <c r="G112" s="342">
        <f t="shared" si="19"/>
        <v>0</v>
      </c>
      <c r="H112" s="343">
        <f>固定資本!M112</f>
        <v>1.0259489910062567</v>
      </c>
      <c r="I112" s="339"/>
      <c r="J112" s="340">
        <f t="shared" si="13"/>
        <v>0</v>
      </c>
      <c r="K112" s="340">
        <v>0</v>
      </c>
      <c r="L112" s="340">
        <f t="shared" si="14"/>
        <v>0</v>
      </c>
      <c r="M112" s="343">
        <f>係数!E112+係数!F112</f>
        <v>0.428718203339573</v>
      </c>
      <c r="N112" s="340">
        <f t="shared" si="15"/>
        <v>0</v>
      </c>
      <c r="O112" s="335"/>
      <c r="P112" s="336"/>
      <c r="Q112" s="343">
        <f>係数!G112</f>
        <v>1.6943513417936898E-5</v>
      </c>
      <c r="R112" s="340">
        <f t="shared" si="16"/>
        <v>0</v>
      </c>
      <c r="S112" s="340">
        <f t="shared" si="17"/>
        <v>0</v>
      </c>
      <c r="T112" s="340">
        <v>0</v>
      </c>
      <c r="U112" s="340">
        <f t="shared" si="18"/>
        <v>0</v>
      </c>
      <c r="V112" s="344"/>
      <c r="W112" s="340">
        <f t="shared" si="20"/>
        <v>0</v>
      </c>
      <c r="X112" s="340">
        <f t="shared" si="21"/>
        <v>0</v>
      </c>
      <c r="Y112" s="340">
        <f t="shared" si="23"/>
        <v>0</v>
      </c>
      <c r="Z112" s="344"/>
      <c r="AA112" s="340">
        <f>W112*(1-固定資本!N112)</f>
        <v>0</v>
      </c>
      <c r="AB112" s="340">
        <f>X112*(1-固定資本!N112)</f>
        <v>0</v>
      </c>
      <c r="AC112" s="340">
        <f t="shared" si="22"/>
        <v>0</v>
      </c>
      <c r="AD112" s="344"/>
      <c r="AE112" s="345">
        <f>(I112+K112+T112)*係数!H112/1000</f>
        <v>0</v>
      </c>
      <c r="AF112" s="344"/>
      <c r="AG112" s="345">
        <f>(I112+K112+T112)*係数!I112/1000</f>
        <v>0</v>
      </c>
    </row>
    <row r="113" spans="1:33">
      <c r="A113" s="11"/>
      <c r="B113" s="304">
        <v>700</v>
      </c>
      <c r="C113" s="321" t="s">
        <v>116</v>
      </c>
      <c r="D113" s="346"/>
      <c r="E113" s="347">
        <f>固定資本!P113*$E$123</f>
        <v>0</v>
      </c>
      <c r="F113" s="348"/>
      <c r="G113" s="349">
        <f>SUM(G6:G112)</f>
        <v>0</v>
      </c>
      <c r="H113" s="350"/>
      <c r="I113" s="347">
        <f>SUM((I6:I112))</f>
        <v>0</v>
      </c>
      <c r="J113" s="347">
        <f>SUM((J6:J112))</f>
        <v>0</v>
      </c>
      <c r="K113" s="347">
        <f>SUM((K6:K112))</f>
        <v>0</v>
      </c>
      <c r="L113" s="347">
        <f>SUM((L6:L112))</f>
        <v>0</v>
      </c>
      <c r="M113" s="351"/>
      <c r="N113" s="347">
        <f>SUM((N6:N112))</f>
        <v>0</v>
      </c>
      <c r="O113" s="335"/>
      <c r="P113" s="336"/>
      <c r="Q113" s="352">
        <f>係数!G113</f>
        <v>1</v>
      </c>
      <c r="R113" s="347">
        <f t="shared" si="16"/>
        <v>0</v>
      </c>
      <c r="S113" s="347">
        <f>SUM((S6:S112))</f>
        <v>0</v>
      </c>
      <c r="T113" s="347">
        <f>SUM((T6:T112))</f>
        <v>0</v>
      </c>
      <c r="U113" s="347">
        <f>SUM((U6:U112))</f>
        <v>0</v>
      </c>
      <c r="V113" s="347">
        <f t="shared" ref="V113:AG113" si="24">SUM((V6:V112))</f>
        <v>0</v>
      </c>
      <c r="W113" s="347">
        <f t="shared" si="24"/>
        <v>0</v>
      </c>
      <c r="X113" s="347">
        <f t="shared" si="24"/>
        <v>0</v>
      </c>
      <c r="Y113" s="347">
        <f t="shared" si="24"/>
        <v>0</v>
      </c>
      <c r="Z113" s="347">
        <f t="shared" si="24"/>
        <v>0</v>
      </c>
      <c r="AA113" s="347">
        <f t="shared" si="24"/>
        <v>0</v>
      </c>
      <c r="AB113" s="347">
        <f t="shared" si="24"/>
        <v>0</v>
      </c>
      <c r="AC113" s="347">
        <f t="shared" si="24"/>
        <v>0</v>
      </c>
      <c r="AD113" s="353">
        <f t="shared" si="24"/>
        <v>0</v>
      </c>
      <c r="AE113" s="353">
        <f t="shared" si="24"/>
        <v>0</v>
      </c>
      <c r="AF113" s="353">
        <f t="shared" si="24"/>
        <v>0</v>
      </c>
      <c r="AG113" s="353">
        <f t="shared" si="24"/>
        <v>0</v>
      </c>
    </row>
    <row r="114" spans="1:33">
      <c r="A114" s="11"/>
      <c r="B114" s="322">
        <v>711</v>
      </c>
      <c r="C114" s="323" t="s">
        <v>117</v>
      </c>
      <c r="D114" s="354"/>
      <c r="E114" s="355">
        <f>固定資本!P114*$E$123</f>
        <v>0</v>
      </c>
      <c r="F114" s="356"/>
      <c r="G114" s="357"/>
      <c r="H114" s="358"/>
      <c r="I114" s="359"/>
      <c r="J114" s="357"/>
      <c r="K114" s="357"/>
      <c r="L114" s="357"/>
      <c r="M114" s="360"/>
      <c r="N114" s="361" t="s">
        <v>1140</v>
      </c>
      <c r="O114" s="362" t="s">
        <v>1129</v>
      </c>
      <c r="P114" s="362" t="s">
        <v>1130</v>
      </c>
      <c r="Q114" s="363"/>
      <c r="R114" s="357"/>
      <c r="S114" s="357"/>
      <c r="T114" s="357"/>
      <c r="U114" s="357"/>
      <c r="V114" s="357"/>
      <c r="W114" s="357"/>
      <c r="X114" s="357"/>
      <c r="Y114" s="357"/>
      <c r="Z114" s="357"/>
      <c r="AA114" s="357"/>
      <c r="AB114" s="357"/>
      <c r="AC114" s="357"/>
      <c r="AD114" s="357"/>
      <c r="AE114" s="357"/>
      <c r="AF114" s="357"/>
      <c r="AG114" s="357"/>
    </row>
    <row r="115" spans="1:33">
      <c r="A115" s="11"/>
      <c r="B115" s="324">
        <v>911</v>
      </c>
      <c r="C115" s="325" t="s">
        <v>118</v>
      </c>
      <c r="D115" s="364"/>
      <c r="E115" s="365">
        <f>固定資本!P115*$E$123</f>
        <v>0</v>
      </c>
      <c r="F115" s="366"/>
      <c r="G115" s="367"/>
      <c r="H115" s="368">
        <f>固定資本!M113</f>
        <v>1.0389806327222173</v>
      </c>
      <c r="I115" s="369"/>
      <c r="J115" s="370">
        <f>(E115+E116)/H115</f>
        <v>0</v>
      </c>
      <c r="K115" s="367"/>
      <c r="L115" s="367"/>
      <c r="M115" s="367"/>
      <c r="N115" s="371">
        <f>J115</f>
        <v>0</v>
      </c>
      <c r="O115" s="372">
        <f>固定資本!H6</f>
        <v>0.94501567479740156</v>
      </c>
      <c r="P115" s="372">
        <f>固定資本!I6</f>
        <v>0.8187155930141643</v>
      </c>
      <c r="Q115" s="367"/>
      <c r="R115" s="367"/>
      <c r="S115" s="367"/>
      <c r="T115" s="367"/>
      <c r="U115" s="367"/>
      <c r="V115" s="367"/>
      <c r="W115" s="367"/>
      <c r="X115" s="367"/>
      <c r="Y115" s="367"/>
      <c r="Z115" s="367"/>
      <c r="AA115" s="367"/>
      <c r="AB115" s="367"/>
      <c r="AC115" s="367"/>
      <c r="AD115" s="367"/>
      <c r="AE115" s="367"/>
      <c r="AF115" s="367"/>
      <c r="AG115" s="367"/>
    </row>
    <row r="116" spans="1:33">
      <c r="A116" s="11"/>
      <c r="B116" s="305">
        <v>921</v>
      </c>
      <c r="C116" s="306" t="s">
        <v>119</v>
      </c>
      <c r="D116" s="373"/>
      <c r="E116" s="327">
        <f>固定資本!P116*$E$123</f>
        <v>0</v>
      </c>
      <c r="F116" s="374"/>
      <c r="G116" s="375"/>
      <c r="H116" s="376"/>
      <c r="I116" s="377"/>
      <c r="J116" s="376"/>
      <c r="K116" s="374"/>
      <c r="L116" s="369"/>
      <c r="M116" s="378"/>
      <c r="N116" s="379" t="s">
        <v>1137</v>
      </c>
      <c r="O116" s="379" t="s">
        <v>1131</v>
      </c>
      <c r="P116" s="379" t="s">
        <v>1137</v>
      </c>
      <c r="Q116" s="374"/>
      <c r="R116" s="369"/>
      <c r="S116" s="369"/>
      <c r="T116" s="369"/>
      <c r="U116" s="369"/>
      <c r="V116" s="369"/>
      <c r="W116" s="369"/>
      <c r="X116" s="369"/>
      <c r="Y116" s="369"/>
      <c r="Z116" s="369"/>
      <c r="AA116" s="369"/>
      <c r="AB116" s="369"/>
      <c r="AC116" s="369"/>
      <c r="AD116" s="369"/>
      <c r="AE116" s="369"/>
      <c r="AF116" s="369"/>
      <c r="AG116" s="369"/>
    </row>
    <row r="117" spans="1:33">
      <c r="A117" s="11"/>
      <c r="B117" s="305">
        <v>931</v>
      </c>
      <c r="C117" s="306" t="s">
        <v>120</v>
      </c>
      <c r="D117" s="380"/>
      <c r="E117" s="327">
        <f>固定資本!P117*$E$123</f>
        <v>0</v>
      </c>
      <c r="F117" s="374"/>
      <c r="G117" s="369"/>
      <c r="H117" s="381"/>
      <c r="I117" s="382"/>
      <c r="J117" s="383"/>
      <c r="K117" s="369"/>
      <c r="L117" s="369"/>
      <c r="M117" s="369"/>
      <c r="N117" s="371">
        <f>N113+N115</f>
        <v>0</v>
      </c>
      <c r="O117" s="349">
        <f>N117*O115</f>
        <v>0</v>
      </c>
      <c r="P117" s="349">
        <f>O117*P115</f>
        <v>0</v>
      </c>
      <c r="Q117" s="369"/>
      <c r="R117" s="369"/>
      <c r="S117" s="369"/>
      <c r="T117" s="369"/>
      <c r="U117" s="369"/>
      <c r="V117" s="369"/>
      <c r="W117" s="369"/>
      <c r="X117" s="369"/>
      <c r="Y117" s="369"/>
      <c r="Z117" s="369"/>
      <c r="AA117" s="369"/>
      <c r="AB117" s="369"/>
      <c r="AC117" s="369"/>
      <c r="AD117" s="369"/>
      <c r="AE117" s="369"/>
      <c r="AF117" s="369"/>
      <c r="AG117" s="369"/>
    </row>
    <row r="118" spans="1:33">
      <c r="A118" s="11"/>
      <c r="B118" s="305">
        <v>932</v>
      </c>
      <c r="C118" s="306" t="s">
        <v>121</v>
      </c>
      <c r="D118" s="380"/>
      <c r="E118" s="327">
        <f>固定資本!P118*$E$123</f>
        <v>0</v>
      </c>
      <c r="F118" s="384"/>
      <c r="G118" s="385"/>
      <c r="H118" s="369"/>
      <c r="I118" s="369"/>
      <c r="J118" s="369"/>
      <c r="K118" s="369"/>
      <c r="L118" s="369"/>
      <c r="M118" s="378"/>
      <c r="N118" s="376"/>
      <c r="O118" s="376"/>
      <c r="P118" s="376"/>
      <c r="Q118" s="374"/>
      <c r="R118" s="369"/>
      <c r="S118" s="369"/>
      <c r="T118" s="369"/>
      <c r="U118" s="369"/>
      <c r="V118" s="369"/>
      <c r="W118" s="369"/>
      <c r="X118" s="369"/>
      <c r="Y118" s="369"/>
      <c r="Z118" s="369"/>
      <c r="AA118" s="369"/>
      <c r="AB118" s="369"/>
      <c r="AC118" s="369"/>
      <c r="AD118" s="369"/>
      <c r="AE118" s="369"/>
      <c r="AF118" s="369"/>
      <c r="AG118" s="369"/>
    </row>
    <row r="119" spans="1:33">
      <c r="A119" s="11"/>
      <c r="B119" s="305">
        <v>941</v>
      </c>
      <c r="C119" s="306" t="s">
        <v>122</v>
      </c>
      <c r="D119" s="380"/>
      <c r="E119" s="327">
        <f>固定資本!P119*$E$123</f>
        <v>0</v>
      </c>
      <c r="F119" s="335"/>
      <c r="G119" s="376"/>
      <c r="H119" s="376"/>
      <c r="I119" s="376"/>
      <c r="J119" s="376"/>
      <c r="K119" s="376"/>
      <c r="L119" s="376"/>
      <c r="M119" s="376"/>
      <c r="N119" s="386"/>
      <c r="O119" s="386"/>
      <c r="P119" s="386"/>
      <c r="Q119" s="376"/>
      <c r="R119" s="376"/>
      <c r="S119" s="376"/>
      <c r="T119" s="376"/>
      <c r="U119" s="376"/>
      <c r="V119" s="376"/>
      <c r="W119" s="376"/>
      <c r="X119" s="376"/>
      <c r="Y119" s="376"/>
      <c r="Z119" s="376"/>
      <c r="AA119" s="376"/>
      <c r="AB119" s="376"/>
      <c r="AC119" s="376"/>
      <c r="AD119" s="376"/>
      <c r="AE119" s="376"/>
      <c r="AF119" s="376"/>
      <c r="AG119" s="376"/>
    </row>
    <row r="120" spans="1:33">
      <c r="A120" s="11"/>
      <c r="B120" s="305">
        <v>951</v>
      </c>
      <c r="C120" s="306" t="s">
        <v>123</v>
      </c>
      <c r="D120" s="380"/>
      <c r="E120" s="327">
        <f>固定資本!P120*$E$123</f>
        <v>0</v>
      </c>
      <c r="F120" s="335"/>
      <c r="G120" s="376"/>
      <c r="H120" s="376"/>
      <c r="I120" s="376"/>
      <c r="J120" s="376"/>
      <c r="K120" s="376"/>
      <c r="L120" s="376"/>
      <c r="M120" s="376"/>
      <c r="N120" s="376"/>
      <c r="O120" s="376"/>
      <c r="P120" s="376"/>
      <c r="Q120" s="376"/>
      <c r="R120" s="376"/>
      <c r="S120" s="376"/>
      <c r="T120" s="376"/>
      <c r="U120" s="376"/>
      <c r="V120" s="376"/>
      <c r="W120" s="376"/>
      <c r="X120" s="376"/>
      <c r="Y120" s="376"/>
      <c r="Z120" s="376"/>
      <c r="AA120" s="376"/>
      <c r="AB120" s="376"/>
      <c r="AC120" s="376"/>
      <c r="AD120" s="376"/>
      <c r="AE120" s="376"/>
      <c r="AF120" s="376"/>
      <c r="AG120" s="376"/>
    </row>
    <row r="121" spans="1:33">
      <c r="A121" s="11"/>
      <c r="B121" s="307"/>
      <c r="C121" s="308" t="s">
        <v>124</v>
      </c>
      <c r="D121" s="380"/>
      <c r="E121" s="387">
        <f>固定資本!P121*$E$123</f>
        <v>0</v>
      </c>
      <c r="F121" s="335"/>
      <c r="G121" s="376"/>
      <c r="H121" s="376"/>
      <c r="I121" s="376"/>
      <c r="J121" s="376"/>
      <c r="K121" s="376"/>
      <c r="L121" s="376"/>
      <c r="M121" s="376"/>
      <c r="N121" s="376"/>
      <c r="O121" s="376"/>
      <c r="P121" s="376"/>
      <c r="Q121" s="376"/>
      <c r="R121" s="376"/>
      <c r="S121" s="376"/>
      <c r="T121" s="376"/>
      <c r="U121" s="376"/>
      <c r="V121" s="376"/>
      <c r="W121" s="376"/>
      <c r="X121" s="376"/>
      <c r="Y121" s="376"/>
      <c r="Z121" s="376"/>
      <c r="AA121" s="376"/>
      <c r="AB121" s="376"/>
      <c r="AC121" s="376"/>
      <c r="AD121" s="376"/>
      <c r="AE121" s="376"/>
      <c r="AF121" s="376"/>
      <c r="AG121" s="376"/>
    </row>
    <row r="122" spans="1:33">
      <c r="A122" s="11"/>
      <c r="B122" s="309">
        <v>960</v>
      </c>
      <c r="C122" s="310" t="s">
        <v>125</v>
      </c>
      <c r="D122" s="380"/>
      <c r="E122" s="347">
        <f>固定資本!P122*$E$123</f>
        <v>0</v>
      </c>
      <c r="F122" s="335"/>
      <c r="G122" s="376"/>
      <c r="H122" s="376"/>
      <c r="I122" s="376"/>
      <c r="J122" s="376"/>
      <c r="K122" s="376"/>
      <c r="L122" s="376"/>
      <c r="M122" s="376"/>
      <c r="N122" s="376"/>
      <c r="O122" s="376"/>
      <c r="P122" s="376"/>
      <c r="Q122" s="376"/>
      <c r="R122" s="376"/>
      <c r="S122" s="376"/>
      <c r="T122" s="376"/>
      <c r="U122" s="376"/>
      <c r="V122" s="376"/>
      <c r="W122" s="376"/>
      <c r="X122" s="376"/>
      <c r="Y122" s="376"/>
      <c r="Z122" s="376"/>
      <c r="AA122" s="376"/>
      <c r="AB122" s="376"/>
      <c r="AC122" s="376"/>
      <c r="AD122" s="376"/>
      <c r="AE122" s="376"/>
      <c r="AF122" s="376"/>
      <c r="AG122" s="376"/>
    </row>
    <row r="123" spans="1:33">
      <c r="A123" s="11"/>
      <c r="B123" s="309">
        <v>970</v>
      </c>
      <c r="C123" s="310" t="s">
        <v>126</v>
      </c>
      <c r="D123" s="380"/>
      <c r="E123" s="347">
        <f>$D$67</f>
        <v>0</v>
      </c>
      <c r="F123" s="335"/>
      <c r="G123" s="376"/>
      <c r="H123" s="376"/>
      <c r="I123" s="376"/>
      <c r="J123" s="376"/>
      <c r="K123" s="376"/>
      <c r="L123" s="376"/>
      <c r="M123" s="376"/>
      <c r="N123" s="376"/>
      <c r="O123" s="376"/>
      <c r="P123" s="376"/>
      <c r="Q123" s="376"/>
      <c r="R123" s="376"/>
      <c r="S123" s="376"/>
      <c r="T123" s="376"/>
      <c r="U123" s="376"/>
      <c r="V123" s="376"/>
      <c r="W123" s="376"/>
      <c r="X123" s="376"/>
      <c r="Y123" s="376"/>
      <c r="Z123" s="376"/>
      <c r="AA123" s="376"/>
      <c r="AB123" s="376"/>
      <c r="AC123" s="376"/>
      <c r="AD123" s="376"/>
      <c r="AE123" s="376"/>
      <c r="AF123" s="376"/>
      <c r="AG123" s="376"/>
    </row>
    <row r="124" spans="1:33">
      <c r="B124" s="311"/>
      <c r="C124" s="311"/>
      <c r="D124" s="295"/>
      <c r="E124" s="25"/>
    </row>
    <row r="125" spans="1:33">
      <c r="B125" s="295"/>
      <c r="C125" s="295"/>
      <c r="D125" s="295"/>
    </row>
    <row r="126" spans="1:33">
      <c r="B126" s="295"/>
    </row>
  </sheetData>
  <sheetProtection sheet="1" objects="1" scenarios="1"/>
  <mergeCells count="35">
    <mergeCell ref="AF3:AF4"/>
    <mergeCell ref="U2:U3"/>
    <mergeCell ref="V2:Y2"/>
    <mergeCell ref="Z2:AC2"/>
    <mergeCell ref="AD2:AE2"/>
    <mergeCell ref="AF2:AG2"/>
    <mergeCell ref="V3:V4"/>
    <mergeCell ref="W3:W4"/>
    <mergeCell ref="X3:X4"/>
    <mergeCell ref="Y3:Y4"/>
    <mergeCell ref="Z3:Z4"/>
    <mergeCell ref="AG3:AG4"/>
    <mergeCell ref="AA3:AA4"/>
    <mergeCell ref="AB3:AB4"/>
    <mergeCell ref="AC3:AC4"/>
    <mergeCell ref="AD3:AD4"/>
    <mergeCell ref="AE3:AE4"/>
    <mergeCell ref="T2:T4"/>
    <mergeCell ref="I2:I3"/>
    <mergeCell ref="J2:J3"/>
    <mergeCell ref="K2:K4"/>
    <mergeCell ref="L2:L3"/>
    <mergeCell ref="M2:M4"/>
    <mergeCell ref="N2:N4"/>
    <mergeCell ref="O2:O4"/>
    <mergeCell ref="P2:P4"/>
    <mergeCell ref="Q2:Q4"/>
    <mergeCell ref="R2:R4"/>
    <mergeCell ref="S2:S4"/>
    <mergeCell ref="H2:H4"/>
    <mergeCell ref="B2:C5"/>
    <mergeCell ref="D2:D4"/>
    <mergeCell ref="E2:E4"/>
    <mergeCell ref="F2:F4"/>
    <mergeCell ref="G2:G4"/>
  </mergeCells>
  <phoneticPr fontId="4"/>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2060"/>
  </sheetPr>
  <dimension ref="A1:AG126"/>
  <sheetViews>
    <sheetView showGridLines="0" showRowColHeaders="0" workbookViewId="0">
      <pane xSplit="3" ySplit="5" topLeftCell="D6" activePane="bottomRight" state="frozen"/>
      <selection pane="topRight" activeCell="D1" sqref="D1"/>
      <selection pane="bottomLeft" activeCell="A6" sqref="A6"/>
      <selection pane="bottomRight" activeCell="D6" sqref="D6"/>
    </sheetView>
  </sheetViews>
  <sheetFormatPr defaultColWidth="9" defaultRowHeight="13.5"/>
  <cols>
    <col min="1" max="1" width="1.625" style="1" customWidth="1"/>
    <col min="2" max="2" width="9" style="312"/>
    <col min="3" max="3" width="24.625" style="312" customWidth="1"/>
    <col min="4" max="4" width="12.625" style="312" customWidth="1"/>
    <col min="5" max="33" width="12.625" style="1" customWidth="1"/>
    <col min="34" max="16384" width="9" style="1"/>
  </cols>
  <sheetData>
    <row r="1" spans="1:33" ht="37.5" customHeight="1">
      <c r="B1" s="296"/>
      <c r="C1" s="296"/>
      <c r="D1" s="296"/>
      <c r="E1" s="4"/>
      <c r="F1" s="4"/>
      <c r="G1" s="4"/>
      <c r="H1" s="4"/>
      <c r="I1" s="4"/>
      <c r="J1" s="4"/>
      <c r="K1" s="4"/>
      <c r="L1" s="4"/>
      <c r="M1" s="4"/>
      <c r="N1" s="4"/>
      <c r="O1" s="4"/>
      <c r="P1" s="4"/>
      <c r="Q1" s="4"/>
      <c r="R1" s="4"/>
      <c r="S1" s="4"/>
      <c r="T1" s="4"/>
      <c r="U1" s="4"/>
      <c r="V1" s="4"/>
      <c r="W1" s="4"/>
      <c r="X1" s="4"/>
      <c r="Y1" s="4"/>
      <c r="Z1" s="4"/>
      <c r="AA1" s="4"/>
      <c r="AB1" s="4"/>
      <c r="AC1" s="313" t="s">
        <v>1133</v>
      </c>
      <c r="AD1" s="313"/>
      <c r="AE1" s="313"/>
      <c r="AG1" s="313" t="s">
        <v>1134</v>
      </c>
    </row>
    <row r="2" spans="1:33" ht="16.5" customHeight="1">
      <c r="A2" s="11"/>
      <c r="B2" s="805" t="s">
        <v>1132</v>
      </c>
      <c r="C2" s="806"/>
      <c r="D2" s="805" t="s">
        <v>1237</v>
      </c>
      <c r="E2" s="803" t="s">
        <v>1145</v>
      </c>
      <c r="F2" s="803" t="s">
        <v>1113</v>
      </c>
      <c r="G2" s="803" t="s">
        <v>1114</v>
      </c>
      <c r="H2" s="803" t="s">
        <v>1115</v>
      </c>
      <c r="I2" s="808" t="s">
        <v>1146</v>
      </c>
      <c r="J2" s="803" t="s">
        <v>1147</v>
      </c>
      <c r="K2" s="803" t="s">
        <v>1116</v>
      </c>
      <c r="L2" s="803" t="s">
        <v>1116</v>
      </c>
      <c r="M2" s="804" t="s">
        <v>1117</v>
      </c>
      <c r="N2" s="803" t="s">
        <v>1118</v>
      </c>
      <c r="O2" s="803" t="s">
        <v>1119</v>
      </c>
      <c r="P2" s="803" t="s">
        <v>1120</v>
      </c>
      <c r="Q2" s="804" t="s">
        <v>1121</v>
      </c>
      <c r="R2" s="804" t="s">
        <v>1122</v>
      </c>
      <c r="S2" s="803" t="s">
        <v>1123</v>
      </c>
      <c r="T2" s="803" t="s">
        <v>1124</v>
      </c>
      <c r="U2" s="803" t="s">
        <v>1124</v>
      </c>
      <c r="V2" s="804" t="s">
        <v>1125</v>
      </c>
      <c r="W2" s="804"/>
      <c r="X2" s="804"/>
      <c r="Y2" s="804"/>
      <c r="Z2" s="813" t="s">
        <v>1126</v>
      </c>
      <c r="AA2" s="813"/>
      <c r="AB2" s="813"/>
      <c r="AC2" s="813"/>
      <c r="AD2" s="816" t="s">
        <v>1135</v>
      </c>
      <c r="AE2" s="817"/>
      <c r="AF2" s="816" t="s">
        <v>1136</v>
      </c>
      <c r="AG2" s="817"/>
    </row>
    <row r="3" spans="1:33" ht="16.5" customHeight="1">
      <c r="A3" s="11"/>
      <c r="B3" s="806"/>
      <c r="C3" s="806"/>
      <c r="D3" s="806"/>
      <c r="E3" s="804"/>
      <c r="F3" s="804"/>
      <c r="G3" s="804"/>
      <c r="H3" s="804"/>
      <c r="I3" s="809"/>
      <c r="J3" s="804"/>
      <c r="K3" s="804"/>
      <c r="L3" s="803"/>
      <c r="M3" s="804"/>
      <c r="N3" s="803"/>
      <c r="O3" s="803"/>
      <c r="P3" s="804"/>
      <c r="Q3" s="804"/>
      <c r="R3" s="804"/>
      <c r="S3" s="804"/>
      <c r="T3" s="804"/>
      <c r="U3" s="803"/>
      <c r="V3" s="813" t="s">
        <v>1127</v>
      </c>
      <c r="W3" s="812" t="s">
        <v>1116</v>
      </c>
      <c r="X3" s="812" t="s">
        <v>1124</v>
      </c>
      <c r="Y3" s="804" t="s">
        <v>633</v>
      </c>
      <c r="Z3" s="813" t="s">
        <v>1127</v>
      </c>
      <c r="AA3" s="812" t="s">
        <v>1116</v>
      </c>
      <c r="AB3" s="812" t="s">
        <v>1124</v>
      </c>
      <c r="AC3" s="813" t="s">
        <v>633</v>
      </c>
      <c r="AD3" s="814" t="s">
        <v>1141</v>
      </c>
      <c r="AE3" s="814" t="s">
        <v>1142</v>
      </c>
      <c r="AF3" s="814" t="s">
        <v>1141</v>
      </c>
      <c r="AG3" s="814" t="s">
        <v>1142</v>
      </c>
    </row>
    <row r="4" spans="1:33">
      <c r="A4" s="11"/>
      <c r="B4" s="806"/>
      <c r="C4" s="806"/>
      <c r="D4" s="806"/>
      <c r="E4" s="804"/>
      <c r="F4" s="804"/>
      <c r="G4" s="804"/>
      <c r="H4" s="804"/>
      <c r="I4" s="297" t="s">
        <v>1128</v>
      </c>
      <c r="J4" s="804"/>
      <c r="K4" s="804"/>
      <c r="L4" s="297" t="s">
        <v>1128</v>
      </c>
      <c r="M4" s="804"/>
      <c r="N4" s="803"/>
      <c r="O4" s="803"/>
      <c r="P4" s="804"/>
      <c r="Q4" s="804"/>
      <c r="R4" s="804"/>
      <c r="S4" s="804"/>
      <c r="T4" s="804"/>
      <c r="U4" s="297" t="s">
        <v>1128</v>
      </c>
      <c r="V4" s="813"/>
      <c r="W4" s="812"/>
      <c r="X4" s="812"/>
      <c r="Y4" s="804"/>
      <c r="Z4" s="813"/>
      <c r="AA4" s="812"/>
      <c r="AB4" s="812"/>
      <c r="AC4" s="813"/>
      <c r="AD4" s="815"/>
      <c r="AE4" s="815"/>
      <c r="AF4" s="815"/>
      <c r="AG4" s="815"/>
    </row>
    <row r="5" spans="1:33">
      <c r="A5" s="11"/>
      <c r="B5" s="807"/>
      <c r="C5" s="807"/>
      <c r="D5" s="314">
        <f>固定資本!$F$6</f>
        <v>2024</v>
      </c>
      <c r="E5" s="314">
        <f>固定資本!$F$6</f>
        <v>2024</v>
      </c>
      <c r="F5" s="315"/>
      <c r="G5" s="314">
        <f>固定資本!$F$6</f>
        <v>2024</v>
      </c>
      <c r="H5" s="316"/>
      <c r="I5" s="317">
        <v>2015</v>
      </c>
      <c r="J5" s="317">
        <v>2015</v>
      </c>
      <c r="K5" s="317">
        <v>2015</v>
      </c>
      <c r="L5" s="314">
        <f>固定資本!$F$6</f>
        <v>2024</v>
      </c>
      <c r="M5" s="299"/>
      <c r="N5" s="317">
        <v>2015</v>
      </c>
      <c r="O5" s="300"/>
      <c r="P5" s="300"/>
      <c r="Q5" s="298"/>
      <c r="R5" s="317">
        <v>2015</v>
      </c>
      <c r="S5" s="317">
        <v>2015</v>
      </c>
      <c r="T5" s="317">
        <v>2015</v>
      </c>
      <c r="U5" s="314">
        <f>固定資本!$F$6</f>
        <v>2024</v>
      </c>
      <c r="V5" s="314">
        <f>固定資本!$F$6</f>
        <v>2024</v>
      </c>
      <c r="W5" s="314">
        <f>固定資本!$F$6</f>
        <v>2024</v>
      </c>
      <c r="X5" s="314">
        <f>固定資本!$F$6</f>
        <v>2024</v>
      </c>
      <c r="Y5" s="314">
        <f>固定資本!$F$6</f>
        <v>2024</v>
      </c>
      <c r="Z5" s="314">
        <f>固定資本!$F$6</f>
        <v>2024</v>
      </c>
      <c r="AA5" s="314">
        <f>固定資本!$F$6</f>
        <v>2024</v>
      </c>
      <c r="AB5" s="314">
        <f>固定資本!$F$6</f>
        <v>2024</v>
      </c>
      <c r="AC5" s="314">
        <f>固定資本!$F$6</f>
        <v>2024</v>
      </c>
      <c r="AD5" s="388"/>
      <c r="AE5" s="298"/>
      <c r="AF5" s="388"/>
      <c r="AG5" s="298"/>
    </row>
    <row r="6" spans="1:33">
      <c r="A6" s="11"/>
      <c r="B6" s="301">
        <v>11</v>
      </c>
      <c r="C6" s="302" t="s">
        <v>10</v>
      </c>
      <c r="D6" s="390">
        <f>入力!F24</f>
        <v>0</v>
      </c>
      <c r="E6" s="327">
        <f t="array" ref="E6:E112">MMULT(固定資本!Q6:DS112,D6:D112)</f>
        <v>0</v>
      </c>
      <c r="F6" s="328">
        <f>係数!D6</f>
        <v>0.20784579383421919</v>
      </c>
      <c r="G6" s="329">
        <f>E6*F6</f>
        <v>0</v>
      </c>
      <c r="H6" s="330">
        <f>固定資本!M6</f>
        <v>1.0101726963510551</v>
      </c>
      <c r="I6" s="390">
        <f>G6/H6</f>
        <v>0</v>
      </c>
      <c r="J6" s="327">
        <f t="array" ref="J6:J112">MMULT(係数!J6:DL112,I6:I112)</f>
        <v>0</v>
      </c>
      <c r="K6" s="327">
        <f>J6-I6</f>
        <v>0</v>
      </c>
      <c r="L6" s="327">
        <f t="shared" ref="L6:L69" si="0">K6*H6</f>
        <v>0</v>
      </c>
      <c r="M6" s="330">
        <f>係数!E6+係数!F6</f>
        <v>0.38013597391062592</v>
      </c>
      <c r="N6" s="327">
        <f>J6*M6</f>
        <v>0</v>
      </c>
      <c r="O6" s="331"/>
      <c r="P6" s="332"/>
      <c r="Q6" s="330">
        <f>係数!G6</f>
        <v>9.3013907178468528E-3</v>
      </c>
      <c r="R6" s="327">
        <f t="shared" ref="R6:R69" si="1">Q6*$P$117</f>
        <v>0</v>
      </c>
      <c r="S6" s="327">
        <f t="shared" ref="S6:S69" si="2">F6*R6</f>
        <v>0</v>
      </c>
      <c r="T6" s="327">
        <f t="array" ref="T6:T112">MMULT(係数!J6:DL112,S6:S112)</f>
        <v>0</v>
      </c>
      <c r="U6" s="327">
        <f t="shared" ref="U6:U69" si="3">T6*H6</f>
        <v>0</v>
      </c>
      <c r="V6" s="329">
        <f>G6</f>
        <v>0</v>
      </c>
      <c r="W6" s="327">
        <f>L6</f>
        <v>0</v>
      </c>
      <c r="X6" s="327">
        <f>U6</f>
        <v>0</v>
      </c>
      <c r="Y6" s="327">
        <f>SUM(V6:X6)</f>
        <v>0</v>
      </c>
      <c r="Z6" s="329">
        <f>V6*(1-固定資本!N6)</f>
        <v>0</v>
      </c>
      <c r="AA6" s="327">
        <f>W6*(1-固定資本!N6)</f>
        <v>0</v>
      </c>
      <c r="AB6" s="327">
        <f>X6*(1-固定資本!N6)</f>
        <v>0</v>
      </c>
      <c r="AC6" s="327">
        <f>SUM(Z6:AB6)</f>
        <v>0</v>
      </c>
      <c r="AD6" s="329">
        <f>I6*係数!H6/1000</f>
        <v>0</v>
      </c>
      <c r="AE6" s="389">
        <f>(I6+K6+T6)*係数!H6/1000</f>
        <v>0</v>
      </c>
      <c r="AF6" s="329">
        <f>I6*係数!I6/1000</f>
        <v>0</v>
      </c>
      <c r="AG6" s="334">
        <f>(I6+K6+T6)*係数!I6/1000</f>
        <v>0</v>
      </c>
    </row>
    <row r="7" spans="1:33">
      <c r="A7" s="11"/>
      <c r="B7" s="301">
        <v>12</v>
      </c>
      <c r="C7" s="302" t="s">
        <v>11</v>
      </c>
      <c r="D7" s="390">
        <f>入力!F25</f>
        <v>0</v>
      </c>
      <c r="E7" s="327">
        <v>0</v>
      </c>
      <c r="F7" s="328">
        <f>係数!D7</f>
        <v>0.13915363743023856</v>
      </c>
      <c r="G7" s="329">
        <f t="shared" ref="G7:G70" si="4">E7*F7</f>
        <v>0</v>
      </c>
      <c r="H7" s="330">
        <f>固定資本!M7</f>
        <v>0.978145692990946</v>
      </c>
      <c r="I7" s="390">
        <f t="shared" ref="I7:I70" si="5">G7/H7</f>
        <v>0</v>
      </c>
      <c r="J7" s="327">
        <v>0</v>
      </c>
      <c r="K7" s="327">
        <f t="shared" ref="K7:K70" si="6">J7-I7</f>
        <v>0</v>
      </c>
      <c r="L7" s="327">
        <f t="shared" si="0"/>
        <v>0</v>
      </c>
      <c r="M7" s="330">
        <f>係数!E7+係数!F7</f>
        <v>0.1357676188092207</v>
      </c>
      <c r="N7" s="327">
        <f t="shared" ref="N7:N70" si="7">J7*M7</f>
        <v>0</v>
      </c>
      <c r="O7" s="335"/>
      <c r="P7" s="336"/>
      <c r="Q7" s="330">
        <f>係数!G7</f>
        <v>7.8831062867913432E-4</v>
      </c>
      <c r="R7" s="327">
        <f t="shared" si="1"/>
        <v>0</v>
      </c>
      <c r="S7" s="327">
        <f t="shared" si="2"/>
        <v>0</v>
      </c>
      <c r="T7" s="327">
        <v>0</v>
      </c>
      <c r="U7" s="327">
        <f t="shared" si="3"/>
        <v>0</v>
      </c>
      <c r="V7" s="329">
        <f t="shared" ref="V7:V70" si="8">G7</f>
        <v>0</v>
      </c>
      <c r="W7" s="327">
        <f t="shared" ref="W7:W70" si="9">L7</f>
        <v>0</v>
      </c>
      <c r="X7" s="327">
        <f t="shared" ref="X7:X70" si="10">U7</f>
        <v>0</v>
      </c>
      <c r="Y7" s="327">
        <f t="shared" ref="Y7:Y67" si="11">SUM(V7:X7)</f>
        <v>0</v>
      </c>
      <c r="Z7" s="329">
        <f>V7*(1-固定資本!N7)</f>
        <v>0</v>
      </c>
      <c r="AA7" s="327">
        <f>W7*(1-固定資本!N7)</f>
        <v>0</v>
      </c>
      <c r="AB7" s="327">
        <f>X7*(1-固定資本!N7)</f>
        <v>0</v>
      </c>
      <c r="AC7" s="327">
        <f t="shared" ref="AC7:AC69" si="12">SUM(Z7:AB7)</f>
        <v>0</v>
      </c>
      <c r="AD7" s="329">
        <f>I7*係数!H7/1000</f>
        <v>0</v>
      </c>
      <c r="AE7" s="389">
        <f>(I7+K7+T7)*係数!H7/1000</f>
        <v>0</v>
      </c>
      <c r="AF7" s="329">
        <f>I7*係数!I7/1000</f>
        <v>0</v>
      </c>
      <c r="AG7" s="334">
        <f>(I7+K7+T7)*係数!I7/1000</f>
        <v>0</v>
      </c>
    </row>
    <row r="8" spans="1:33">
      <c r="A8" s="11"/>
      <c r="B8" s="301">
        <v>13</v>
      </c>
      <c r="C8" s="302" t="s">
        <v>12</v>
      </c>
      <c r="D8" s="390">
        <f>入力!F26</f>
        <v>0</v>
      </c>
      <c r="E8" s="327">
        <v>0</v>
      </c>
      <c r="F8" s="328">
        <f>係数!D8</f>
        <v>0.92395582372349983</v>
      </c>
      <c r="G8" s="329">
        <f t="shared" si="4"/>
        <v>0</v>
      </c>
      <c r="H8" s="330">
        <f>固定資本!M8</f>
        <v>1.0211988526532143</v>
      </c>
      <c r="I8" s="390">
        <f t="shared" si="5"/>
        <v>0</v>
      </c>
      <c r="J8" s="327">
        <v>0</v>
      </c>
      <c r="K8" s="327">
        <f t="shared" si="6"/>
        <v>0</v>
      </c>
      <c r="L8" s="327">
        <f t="shared" si="0"/>
        <v>0</v>
      </c>
      <c r="M8" s="330">
        <f>係数!E8+係数!F8</f>
        <v>0.55385566744771497</v>
      </c>
      <c r="N8" s="327">
        <f t="shared" si="7"/>
        <v>0</v>
      </c>
      <c r="O8" s="335"/>
      <c r="P8" s="336"/>
      <c r="Q8" s="330">
        <f>係数!G8</f>
        <v>1.5984411586738069E-3</v>
      </c>
      <c r="R8" s="327">
        <f t="shared" si="1"/>
        <v>0</v>
      </c>
      <c r="S8" s="327">
        <f t="shared" si="2"/>
        <v>0</v>
      </c>
      <c r="T8" s="327">
        <v>0</v>
      </c>
      <c r="U8" s="327">
        <f t="shared" si="3"/>
        <v>0</v>
      </c>
      <c r="V8" s="329">
        <f t="shared" si="8"/>
        <v>0</v>
      </c>
      <c r="W8" s="327">
        <f t="shared" si="9"/>
        <v>0</v>
      </c>
      <c r="X8" s="327">
        <f t="shared" si="10"/>
        <v>0</v>
      </c>
      <c r="Y8" s="327">
        <f t="shared" si="11"/>
        <v>0</v>
      </c>
      <c r="Z8" s="329">
        <f>V8*(1-固定資本!N8)</f>
        <v>0</v>
      </c>
      <c r="AA8" s="327">
        <f>W8*(1-固定資本!N8)</f>
        <v>0</v>
      </c>
      <c r="AB8" s="327">
        <f>X8*(1-固定資本!N8)</f>
        <v>0</v>
      </c>
      <c r="AC8" s="327">
        <f t="shared" si="12"/>
        <v>0</v>
      </c>
      <c r="AD8" s="329">
        <f>I8*係数!H8/1000</f>
        <v>0</v>
      </c>
      <c r="AE8" s="389">
        <f>(I8+K8+T8)*係数!H8/1000</f>
        <v>0</v>
      </c>
      <c r="AF8" s="329">
        <f>I8*係数!I8/1000</f>
        <v>0</v>
      </c>
      <c r="AG8" s="334">
        <f>(I8+K8+T8)*係数!I8/1000</f>
        <v>0</v>
      </c>
    </row>
    <row r="9" spans="1:33">
      <c r="A9" s="11"/>
      <c r="B9" s="301">
        <v>15</v>
      </c>
      <c r="C9" s="303" t="s">
        <v>13</v>
      </c>
      <c r="D9" s="338">
        <f>入力!F27</f>
        <v>0</v>
      </c>
      <c r="E9" s="327">
        <v>0</v>
      </c>
      <c r="F9" s="328">
        <f>係数!D9</f>
        <v>0.12320699458214301</v>
      </c>
      <c r="G9" s="329">
        <f t="shared" si="4"/>
        <v>0</v>
      </c>
      <c r="H9" s="330">
        <f>固定資本!M9</f>
        <v>0.98930155186745561</v>
      </c>
      <c r="I9" s="338">
        <f t="shared" si="5"/>
        <v>0</v>
      </c>
      <c r="J9" s="327">
        <v>0</v>
      </c>
      <c r="K9" s="327">
        <f t="shared" si="6"/>
        <v>0</v>
      </c>
      <c r="L9" s="327">
        <f t="shared" si="0"/>
        <v>0</v>
      </c>
      <c r="M9" s="330">
        <f>係数!E9+係数!F9</f>
        <v>0.50899856537007948</v>
      </c>
      <c r="N9" s="327">
        <f t="shared" si="7"/>
        <v>0</v>
      </c>
      <c r="O9" s="335"/>
      <c r="P9" s="336"/>
      <c r="Q9" s="330">
        <f>係数!G9</f>
        <v>5.7072542457466829E-4</v>
      </c>
      <c r="R9" s="327">
        <f t="shared" si="1"/>
        <v>0</v>
      </c>
      <c r="S9" s="327">
        <f t="shared" si="2"/>
        <v>0</v>
      </c>
      <c r="T9" s="327">
        <v>0</v>
      </c>
      <c r="U9" s="327">
        <f t="shared" si="3"/>
        <v>0</v>
      </c>
      <c r="V9" s="329">
        <f t="shared" si="8"/>
        <v>0</v>
      </c>
      <c r="W9" s="327">
        <f t="shared" si="9"/>
        <v>0</v>
      </c>
      <c r="X9" s="327">
        <f t="shared" si="10"/>
        <v>0</v>
      </c>
      <c r="Y9" s="327">
        <f t="shared" si="11"/>
        <v>0</v>
      </c>
      <c r="Z9" s="329">
        <f>V9*(1-固定資本!N9)</f>
        <v>0</v>
      </c>
      <c r="AA9" s="327">
        <f>W9*(1-固定資本!N9)</f>
        <v>0</v>
      </c>
      <c r="AB9" s="327">
        <f>X9*(1-固定資本!N9)</f>
        <v>0</v>
      </c>
      <c r="AC9" s="327">
        <f t="shared" si="12"/>
        <v>0</v>
      </c>
      <c r="AD9" s="329">
        <f>I9*係数!H9/1000</f>
        <v>0</v>
      </c>
      <c r="AE9" s="389">
        <f>(I9+K9+T9)*係数!H9/1000</f>
        <v>0</v>
      </c>
      <c r="AF9" s="329">
        <f>I9*係数!I9/1000</f>
        <v>0</v>
      </c>
      <c r="AG9" s="334">
        <f>(I9+K9+T9)*係数!I9/1000</f>
        <v>0</v>
      </c>
    </row>
    <row r="10" spans="1:33">
      <c r="A10" s="11"/>
      <c r="B10" s="301">
        <v>17</v>
      </c>
      <c r="C10" s="303" t="s">
        <v>14</v>
      </c>
      <c r="D10" s="338">
        <f>入力!F28</f>
        <v>0</v>
      </c>
      <c r="E10" s="327">
        <v>0</v>
      </c>
      <c r="F10" s="328">
        <f>係数!D10</f>
        <v>7.7524852073075357E-3</v>
      </c>
      <c r="G10" s="329">
        <f t="shared" si="4"/>
        <v>0</v>
      </c>
      <c r="H10" s="330">
        <f>固定資本!M10</f>
        <v>1.0595125522431865</v>
      </c>
      <c r="I10" s="338">
        <f t="shared" si="5"/>
        <v>0</v>
      </c>
      <c r="J10" s="327">
        <v>0</v>
      </c>
      <c r="K10" s="327">
        <f t="shared" si="6"/>
        <v>0</v>
      </c>
      <c r="L10" s="327">
        <f t="shared" si="0"/>
        <v>0</v>
      </c>
      <c r="M10" s="330">
        <f>係数!E10+係数!F10</f>
        <v>0.20376245707389912</v>
      </c>
      <c r="N10" s="327">
        <f t="shared" si="7"/>
        <v>0</v>
      </c>
      <c r="O10" s="335"/>
      <c r="P10" s="336"/>
      <c r="Q10" s="330">
        <f>係数!G10</f>
        <v>9.5267298600370555E-4</v>
      </c>
      <c r="R10" s="327">
        <f t="shared" si="1"/>
        <v>0</v>
      </c>
      <c r="S10" s="327">
        <f t="shared" si="2"/>
        <v>0</v>
      </c>
      <c r="T10" s="327">
        <v>0</v>
      </c>
      <c r="U10" s="327">
        <f t="shared" si="3"/>
        <v>0</v>
      </c>
      <c r="V10" s="329">
        <f t="shared" si="8"/>
        <v>0</v>
      </c>
      <c r="W10" s="327">
        <f t="shared" si="9"/>
        <v>0</v>
      </c>
      <c r="X10" s="327">
        <f t="shared" si="10"/>
        <v>0</v>
      </c>
      <c r="Y10" s="327">
        <f t="shared" si="11"/>
        <v>0</v>
      </c>
      <c r="Z10" s="329">
        <f>V10*(1-固定資本!N10)</f>
        <v>0</v>
      </c>
      <c r="AA10" s="327">
        <f>W10*(1-固定資本!N10)</f>
        <v>0</v>
      </c>
      <c r="AB10" s="327">
        <f>X10*(1-固定資本!N10)</f>
        <v>0</v>
      </c>
      <c r="AC10" s="327">
        <f t="shared" si="12"/>
        <v>0</v>
      </c>
      <c r="AD10" s="329">
        <f>I10*係数!H10/1000</f>
        <v>0</v>
      </c>
      <c r="AE10" s="389">
        <f>(I10+K10+T10)*係数!H10/1000</f>
        <v>0</v>
      </c>
      <c r="AF10" s="329">
        <f>I10*係数!I10/1000</f>
        <v>0</v>
      </c>
      <c r="AG10" s="334">
        <f>(I10+K10+T10)*係数!I10/1000</f>
        <v>0</v>
      </c>
    </row>
    <row r="11" spans="1:33">
      <c r="A11" s="11"/>
      <c r="B11" s="301">
        <v>61</v>
      </c>
      <c r="C11" s="303" t="s">
        <v>15</v>
      </c>
      <c r="D11" s="338">
        <f>入力!F29</f>
        <v>0</v>
      </c>
      <c r="E11" s="327">
        <v>0</v>
      </c>
      <c r="F11" s="328">
        <f>係数!D11</f>
        <v>0</v>
      </c>
      <c r="G11" s="329">
        <f t="shared" si="4"/>
        <v>0</v>
      </c>
      <c r="H11" s="330">
        <f>固定資本!M11</f>
        <v>0.72749792322593165</v>
      </c>
      <c r="I11" s="338">
        <f t="shared" si="5"/>
        <v>0</v>
      </c>
      <c r="J11" s="327">
        <v>0</v>
      </c>
      <c r="K11" s="327">
        <f t="shared" si="6"/>
        <v>0</v>
      </c>
      <c r="L11" s="327">
        <f t="shared" si="0"/>
        <v>0</v>
      </c>
      <c r="M11" s="330">
        <f>係数!E11+係数!F11</f>
        <v>0.28201428571428577</v>
      </c>
      <c r="N11" s="327">
        <f t="shared" si="7"/>
        <v>0</v>
      </c>
      <c r="O11" s="335"/>
      <c r="P11" s="336"/>
      <c r="Q11" s="330">
        <f>係数!G11</f>
        <v>2.469975451108595E-8</v>
      </c>
      <c r="R11" s="327">
        <f t="shared" si="1"/>
        <v>0</v>
      </c>
      <c r="S11" s="327">
        <f t="shared" si="2"/>
        <v>0</v>
      </c>
      <c r="T11" s="327">
        <v>0</v>
      </c>
      <c r="U11" s="327">
        <f t="shared" si="3"/>
        <v>0</v>
      </c>
      <c r="V11" s="329">
        <f t="shared" si="8"/>
        <v>0</v>
      </c>
      <c r="W11" s="327">
        <f t="shared" si="9"/>
        <v>0</v>
      </c>
      <c r="X11" s="327">
        <f t="shared" si="10"/>
        <v>0</v>
      </c>
      <c r="Y11" s="327">
        <f t="shared" si="11"/>
        <v>0</v>
      </c>
      <c r="Z11" s="329">
        <f>V11*(1-固定資本!N11)</f>
        <v>0</v>
      </c>
      <c r="AA11" s="327">
        <f>W11*(1-固定資本!N11)</f>
        <v>0</v>
      </c>
      <c r="AB11" s="327">
        <f>X11*(1-固定資本!N11)</f>
        <v>0</v>
      </c>
      <c r="AC11" s="327">
        <f t="shared" si="12"/>
        <v>0</v>
      </c>
      <c r="AD11" s="329">
        <f>I11*係数!H11/1000</f>
        <v>0</v>
      </c>
      <c r="AE11" s="389">
        <f>(I11+K11+T11)*係数!H11/1000</f>
        <v>0</v>
      </c>
      <c r="AF11" s="329">
        <f>I11*係数!I11/1000</f>
        <v>0</v>
      </c>
      <c r="AG11" s="334">
        <f>(I11+K11+T11)*係数!I11/1000</f>
        <v>0</v>
      </c>
    </row>
    <row r="12" spans="1:33">
      <c r="A12" s="11"/>
      <c r="B12" s="301">
        <v>62</v>
      </c>
      <c r="C12" s="303" t="s">
        <v>16</v>
      </c>
      <c r="D12" s="338">
        <f>入力!F30</f>
        <v>0</v>
      </c>
      <c r="E12" s="327">
        <v>0</v>
      </c>
      <c r="F12" s="328">
        <f>係数!D12</f>
        <v>0.14470502565080734</v>
      </c>
      <c r="G12" s="329">
        <f t="shared" si="4"/>
        <v>0</v>
      </c>
      <c r="H12" s="330">
        <f>固定資本!M12</f>
        <v>1.052872863658173</v>
      </c>
      <c r="I12" s="338">
        <f t="shared" si="5"/>
        <v>0</v>
      </c>
      <c r="J12" s="327">
        <v>0</v>
      </c>
      <c r="K12" s="327">
        <f t="shared" si="6"/>
        <v>0</v>
      </c>
      <c r="L12" s="327">
        <f t="shared" si="0"/>
        <v>0</v>
      </c>
      <c r="M12" s="330">
        <f>係数!E12+係数!F12</f>
        <v>0.26810282460038931</v>
      </c>
      <c r="N12" s="327">
        <f t="shared" si="7"/>
        <v>0</v>
      </c>
      <c r="O12" s="335"/>
      <c r="P12" s="336"/>
      <c r="Q12" s="330">
        <f>係数!G12</f>
        <v>1.1457461882764812E-7</v>
      </c>
      <c r="R12" s="327">
        <f t="shared" si="1"/>
        <v>0</v>
      </c>
      <c r="S12" s="327">
        <f t="shared" si="2"/>
        <v>0</v>
      </c>
      <c r="T12" s="327">
        <v>0</v>
      </c>
      <c r="U12" s="327">
        <f t="shared" si="3"/>
        <v>0</v>
      </c>
      <c r="V12" s="329">
        <f t="shared" si="8"/>
        <v>0</v>
      </c>
      <c r="W12" s="327">
        <f t="shared" si="9"/>
        <v>0</v>
      </c>
      <c r="X12" s="327">
        <f t="shared" si="10"/>
        <v>0</v>
      </c>
      <c r="Y12" s="327">
        <f t="shared" si="11"/>
        <v>0</v>
      </c>
      <c r="Z12" s="329">
        <f>V12*(1-固定資本!N12)</f>
        <v>0</v>
      </c>
      <c r="AA12" s="327">
        <f>W12*(1-固定資本!N12)</f>
        <v>0</v>
      </c>
      <c r="AB12" s="327">
        <f>X12*(1-固定資本!N12)</f>
        <v>0</v>
      </c>
      <c r="AC12" s="327">
        <f t="shared" si="12"/>
        <v>0</v>
      </c>
      <c r="AD12" s="329">
        <f>I12*係数!H12/1000</f>
        <v>0</v>
      </c>
      <c r="AE12" s="389">
        <f>(I12+K12+T12)*係数!H12/1000</f>
        <v>0</v>
      </c>
      <c r="AF12" s="329">
        <f>I12*係数!I12/1000</f>
        <v>0</v>
      </c>
      <c r="AG12" s="334">
        <f>(I12+K12+T12)*係数!I12/1000</f>
        <v>0</v>
      </c>
    </row>
    <row r="13" spans="1:33">
      <c r="A13" s="11"/>
      <c r="B13" s="301">
        <v>111</v>
      </c>
      <c r="C13" s="303" t="s">
        <v>17</v>
      </c>
      <c r="D13" s="338">
        <f>入力!F31</f>
        <v>0</v>
      </c>
      <c r="E13" s="327">
        <v>0</v>
      </c>
      <c r="F13" s="328">
        <f>係数!D13</f>
        <v>0.16155246163895098</v>
      </c>
      <c r="G13" s="329">
        <f t="shared" si="4"/>
        <v>0</v>
      </c>
      <c r="H13" s="330">
        <f>固定資本!M13</f>
        <v>1.0084843754513064</v>
      </c>
      <c r="I13" s="338">
        <f t="shared" si="5"/>
        <v>0</v>
      </c>
      <c r="J13" s="327">
        <v>0</v>
      </c>
      <c r="K13" s="327">
        <f t="shared" si="6"/>
        <v>0</v>
      </c>
      <c r="L13" s="327">
        <f t="shared" si="0"/>
        <v>0</v>
      </c>
      <c r="M13" s="330">
        <f>係数!E13+係数!F13</f>
        <v>0.26324323143109113</v>
      </c>
      <c r="N13" s="327">
        <f t="shared" si="7"/>
        <v>0</v>
      </c>
      <c r="O13" s="335"/>
      <c r="P13" s="336"/>
      <c r="Q13" s="330">
        <f>係数!G13</f>
        <v>6.7059915657387836E-2</v>
      </c>
      <c r="R13" s="327">
        <f t="shared" si="1"/>
        <v>0</v>
      </c>
      <c r="S13" s="327">
        <f t="shared" si="2"/>
        <v>0</v>
      </c>
      <c r="T13" s="327">
        <v>0</v>
      </c>
      <c r="U13" s="327">
        <f t="shared" si="3"/>
        <v>0</v>
      </c>
      <c r="V13" s="329">
        <f t="shared" si="8"/>
        <v>0</v>
      </c>
      <c r="W13" s="327">
        <f t="shared" si="9"/>
        <v>0</v>
      </c>
      <c r="X13" s="327">
        <f t="shared" si="10"/>
        <v>0</v>
      </c>
      <c r="Y13" s="327">
        <f t="shared" si="11"/>
        <v>0</v>
      </c>
      <c r="Z13" s="329">
        <f>V13*(1-固定資本!N13)</f>
        <v>0</v>
      </c>
      <c r="AA13" s="327">
        <f>W13*(1-固定資本!N13)</f>
        <v>0</v>
      </c>
      <c r="AB13" s="327">
        <f>X13*(1-固定資本!N13)</f>
        <v>0</v>
      </c>
      <c r="AC13" s="327">
        <f t="shared" si="12"/>
        <v>0</v>
      </c>
      <c r="AD13" s="329">
        <f>I13*係数!H13/1000</f>
        <v>0</v>
      </c>
      <c r="AE13" s="389">
        <f>(I13+K13+T13)*係数!H13/1000</f>
        <v>0</v>
      </c>
      <c r="AF13" s="329">
        <f>I13*係数!I13/1000</f>
        <v>0</v>
      </c>
      <c r="AG13" s="334">
        <f>(I13+K13+T13)*係数!I13/1000</f>
        <v>0</v>
      </c>
    </row>
    <row r="14" spans="1:33">
      <c r="A14" s="11"/>
      <c r="B14" s="301">
        <v>112</v>
      </c>
      <c r="C14" s="303" t="s">
        <v>18</v>
      </c>
      <c r="D14" s="338">
        <f>入力!F32</f>
        <v>0</v>
      </c>
      <c r="E14" s="327">
        <v>0</v>
      </c>
      <c r="F14" s="328">
        <f>係数!D14</f>
        <v>8.8432949014278672E-2</v>
      </c>
      <c r="G14" s="329">
        <f t="shared" si="4"/>
        <v>0</v>
      </c>
      <c r="H14" s="330">
        <f>固定資本!M14</f>
        <v>0.97318317345916849</v>
      </c>
      <c r="I14" s="338">
        <f t="shared" si="5"/>
        <v>0</v>
      </c>
      <c r="J14" s="327">
        <v>0</v>
      </c>
      <c r="K14" s="327">
        <f t="shared" si="6"/>
        <v>0</v>
      </c>
      <c r="L14" s="327">
        <f t="shared" si="0"/>
        <v>0</v>
      </c>
      <c r="M14" s="330">
        <f>係数!E14+係数!F14</f>
        <v>0.2996998703392616</v>
      </c>
      <c r="N14" s="327">
        <f t="shared" si="7"/>
        <v>0</v>
      </c>
      <c r="O14" s="335"/>
      <c r="P14" s="336"/>
      <c r="Q14" s="330">
        <f>係数!G14</f>
        <v>1.4185589034790658E-2</v>
      </c>
      <c r="R14" s="327">
        <f t="shared" si="1"/>
        <v>0</v>
      </c>
      <c r="S14" s="327">
        <f t="shared" si="2"/>
        <v>0</v>
      </c>
      <c r="T14" s="327">
        <v>0</v>
      </c>
      <c r="U14" s="327">
        <f t="shared" si="3"/>
        <v>0</v>
      </c>
      <c r="V14" s="329">
        <f t="shared" si="8"/>
        <v>0</v>
      </c>
      <c r="W14" s="327">
        <f t="shared" si="9"/>
        <v>0</v>
      </c>
      <c r="X14" s="327">
        <f t="shared" si="10"/>
        <v>0</v>
      </c>
      <c r="Y14" s="327">
        <f t="shared" si="11"/>
        <v>0</v>
      </c>
      <c r="Z14" s="329">
        <f>V14*(1-固定資本!N14)</f>
        <v>0</v>
      </c>
      <c r="AA14" s="327">
        <f>W14*(1-固定資本!N14)</f>
        <v>0</v>
      </c>
      <c r="AB14" s="327">
        <f>X14*(1-固定資本!N14)</f>
        <v>0</v>
      </c>
      <c r="AC14" s="327">
        <f t="shared" si="12"/>
        <v>0</v>
      </c>
      <c r="AD14" s="329">
        <f>I14*係数!H14/1000</f>
        <v>0</v>
      </c>
      <c r="AE14" s="389">
        <f>(I14+K14+T14)*係数!H14/1000</f>
        <v>0</v>
      </c>
      <c r="AF14" s="329">
        <f>I14*係数!I14/1000</f>
        <v>0</v>
      </c>
      <c r="AG14" s="334">
        <f>(I14+K14+T14)*係数!I14/1000</f>
        <v>0</v>
      </c>
    </row>
    <row r="15" spans="1:33">
      <c r="A15" s="11"/>
      <c r="B15" s="301">
        <v>113</v>
      </c>
      <c r="C15" s="303" t="s">
        <v>19</v>
      </c>
      <c r="D15" s="338">
        <f>入力!F33</f>
        <v>0</v>
      </c>
      <c r="E15" s="327">
        <v>0</v>
      </c>
      <c r="F15" s="328">
        <f>係数!D15</f>
        <v>3.9173290605491462E-2</v>
      </c>
      <c r="G15" s="329">
        <f t="shared" si="4"/>
        <v>0</v>
      </c>
      <c r="H15" s="330">
        <f>固定資本!M15</f>
        <v>0.95666400345639768</v>
      </c>
      <c r="I15" s="338">
        <f t="shared" si="5"/>
        <v>0</v>
      </c>
      <c r="J15" s="327">
        <v>0</v>
      </c>
      <c r="K15" s="327">
        <f t="shared" si="6"/>
        <v>0</v>
      </c>
      <c r="L15" s="327">
        <f t="shared" si="0"/>
        <v>0</v>
      </c>
      <c r="M15" s="330">
        <f>係数!E15+係数!F15</f>
        <v>0.37365599908828112</v>
      </c>
      <c r="N15" s="327">
        <f t="shared" si="7"/>
        <v>0</v>
      </c>
      <c r="O15" s="335"/>
      <c r="P15" s="336"/>
      <c r="Q15" s="330">
        <f>係数!G15</f>
        <v>3.8037800430146924E-4</v>
      </c>
      <c r="R15" s="327">
        <f t="shared" si="1"/>
        <v>0</v>
      </c>
      <c r="S15" s="327">
        <f t="shared" si="2"/>
        <v>0</v>
      </c>
      <c r="T15" s="327">
        <v>0</v>
      </c>
      <c r="U15" s="327">
        <f t="shared" si="3"/>
        <v>0</v>
      </c>
      <c r="V15" s="329">
        <f t="shared" si="8"/>
        <v>0</v>
      </c>
      <c r="W15" s="327">
        <f t="shared" si="9"/>
        <v>0</v>
      </c>
      <c r="X15" s="327">
        <f t="shared" si="10"/>
        <v>0</v>
      </c>
      <c r="Y15" s="327">
        <f t="shared" si="11"/>
        <v>0</v>
      </c>
      <c r="Z15" s="329">
        <f>V15*(1-固定資本!N15)</f>
        <v>0</v>
      </c>
      <c r="AA15" s="327">
        <f>W15*(1-固定資本!N15)</f>
        <v>0</v>
      </c>
      <c r="AB15" s="327">
        <f>X15*(1-固定資本!N15)</f>
        <v>0</v>
      </c>
      <c r="AC15" s="327">
        <f t="shared" si="12"/>
        <v>0</v>
      </c>
      <c r="AD15" s="329">
        <f>I15*係数!H15/1000</f>
        <v>0</v>
      </c>
      <c r="AE15" s="389">
        <f>(I15+K15+T15)*係数!H15/1000</f>
        <v>0</v>
      </c>
      <c r="AF15" s="329">
        <f>I15*係数!I15/1000</f>
        <v>0</v>
      </c>
      <c r="AG15" s="334">
        <f>(I15+K15+T15)*係数!I15/1000</f>
        <v>0</v>
      </c>
    </row>
    <row r="16" spans="1:33">
      <c r="A16" s="11"/>
      <c r="B16" s="301">
        <v>114</v>
      </c>
      <c r="C16" s="303" t="s">
        <v>0</v>
      </c>
      <c r="D16" s="338">
        <f>入力!F34</f>
        <v>0</v>
      </c>
      <c r="E16" s="327">
        <v>0</v>
      </c>
      <c r="F16" s="328">
        <f>係数!D16</f>
        <v>0</v>
      </c>
      <c r="G16" s="329">
        <f t="shared" si="4"/>
        <v>0</v>
      </c>
      <c r="H16" s="330">
        <f>固定資本!M16</f>
        <v>1.2080786075141372</v>
      </c>
      <c r="I16" s="338">
        <f t="shared" si="5"/>
        <v>0</v>
      </c>
      <c r="J16" s="327">
        <v>0</v>
      </c>
      <c r="K16" s="327">
        <f t="shared" si="6"/>
        <v>0</v>
      </c>
      <c r="L16" s="327">
        <f t="shared" si="0"/>
        <v>0</v>
      </c>
      <c r="M16" s="330">
        <f>係数!E16+係数!F16</f>
        <v>0</v>
      </c>
      <c r="N16" s="327">
        <f t="shared" si="7"/>
        <v>0</v>
      </c>
      <c r="O16" s="335"/>
      <c r="P16" s="336"/>
      <c r="Q16" s="330">
        <f>係数!G16</f>
        <v>1.0483029794841288E-2</v>
      </c>
      <c r="R16" s="327">
        <f t="shared" si="1"/>
        <v>0</v>
      </c>
      <c r="S16" s="327">
        <f t="shared" si="2"/>
        <v>0</v>
      </c>
      <c r="T16" s="327">
        <v>0</v>
      </c>
      <c r="U16" s="327">
        <f t="shared" si="3"/>
        <v>0</v>
      </c>
      <c r="V16" s="329">
        <f t="shared" si="8"/>
        <v>0</v>
      </c>
      <c r="W16" s="327">
        <f t="shared" si="9"/>
        <v>0</v>
      </c>
      <c r="X16" s="327">
        <f t="shared" si="10"/>
        <v>0</v>
      </c>
      <c r="Y16" s="327">
        <f t="shared" si="11"/>
        <v>0</v>
      </c>
      <c r="Z16" s="329">
        <f>V16*(1-固定資本!N16)</f>
        <v>0</v>
      </c>
      <c r="AA16" s="327">
        <f>W16*(1-固定資本!N16)</f>
        <v>0</v>
      </c>
      <c r="AB16" s="327">
        <f>X16*(1-固定資本!N16)</f>
        <v>0</v>
      </c>
      <c r="AC16" s="327">
        <f t="shared" si="12"/>
        <v>0</v>
      </c>
      <c r="AD16" s="329">
        <f>I16*係数!H16/1000</f>
        <v>0</v>
      </c>
      <c r="AE16" s="389">
        <f>(I16+K16+T16)*係数!H16/1000</f>
        <v>0</v>
      </c>
      <c r="AF16" s="329">
        <f>I16*係数!I16/1000</f>
        <v>0</v>
      </c>
      <c r="AG16" s="334">
        <f>(I16+K16+T16)*係数!I16/1000</f>
        <v>0</v>
      </c>
    </row>
    <row r="17" spans="1:33">
      <c r="A17" s="11"/>
      <c r="B17" s="301">
        <v>151</v>
      </c>
      <c r="C17" s="303" t="s">
        <v>20</v>
      </c>
      <c r="D17" s="338">
        <f>入力!F35</f>
        <v>0</v>
      </c>
      <c r="E17" s="327">
        <v>0</v>
      </c>
      <c r="F17" s="328">
        <f>係数!D17</f>
        <v>5.3832025102337533E-2</v>
      </c>
      <c r="G17" s="329">
        <f t="shared" si="4"/>
        <v>0</v>
      </c>
      <c r="H17" s="330">
        <f>固定資本!M17</f>
        <v>0.93550431480165808</v>
      </c>
      <c r="I17" s="338">
        <f t="shared" si="5"/>
        <v>0</v>
      </c>
      <c r="J17" s="327">
        <v>0</v>
      </c>
      <c r="K17" s="327">
        <f t="shared" si="6"/>
        <v>0</v>
      </c>
      <c r="L17" s="327">
        <f t="shared" si="0"/>
        <v>0</v>
      </c>
      <c r="M17" s="330">
        <f>係数!E17+係数!F17</f>
        <v>0.35477381912624789</v>
      </c>
      <c r="N17" s="327">
        <f t="shared" si="7"/>
        <v>0</v>
      </c>
      <c r="O17" s="335"/>
      <c r="P17" s="336"/>
      <c r="Q17" s="330">
        <f>係数!G17</f>
        <v>2.552748992065257E-4</v>
      </c>
      <c r="R17" s="327">
        <f t="shared" si="1"/>
        <v>0</v>
      </c>
      <c r="S17" s="327">
        <f t="shared" si="2"/>
        <v>0</v>
      </c>
      <c r="T17" s="327">
        <v>0</v>
      </c>
      <c r="U17" s="327">
        <f t="shared" si="3"/>
        <v>0</v>
      </c>
      <c r="V17" s="329">
        <f t="shared" si="8"/>
        <v>0</v>
      </c>
      <c r="W17" s="327">
        <f t="shared" si="9"/>
        <v>0</v>
      </c>
      <c r="X17" s="327">
        <f t="shared" si="10"/>
        <v>0</v>
      </c>
      <c r="Y17" s="327">
        <f t="shared" si="11"/>
        <v>0</v>
      </c>
      <c r="Z17" s="329">
        <f>V17*(1-固定資本!N17)</f>
        <v>0</v>
      </c>
      <c r="AA17" s="327">
        <f>W17*(1-固定資本!N17)</f>
        <v>0</v>
      </c>
      <c r="AB17" s="327">
        <f>X17*(1-固定資本!N17)</f>
        <v>0</v>
      </c>
      <c r="AC17" s="327">
        <f t="shared" si="12"/>
        <v>0</v>
      </c>
      <c r="AD17" s="329">
        <f>I17*係数!H17/1000</f>
        <v>0</v>
      </c>
      <c r="AE17" s="389">
        <f>(I17+K17+T17)*係数!H17/1000</f>
        <v>0</v>
      </c>
      <c r="AF17" s="329">
        <f>I17*係数!I17/1000</f>
        <v>0</v>
      </c>
      <c r="AG17" s="334">
        <f>(I17+K17+T17)*係数!I17/1000</f>
        <v>0</v>
      </c>
    </row>
    <row r="18" spans="1:33">
      <c r="A18" s="11"/>
      <c r="B18" s="301">
        <v>152</v>
      </c>
      <c r="C18" s="303" t="s">
        <v>21</v>
      </c>
      <c r="D18" s="338">
        <f>入力!F36</f>
        <v>0</v>
      </c>
      <c r="E18" s="327">
        <v>0</v>
      </c>
      <c r="F18" s="328">
        <f>係数!D18</f>
        <v>4.66435800695294E-2</v>
      </c>
      <c r="G18" s="329">
        <f t="shared" si="4"/>
        <v>0</v>
      </c>
      <c r="H18" s="330">
        <f>固定資本!M18</f>
        <v>0.96028582555071107</v>
      </c>
      <c r="I18" s="338">
        <f t="shared" si="5"/>
        <v>0</v>
      </c>
      <c r="J18" s="327">
        <v>0</v>
      </c>
      <c r="K18" s="327">
        <f t="shared" si="6"/>
        <v>0</v>
      </c>
      <c r="L18" s="327">
        <f t="shared" si="0"/>
        <v>0</v>
      </c>
      <c r="M18" s="330">
        <f>係数!E18+係数!F18</f>
        <v>0.14532720756547574</v>
      </c>
      <c r="N18" s="327">
        <f t="shared" si="7"/>
        <v>0</v>
      </c>
      <c r="O18" s="335"/>
      <c r="P18" s="336"/>
      <c r="Q18" s="330">
        <f>係数!G18</f>
        <v>1.3202582159363999E-2</v>
      </c>
      <c r="R18" s="327">
        <f t="shared" si="1"/>
        <v>0</v>
      </c>
      <c r="S18" s="327">
        <f t="shared" si="2"/>
        <v>0</v>
      </c>
      <c r="T18" s="327">
        <v>0</v>
      </c>
      <c r="U18" s="327">
        <f t="shared" si="3"/>
        <v>0</v>
      </c>
      <c r="V18" s="329">
        <f t="shared" si="8"/>
        <v>0</v>
      </c>
      <c r="W18" s="327">
        <f t="shared" si="9"/>
        <v>0</v>
      </c>
      <c r="X18" s="327">
        <f t="shared" si="10"/>
        <v>0</v>
      </c>
      <c r="Y18" s="327">
        <f t="shared" si="11"/>
        <v>0</v>
      </c>
      <c r="Z18" s="329">
        <f>V18*(1-固定資本!N18)</f>
        <v>0</v>
      </c>
      <c r="AA18" s="327">
        <f>W18*(1-固定資本!N18)</f>
        <v>0</v>
      </c>
      <c r="AB18" s="327">
        <f>X18*(1-固定資本!N18)</f>
        <v>0</v>
      </c>
      <c r="AC18" s="327">
        <f t="shared" si="12"/>
        <v>0</v>
      </c>
      <c r="AD18" s="329">
        <f>I18*係数!H18/1000</f>
        <v>0</v>
      </c>
      <c r="AE18" s="389">
        <f>(I18+K18+T18)*係数!H18/1000</f>
        <v>0</v>
      </c>
      <c r="AF18" s="329">
        <f>I18*係数!I18/1000</f>
        <v>0</v>
      </c>
      <c r="AG18" s="334">
        <f>(I18+K18+T18)*係数!I18/1000</f>
        <v>0</v>
      </c>
    </row>
    <row r="19" spans="1:33">
      <c r="A19" s="11"/>
      <c r="B19" s="301">
        <v>161</v>
      </c>
      <c r="C19" s="303" t="s">
        <v>22</v>
      </c>
      <c r="D19" s="338">
        <f>入力!F37</f>
        <v>0</v>
      </c>
      <c r="E19" s="327">
        <v>0</v>
      </c>
      <c r="F19" s="328">
        <f>係数!D19</f>
        <v>0.12262429057512514</v>
      </c>
      <c r="G19" s="329">
        <f t="shared" si="4"/>
        <v>0</v>
      </c>
      <c r="H19" s="330">
        <f>固定資本!M19</f>
        <v>0.95420621577134634</v>
      </c>
      <c r="I19" s="338">
        <f t="shared" si="5"/>
        <v>0</v>
      </c>
      <c r="J19" s="327">
        <v>0</v>
      </c>
      <c r="K19" s="327">
        <f t="shared" si="6"/>
        <v>0</v>
      </c>
      <c r="L19" s="327">
        <f t="shared" si="0"/>
        <v>0</v>
      </c>
      <c r="M19" s="330">
        <f>係数!E19+係数!F19</f>
        <v>0.25365941791710206</v>
      </c>
      <c r="N19" s="327">
        <f t="shared" si="7"/>
        <v>0</v>
      </c>
      <c r="O19" s="335"/>
      <c r="P19" s="336"/>
      <c r="Q19" s="330">
        <f>係数!G19</f>
        <v>9.2845110553094602E-5</v>
      </c>
      <c r="R19" s="327">
        <f t="shared" si="1"/>
        <v>0</v>
      </c>
      <c r="S19" s="327">
        <f t="shared" si="2"/>
        <v>0</v>
      </c>
      <c r="T19" s="327">
        <v>0</v>
      </c>
      <c r="U19" s="327">
        <f t="shared" si="3"/>
        <v>0</v>
      </c>
      <c r="V19" s="329">
        <f t="shared" si="8"/>
        <v>0</v>
      </c>
      <c r="W19" s="327">
        <f t="shared" si="9"/>
        <v>0</v>
      </c>
      <c r="X19" s="327">
        <f t="shared" si="10"/>
        <v>0</v>
      </c>
      <c r="Y19" s="327">
        <f t="shared" si="11"/>
        <v>0</v>
      </c>
      <c r="Z19" s="329">
        <f>V19*(1-固定資本!N19)</f>
        <v>0</v>
      </c>
      <c r="AA19" s="327">
        <f>W19*(1-固定資本!N19)</f>
        <v>0</v>
      </c>
      <c r="AB19" s="327">
        <f>X19*(1-固定資本!N19)</f>
        <v>0</v>
      </c>
      <c r="AC19" s="327">
        <f t="shared" si="12"/>
        <v>0</v>
      </c>
      <c r="AD19" s="329">
        <f>I19*係数!H19/1000</f>
        <v>0</v>
      </c>
      <c r="AE19" s="389">
        <f>(I19+K19+T19)*係数!H19/1000</f>
        <v>0</v>
      </c>
      <c r="AF19" s="329">
        <f>I19*係数!I19/1000</f>
        <v>0</v>
      </c>
      <c r="AG19" s="334">
        <f>(I19+K19+T19)*係数!I19/1000</f>
        <v>0</v>
      </c>
    </row>
    <row r="20" spans="1:33">
      <c r="A20" s="11"/>
      <c r="B20" s="301">
        <v>162</v>
      </c>
      <c r="C20" s="303" t="s">
        <v>23</v>
      </c>
      <c r="D20" s="338">
        <f>入力!F38</f>
        <v>0</v>
      </c>
      <c r="E20" s="327">
        <v>0</v>
      </c>
      <c r="F20" s="328">
        <f>係数!D20</f>
        <v>0.10706294924116477</v>
      </c>
      <c r="G20" s="329">
        <f t="shared" si="4"/>
        <v>0</v>
      </c>
      <c r="H20" s="330">
        <f>固定資本!M20</f>
        <v>1.0287339768778467</v>
      </c>
      <c r="I20" s="338">
        <f t="shared" si="5"/>
        <v>0</v>
      </c>
      <c r="J20" s="327">
        <v>0</v>
      </c>
      <c r="K20" s="327">
        <f t="shared" si="6"/>
        <v>0</v>
      </c>
      <c r="L20" s="327">
        <f t="shared" si="0"/>
        <v>0</v>
      </c>
      <c r="M20" s="330">
        <f>係数!E20+係数!F20</f>
        <v>0.27121117274816187</v>
      </c>
      <c r="N20" s="327">
        <f t="shared" si="7"/>
        <v>0</v>
      </c>
      <c r="O20" s="335"/>
      <c r="P20" s="336"/>
      <c r="Q20" s="330">
        <f>係数!G20</f>
        <v>2.7537111462333914E-4</v>
      </c>
      <c r="R20" s="327">
        <f t="shared" si="1"/>
        <v>0</v>
      </c>
      <c r="S20" s="327">
        <f t="shared" si="2"/>
        <v>0</v>
      </c>
      <c r="T20" s="327">
        <v>0</v>
      </c>
      <c r="U20" s="327">
        <f t="shared" si="3"/>
        <v>0</v>
      </c>
      <c r="V20" s="329">
        <f t="shared" si="8"/>
        <v>0</v>
      </c>
      <c r="W20" s="327">
        <f t="shared" si="9"/>
        <v>0</v>
      </c>
      <c r="X20" s="327">
        <f t="shared" si="10"/>
        <v>0</v>
      </c>
      <c r="Y20" s="327">
        <f t="shared" si="11"/>
        <v>0</v>
      </c>
      <c r="Z20" s="329">
        <f>V20*(1-固定資本!N20)</f>
        <v>0</v>
      </c>
      <c r="AA20" s="327">
        <f>W20*(1-固定資本!N20)</f>
        <v>0</v>
      </c>
      <c r="AB20" s="327">
        <f>X20*(1-固定資本!N20)</f>
        <v>0</v>
      </c>
      <c r="AC20" s="327">
        <f t="shared" si="12"/>
        <v>0</v>
      </c>
      <c r="AD20" s="329">
        <f>I20*係数!H20/1000</f>
        <v>0</v>
      </c>
      <c r="AE20" s="389">
        <f>(I20+K20+T20)*係数!H20/1000</f>
        <v>0</v>
      </c>
      <c r="AF20" s="329">
        <f>I20*係数!I20/1000</f>
        <v>0</v>
      </c>
      <c r="AG20" s="334">
        <f>(I20+K20+T20)*係数!I20/1000</f>
        <v>0</v>
      </c>
    </row>
    <row r="21" spans="1:33">
      <c r="A21" s="11"/>
      <c r="B21" s="301">
        <v>163</v>
      </c>
      <c r="C21" s="303" t="s">
        <v>24</v>
      </c>
      <c r="D21" s="338">
        <f>入力!F39</f>
        <v>0</v>
      </c>
      <c r="E21" s="327">
        <v>0</v>
      </c>
      <c r="F21" s="328">
        <f>係数!D21</f>
        <v>0.20906228003551175</v>
      </c>
      <c r="G21" s="329">
        <f t="shared" si="4"/>
        <v>0</v>
      </c>
      <c r="H21" s="330">
        <f>固定資本!M21</f>
        <v>1.0739747775320037</v>
      </c>
      <c r="I21" s="338">
        <f t="shared" si="5"/>
        <v>0</v>
      </c>
      <c r="J21" s="327">
        <v>0</v>
      </c>
      <c r="K21" s="327">
        <f t="shared" si="6"/>
        <v>0</v>
      </c>
      <c r="L21" s="327">
        <f t="shared" si="0"/>
        <v>0</v>
      </c>
      <c r="M21" s="330">
        <f>係数!E21+係数!F21</f>
        <v>0.19131840035314313</v>
      </c>
      <c r="N21" s="327">
        <f t="shared" si="7"/>
        <v>0</v>
      </c>
      <c r="O21" s="335"/>
      <c r="P21" s="336"/>
      <c r="Q21" s="330">
        <f>係数!G21</f>
        <v>8.5754438602482031E-5</v>
      </c>
      <c r="R21" s="327">
        <f t="shared" si="1"/>
        <v>0</v>
      </c>
      <c r="S21" s="327">
        <f t="shared" si="2"/>
        <v>0</v>
      </c>
      <c r="T21" s="327">
        <v>0</v>
      </c>
      <c r="U21" s="327">
        <f t="shared" si="3"/>
        <v>0</v>
      </c>
      <c r="V21" s="329">
        <f t="shared" si="8"/>
        <v>0</v>
      </c>
      <c r="W21" s="327">
        <f t="shared" si="9"/>
        <v>0</v>
      </c>
      <c r="X21" s="327">
        <f t="shared" si="10"/>
        <v>0</v>
      </c>
      <c r="Y21" s="327">
        <f t="shared" si="11"/>
        <v>0</v>
      </c>
      <c r="Z21" s="329">
        <f>V21*(1-固定資本!N21)</f>
        <v>0</v>
      </c>
      <c r="AA21" s="327">
        <f>W21*(1-固定資本!N21)</f>
        <v>0</v>
      </c>
      <c r="AB21" s="327">
        <f>X21*(1-固定資本!N21)</f>
        <v>0</v>
      </c>
      <c r="AC21" s="327">
        <f t="shared" si="12"/>
        <v>0</v>
      </c>
      <c r="AD21" s="329">
        <f>I21*係数!H21/1000</f>
        <v>0</v>
      </c>
      <c r="AE21" s="389">
        <f>(I21+K21+T21)*係数!H21/1000</f>
        <v>0</v>
      </c>
      <c r="AF21" s="329">
        <f>I21*係数!I21/1000</f>
        <v>0</v>
      </c>
      <c r="AG21" s="334">
        <f>(I21+K21+T21)*係数!I21/1000</f>
        <v>0</v>
      </c>
    </row>
    <row r="22" spans="1:33">
      <c r="A22" s="11"/>
      <c r="B22" s="301">
        <v>164</v>
      </c>
      <c r="C22" s="303" t="s">
        <v>25</v>
      </c>
      <c r="D22" s="338">
        <f>入力!F40</f>
        <v>0</v>
      </c>
      <c r="E22" s="327">
        <v>0</v>
      </c>
      <c r="F22" s="328">
        <f>係数!D22</f>
        <v>0.40052862694787039</v>
      </c>
      <c r="G22" s="329">
        <f t="shared" si="4"/>
        <v>0</v>
      </c>
      <c r="H22" s="330">
        <f>固定資本!M22</f>
        <v>1.0779053694912295</v>
      </c>
      <c r="I22" s="338">
        <f t="shared" si="5"/>
        <v>0</v>
      </c>
      <c r="J22" s="327">
        <v>0</v>
      </c>
      <c r="K22" s="327">
        <f t="shared" si="6"/>
        <v>0</v>
      </c>
      <c r="L22" s="327">
        <f t="shared" si="0"/>
        <v>0</v>
      </c>
      <c r="M22" s="330">
        <f>係数!E22+係数!F22</f>
        <v>0.29379377000296825</v>
      </c>
      <c r="N22" s="327">
        <f t="shared" si="7"/>
        <v>0</v>
      </c>
      <c r="O22" s="335"/>
      <c r="P22" s="336"/>
      <c r="Q22" s="330">
        <f>係数!G22</f>
        <v>4.5834971722554554E-4</v>
      </c>
      <c r="R22" s="327">
        <f t="shared" si="1"/>
        <v>0</v>
      </c>
      <c r="S22" s="327">
        <f t="shared" si="2"/>
        <v>0</v>
      </c>
      <c r="T22" s="327">
        <v>0</v>
      </c>
      <c r="U22" s="327">
        <f t="shared" si="3"/>
        <v>0</v>
      </c>
      <c r="V22" s="329">
        <f t="shared" si="8"/>
        <v>0</v>
      </c>
      <c r="W22" s="327">
        <f t="shared" si="9"/>
        <v>0</v>
      </c>
      <c r="X22" s="327">
        <f t="shared" si="10"/>
        <v>0</v>
      </c>
      <c r="Y22" s="327">
        <f t="shared" si="11"/>
        <v>0</v>
      </c>
      <c r="Z22" s="329">
        <f>V22*(1-固定資本!N22)</f>
        <v>0</v>
      </c>
      <c r="AA22" s="327">
        <f>W22*(1-固定資本!N22)</f>
        <v>0</v>
      </c>
      <c r="AB22" s="327">
        <f>X22*(1-固定資本!N22)</f>
        <v>0</v>
      </c>
      <c r="AC22" s="327">
        <f t="shared" si="12"/>
        <v>0</v>
      </c>
      <c r="AD22" s="329">
        <f>I22*係数!H22/1000</f>
        <v>0</v>
      </c>
      <c r="AE22" s="389">
        <f>(I22+K22+T22)*係数!H22/1000</f>
        <v>0</v>
      </c>
      <c r="AF22" s="329">
        <f>I22*係数!I22/1000</f>
        <v>0</v>
      </c>
      <c r="AG22" s="334">
        <f>(I22+K22+T22)*係数!I22/1000</f>
        <v>0</v>
      </c>
    </row>
    <row r="23" spans="1:33">
      <c r="A23" s="11"/>
      <c r="B23" s="301">
        <v>191</v>
      </c>
      <c r="C23" s="303" t="s">
        <v>26</v>
      </c>
      <c r="D23" s="338">
        <f>入力!F41</f>
        <v>0</v>
      </c>
      <c r="E23" s="327">
        <v>0</v>
      </c>
      <c r="F23" s="328">
        <f>係数!D23</f>
        <v>0.31385807211718864</v>
      </c>
      <c r="G23" s="329">
        <f t="shared" si="4"/>
        <v>0</v>
      </c>
      <c r="H23" s="330">
        <f>固定資本!M23</f>
        <v>1.050151322316317</v>
      </c>
      <c r="I23" s="338">
        <f t="shared" si="5"/>
        <v>0</v>
      </c>
      <c r="J23" s="327">
        <v>0</v>
      </c>
      <c r="K23" s="327">
        <f t="shared" si="6"/>
        <v>0</v>
      </c>
      <c r="L23" s="327">
        <f t="shared" si="0"/>
        <v>0</v>
      </c>
      <c r="M23" s="330">
        <f>係数!E23+係数!F23</f>
        <v>0.34731080121207075</v>
      </c>
      <c r="N23" s="327">
        <f t="shared" si="7"/>
        <v>0</v>
      </c>
      <c r="O23" s="335"/>
      <c r="P23" s="336"/>
      <c r="Q23" s="330">
        <f>係数!G23</f>
        <v>9.2784829334043061E-5</v>
      </c>
      <c r="R23" s="327">
        <f t="shared" si="1"/>
        <v>0</v>
      </c>
      <c r="S23" s="327">
        <f t="shared" si="2"/>
        <v>0</v>
      </c>
      <c r="T23" s="327">
        <v>0</v>
      </c>
      <c r="U23" s="327">
        <f t="shared" si="3"/>
        <v>0</v>
      </c>
      <c r="V23" s="329">
        <f t="shared" si="8"/>
        <v>0</v>
      </c>
      <c r="W23" s="327">
        <f t="shared" si="9"/>
        <v>0</v>
      </c>
      <c r="X23" s="327">
        <f t="shared" si="10"/>
        <v>0</v>
      </c>
      <c r="Y23" s="327">
        <f t="shared" si="11"/>
        <v>0</v>
      </c>
      <c r="Z23" s="329">
        <f>V23*(1-固定資本!N23)</f>
        <v>0</v>
      </c>
      <c r="AA23" s="327">
        <f>W23*(1-固定資本!N23)</f>
        <v>0</v>
      </c>
      <c r="AB23" s="327">
        <f>X23*(1-固定資本!N23)</f>
        <v>0</v>
      </c>
      <c r="AC23" s="327">
        <f t="shared" si="12"/>
        <v>0</v>
      </c>
      <c r="AD23" s="329">
        <f>I23*係数!H23/1000</f>
        <v>0</v>
      </c>
      <c r="AE23" s="389">
        <f>(I23+K23+T23)*係数!H23/1000</f>
        <v>0</v>
      </c>
      <c r="AF23" s="329">
        <f>I23*係数!I23/1000</f>
        <v>0</v>
      </c>
      <c r="AG23" s="334">
        <f>(I23+K23+T23)*係数!I23/1000</f>
        <v>0</v>
      </c>
    </row>
    <row r="24" spans="1:33">
      <c r="A24" s="11"/>
      <c r="B24" s="301">
        <v>201</v>
      </c>
      <c r="C24" s="303" t="s">
        <v>27</v>
      </c>
      <c r="D24" s="338">
        <f>入力!F42</f>
        <v>0</v>
      </c>
      <c r="E24" s="327">
        <v>0</v>
      </c>
      <c r="F24" s="328">
        <f>係数!D24</f>
        <v>0.10301032563998935</v>
      </c>
      <c r="G24" s="329">
        <f t="shared" si="4"/>
        <v>0</v>
      </c>
      <c r="H24" s="330">
        <f>固定資本!M24</f>
        <v>0.74610952502765016</v>
      </c>
      <c r="I24" s="338">
        <f t="shared" si="5"/>
        <v>0</v>
      </c>
      <c r="J24" s="327">
        <v>0</v>
      </c>
      <c r="K24" s="327">
        <f t="shared" si="6"/>
        <v>0</v>
      </c>
      <c r="L24" s="327">
        <f t="shared" si="0"/>
        <v>0</v>
      </c>
      <c r="M24" s="330">
        <f>係数!E24+係数!F24</f>
        <v>0.14985797434347747</v>
      </c>
      <c r="N24" s="327">
        <f t="shared" si="7"/>
        <v>0</v>
      </c>
      <c r="O24" s="335"/>
      <c r="P24" s="336"/>
      <c r="Q24" s="330">
        <f>係数!G24</f>
        <v>1.1866994176091979E-5</v>
      </c>
      <c r="R24" s="327">
        <f t="shared" si="1"/>
        <v>0</v>
      </c>
      <c r="S24" s="327">
        <f t="shared" si="2"/>
        <v>0</v>
      </c>
      <c r="T24" s="327">
        <v>0</v>
      </c>
      <c r="U24" s="327">
        <f t="shared" si="3"/>
        <v>0</v>
      </c>
      <c r="V24" s="329">
        <f t="shared" si="8"/>
        <v>0</v>
      </c>
      <c r="W24" s="327">
        <f t="shared" si="9"/>
        <v>0</v>
      </c>
      <c r="X24" s="327">
        <f t="shared" si="10"/>
        <v>0</v>
      </c>
      <c r="Y24" s="327">
        <f t="shared" si="11"/>
        <v>0</v>
      </c>
      <c r="Z24" s="329">
        <f>V24*(1-固定資本!N24)</f>
        <v>0</v>
      </c>
      <c r="AA24" s="327">
        <f>W24*(1-固定資本!N24)</f>
        <v>0</v>
      </c>
      <c r="AB24" s="327">
        <f>X24*(1-固定資本!N24)</f>
        <v>0</v>
      </c>
      <c r="AC24" s="327">
        <f t="shared" si="12"/>
        <v>0</v>
      </c>
      <c r="AD24" s="329">
        <f>I24*係数!H24/1000</f>
        <v>0</v>
      </c>
      <c r="AE24" s="389">
        <f>(I24+K24+T24)*係数!H24/1000</f>
        <v>0</v>
      </c>
      <c r="AF24" s="329">
        <f>I24*係数!I24/1000</f>
        <v>0</v>
      </c>
      <c r="AG24" s="334">
        <f>(I24+K24+T24)*係数!I24/1000</f>
        <v>0</v>
      </c>
    </row>
    <row r="25" spans="1:33">
      <c r="A25" s="11"/>
      <c r="B25" s="301">
        <v>202</v>
      </c>
      <c r="C25" s="303" t="s">
        <v>28</v>
      </c>
      <c r="D25" s="338">
        <f>入力!F43</f>
        <v>0</v>
      </c>
      <c r="E25" s="327">
        <v>0</v>
      </c>
      <c r="F25" s="328">
        <f>係数!D25</f>
        <v>3.975221012143626E-2</v>
      </c>
      <c r="G25" s="329">
        <f t="shared" si="4"/>
        <v>0</v>
      </c>
      <c r="H25" s="330">
        <f>固定資本!M25</f>
        <v>1.1503425581373785</v>
      </c>
      <c r="I25" s="338">
        <f t="shared" si="5"/>
        <v>0</v>
      </c>
      <c r="J25" s="327">
        <v>0</v>
      </c>
      <c r="K25" s="327">
        <f t="shared" si="6"/>
        <v>0</v>
      </c>
      <c r="L25" s="327">
        <f t="shared" si="0"/>
        <v>0</v>
      </c>
      <c r="M25" s="330">
        <f>係数!E25+係数!F25</f>
        <v>0.23998953219598113</v>
      </c>
      <c r="N25" s="327">
        <f t="shared" si="7"/>
        <v>0</v>
      </c>
      <c r="O25" s="335"/>
      <c r="P25" s="336"/>
      <c r="Q25" s="330">
        <f>係数!G25</f>
        <v>3.3473118828460746E-5</v>
      </c>
      <c r="R25" s="327">
        <f t="shared" si="1"/>
        <v>0</v>
      </c>
      <c r="S25" s="327">
        <f t="shared" si="2"/>
        <v>0</v>
      </c>
      <c r="T25" s="327">
        <v>0</v>
      </c>
      <c r="U25" s="327">
        <f t="shared" si="3"/>
        <v>0</v>
      </c>
      <c r="V25" s="329">
        <f t="shared" si="8"/>
        <v>0</v>
      </c>
      <c r="W25" s="327">
        <f t="shared" si="9"/>
        <v>0</v>
      </c>
      <c r="X25" s="327">
        <f t="shared" si="10"/>
        <v>0</v>
      </c>
      <c r="Y25" s="327">
        <f t="shared" si="11"/>
        <v>0</v>
      </c>
      <c r="Z25" s="329">
        <f>V25*(1-固定資本!N25)</f>
        <v>0</v>
      </c>
      <c r="AA25" s="327">
        <f>W25*(1-固定資本!N25)</f>
        <v>0</v>
      </c>
      <c r="AB25" s="327">
        <f>X25*(1-固定資本!N25)</f>
        <v>0</v>
      </c>
      <c r="AC25" s="327">
        <f t="shared" si="12"/>
        <v>0</v>
      </c>
      <c r="AD25" s="329">
        <f>I25*係数!H25/1000</f>
        <v>0</v>
      </c>
      <c r="AE25" s="389">
        <f>(I25+K25+T25)*係数!H25/1000</f>
        <v>0</v>
      </c>
      <c r="AF25" s="329">
        <f>I25*係数!I25/1000</f>
        <v>0</v>
      </c>
      <c r="AG25" s="334">
        <f>(I25+K25+T25)*係数!I25/1000</f>
        <v>0</v>
      </c>
    </row>
    <row r="26" spans="1:33">
      <c r="A26" s="11"/>
      <c r="B26" s="301">
        <v>203</v>
      </c>
      <c r="C26" s="303" t="s">
        <v>29</v>
      </c>
      <c r="D26" s="338">
        <f>入力!F44</f>
        <v>0</v>
      </c>
      <c r="E26" s="327">
        <v>0</v>
      </c>
      <c r="F26" s="328">
        <f>係数!D26</f>
        <v>2.5312769495967613E-3</v>
      </c>
      <c r="G26" s="329">
        <f t="shared" si="4"/>
        <v>0</v>
      </c>
      <c r="H26" s="330">
        <f>固定資本!M26</f>
        <v>0.74680286296064535</v>
      </c>
      <c r="I26" s="338">
        <f t="shared" si="5"/>
        <v>0</v>
      </c>
      <c r="J26" s="327">
        <v>0</v>
      </c>
      <c r="K26" s="327">
        <f t="shared" si="6"/>
        <v>0</v>
      </c>
      <c r="L26" s="327">
        <f t="shared" si="0"/>
        <v>0</v>
      </c>
      <c r="M26" s="330">
        <f>係数!E26+係数!F26</f>
        <v>0.29211531645071087</v>
      </c>
      <c r="N26" s="327">
        <f t="shared" si="7"/>
        <v>0</v>
      </c>
      <c r="O26" s="335"/>
      <c r="P26" s="336"/>
      <c r="Q26" s="330">
        <f>係数!G26</f>
        <v>0</v>
      </c>
      <c r="R26" s="327">
        <f t="shared" si="1"/>
        <v>0</v>
      </c>
      <c r="S26" s="327">
        <f t="shared" si="2"/>
        <v>0</v>
      </c>
      <c r="T26" s="327">
        <v>0</v>
      </c>
      <c r="U26" s="327">
        <f t="shared" si="3"/>
        <v>0</v>
      </c>
      <c r="V26" s="329">
        <f t="shared" si="8"/>
        <v>0</v>
      </c>
      <c r="W26" s="327">
        <f t="shared" si="9"/>
        <v>0</v>
      </c>
      <c r="X26" s="327">
        <f t="shared" si="10"/>
        <v>0</v>
      </c>
      <c r="Y26" s="327">
        <f t="shared" si="11"/>
        <v>0</v>
      </c>
      <c r="Z26" s="329">
        <f>V26*(1-固定資本!N26)</f>
        <v>0</v>
      </c>
      <c r="AA26" s="327">
        <f>W26*(1-固定資本!N26)</f>
        <v>0</v>
      </c>
      <c r="AB26" s="327">
        <f>X26*(1-固定資本!N26)</f>
        <v>0</v>
      </c>
      <c r="AC26" s="327">
        <f t="shared" si="12"/>
        <v>0</v>
      </c>
      <c r="AD26" s="329">
        <f>I26*係数!H26/1000</f>
        <v>0</v>
      </c>
      <c r="AE26" s="389">
        <f>(I26+K26+T26)*係数!H26/1000</f>
        <v>0</v>
      </c>
      <c r="AF26" s="329">
        <f>I26*係数!I26/1000</f>
        <v>0</v>
      </c>
      <c r="AG26" s="334">
        <f>(I26+K26+T26)*係数!I26/1000</f>
        <v>0</v>
      </c>
    </row>
    <row r="27" spans="1:33">
      <c r="A27" s="11"/>
      <c r="B27" s="301">
        <v>204</v>
      </c>
      <c r="C27" s="303" t="s">
        <v>30</v>
      </c>
      <c r="D27" s="338">
        <f>入力!F45</f>
        <v>0</v>
      </c>
      <c r="E27" s="327">
        <v>0</v>
      </c>
      <c r="F27" s="328">
        <f>係数!D27</f>
        <v>1.661141572789715E-2</v>
      </c>
      <c r="G27" s="329">
        <f t="shared" si="4"/>
        <v>0</v>
      </c>
      <c r="H27" s="330">
        <f>固定資本!M27</f>
        <v>0.9414991827111594</v>
      </c>
      <c r="I27" s="338">
        <f t="shared" si="5"/>
        <v>0</v>
      </c>
      <c r="J27" s="327">
        <v>0</v>
      </c>
      <c r="K27" s="327">
        <f t="shared" si="6"/>
        <v>0</v>
      </c>
      <c r="L27" s="327">
        <f t="shared" si="0"/>
        <v>0</v>
      </c>
      <c r="M27" s="330">
        <f>係数!E27+係数!F27</f>
        <v>0.10185164734337662</v>
      </c>
      <c r="N27" s="327">
        <f t="shared" si="7"/>
        <v>0</v>
      </c>
      <c r="O27" s="335"/>
      <c r="P27" s="336"/>
      <c r="Q27" s="330">
        <f>係数!G27</f>
        <v>3.0296062526185145E-7</v>
      </c>
      <c r="R27" s="327">
        <f t="shared" si="1"/>
        <v>0</v>
      </c>
      <c r="S27" s="327">
        <f t="shared" si="2"/>
        <v>0</v>
      </c>
      <c r="T27" s="327">
        <v>0</v>
      </c>
      <c r="U27" s="327">
        <f t="shared" si="3"/>
        <v>0</v>
      </c>
      <c r="V27" s="329">
        <f t="shared" si="8"/>
        <v>0</v>
      </c>
      <c r="W27" s="327">
        <f t="shared" si="9"/>
        <v>0</v>
      </c>
      <c r="X27" s="327">
        <f t="shared" si="10"/>
        <v>0</v>
      </c>
      <c r="Y27" s="327">
        <f t="shared" si="11"/>
        <v>0</v>
      </c>
      <c r="Z27" s="329">
        <f>V27*(1-固定資本!N27)</f>
        <v>0</v>
      </c>
      <c r="AA27" s="327">
        <f>W27*(1-固定資本!N27)</f>
        <v>0</v>
      </c>
      <c r="AB27" s="327">
        <f>X27*(1-固定資本!N27)</f>
        <v>0</v>
      </c>
      <c r="AC27" s="327">
        <f t="shared" si="12"/>
        <v>0</v>
      </c>
      <c r="AD27" s="329">
        <f>I27*係数!H27/1000</f>
        <v>0</v>
      </c>
      <c r="AE27" s="389">
        <f>(I27+K27+T27)*係数!H27/1000</f>
        <v>0</v>
      </c>
      <c r="AF27" s="329">
        <f>I27*係数!I27/1000</f>
        <v>0</v>
      </c>
      <c r="AG27" s="334">
        <f>(I27+K27+T27)*係数!I27/1000</f>
        <v>0</v>
      </c>
    </row>
    <row r="28" spans="1:33">
      <c r="A28" s="11"/>
      <c r="B28" s="301">
        <v>205</v>
      </c>
      <c r="C28" s="303" t="s">
        <v>31</v>
      </c>
      <c r="D28" s="338">
        <f>入力!F46</f>
        <v>0</v>
      </c>
      <c r="E28" s="327">
        <v>0</v>
      </c>
      <c r="F28" s="328">
        <f>係数!D28</f>
        <v>9.6020960360156948E-3</v>
      </c>
      <c r="G28" s="329">
        <f t="shared" si="4"/>
        <v>0</v>
      </c>
      <c r="H28" s="330">
        <f>固定資本!M28</f>
        <v>0.95450288038761244</v>
      </c>
      <c r="I28" s="338">
        <f t="shared" si="5"/>
        <v>0</v>
      </c>
      <c r="J28" s="327">
        <v>0</v>
      </c>
      <c r="K28" s="327">
        <f t="shared" si="6"/>
        <v>0</v>
      </c>
      <c r="L28" s="327">
        <f t="shared" si="0"/>
        <v>0</v>
      </c>
      <c r="M28" s="330">
        <f>係数!E28+係数!F28</f>
        <v>3.3018267644130642E-2</v>
      </c>
      <c r="N28" s="327">
        <f t="shared" si="7"/>
        <v>0</v>
      </c>
      <c r="O28" s="335"/>
      <c r="P28" s="336"/>
      <c r="Q28" s="330">
        <f>係数!G28</f>
        <v>0</v>
      </c>
      <c r="R28" s="327">
        <f t="shared" si="1"/>
        <v>0</v>
      </c>
      <c r="S28" s="327">
        <f t="shared" si="2"/>
        <v>0</v>
      </c>
      <c r="T28" s="327">
        <v>0</v>
      </c>
      <c r="U28" s="327">
        <f t="shared" si="3"/>
        <v>0</v>
      </c>
      <c r="V28" s="329">
        <f t="shared" si="8"/>
        <v>0</v>
      </c>
      <c r="W28" s="327">
        <f t="shared" si="9"/>
        <v>0</v>
      </c>
      <c r="X28" s="327">
        <f t="shared" si="10"/>
        <v>0</v>
      </c>
      <c r="Y28" s="327">
        <f t="shared" si="11"/>
        <v>0</v>
      </c>
      <c r="Z28" s="329">
        <f>V28*(1-固定資本!N28)</f>
        <v>0</v>
      </c>
      <c r="AA28" s="327">
        <f>W28*(1-固定資本!N28)</f>
        <v>0</v>
      </c>
      <c r="AB28" s="327">
        <f>X28*(1-固定資本!N28)</f>
        <v>0</v>
      </c>
      <c r="AC28" s="327">
        <f t="shared" si="12"/>
        <v>0</v>
      </c>
      <c r="AD28" s="329">
        <f>I28*係数!H28/1000</f>
        <v>0</v>
      </c>
      <c r="AE28" s="389">
        <f>(I28+K28+T28)*係数!H28/1000</f>
        <v>0</v>
      </c>
      <c r="AF28" s="329">
        <f>I28*係数!I28/1000</f>
        <v>0</v>
      </c>
      <c r="AG28" s="334">
        <f>(I28+K28+T28)*係数!I28/1000</f>
        <v>0</v>
      </c>
    </row>
    <row r="29" spans="1:33">
      <c r="A29" s="11"/>
      <c r="B29" s="301">
        <v>206</v>
      </c>
      <c r="C29" s="303" t="s">
        <v>32</v>
      </c>
      <c r="D29" s="338">
        <f>入力!F47</f>
        <v>0</v>
      </c>
      <c r="E29" s="327">
        <v>0</v>
      </c>
      <c r="F29" s="328">
        <f>係数!D29</f>
        <v>1.7317773005846027E-3</v>
      </c>
      <c r="G29" s="329">
        <f t="shared" si="4"/>
        <v>0</v>
      </c>
      <c r="H29" s="330">
        <f>固定資本!M29</f>
        <v>0.90724515497052038</v>
      </c>
      <c r="I29" s="338">
        <f t="shared" si="5"/>
        <v>0</v>
      </c>
      <c r="J29" s="327">
        <v>0</v>
      </c>
      <c r="K29" s="327">
        <f t="shared" si="6"/>
        <v>0</v>
      </c>
      <c r="L29" s="327">
        <f t="shared" si="0"/>
        <v>0</v>
      </c>
      <c r="M29" s="330">
        <f>係数!E29+係数!F29</f>
        <v>0.18626692456479693</v>
      </c>
      <c r="N29" s="327">
        <f t="shared" si="7"/>
        <v>0</v>
      </c>
      <c r="O29" s="335"/>
      <c r="P29" s="336"/>
      <c r="Q29" s="330">
        <f>係数!G29</f>
        <v>0</v>
      </c>
      <c r="R29" s="327">
        <f t="shared" si="1"/>
        <v>0</v>
      </c>
      <c r="S29" s="327">
        <f t="shared" si="2"/>
        <v>0</v>
      </c>
      <c r="T29" s="327">
        <v>0</v>
      </c>
      <c r="U29" s="327">
        <f t="shared" si="3"/>
        <v>0</v>
      </c>
      <c r="V29" s="329">
        <f t="shared" si="8"/>
        <v>0</v>
      </c>
      <c r="W29" s="327">
        <f t="shared" si="9"/>
        <v>0</v>
      </c>
      <c r="X29" s="327">
        <f t="shared" si="10"/>
        <v>0</v>
      </c>
      <c r="Y29" s="327">
        <f t="shared" si="11"/>
        <v>0</v>
      </c>
      <c r="Z29" s="329">
        <f>V29*(1-固定資本!N29)</f>
        <v>0</v>
      </c>
      <c r="AA29" s="327">
        <f>W29*(1-固定資本!N29)</f>
        <v>0</v>
      </c>
      <c r="AB29" s="327">
        <f>X29*(1-固定資本!N29)</f>
        <v>0</v>
      </c>
      <c r="AC29" s="327">
        <f t="shared" si="12"/>
        <v>0</v>
      </c>
      <c r="AD29" s="329">
        <f>I29*係数!H29/1000</f>
        <v>0</v>
      </c>
      <c r="AE29" s="389">
        <f>(I29+K29+T29)*係数!H29/1000</f>
        <v>0</v>
      </c>
      <c r="AF29" s="329">
        <f>I29*係数!I29/1000</f>
        <v>0</v>
      </c>
      <c r="AG29" s="334">
        <f>(I29+K29+T29)*係数!I29/1000</f>
        <v>0</v>
      </c>
    </row>
    <row r="30" spans="1:33">
      <c r="A30" s="11"/>
      <c r="B30" s="301">
        <v>207</v>
      </c>
      <c r="C30" s="303" t="s">
        <v>33</v>
      </c>
      <c r="D30" s="338">
        <f>入力!F48</f>
        <v>0</v>
      </c>
      <c r="E30" s="327">
        <v>0</v>
      </c>
      <c r="F30" s="328">
        <f>係数!D30</f>
        <v>0.22323151101014038</v>
      </c>
      <c r="G30" s="329">
        <f t="shared" si="4"/>
        <v>0</v>
      </c>
      <c r="H30" s="330">
        <f>固定資本!M30</f>
        <v>0.91885107165270208</v>
      </c>
      <c r="I30" s="338">
        <f t="shared" si="5"/>
        <v>0</v>
      </c>
      <c r="J30" s="327">
        <v>0</v>
      </c>
      <c r="K30" s="327">
        <f t="shared" si="6"/>
        <v>0</v>
      </c>
      <c r="L30" s="327">
        <f t="shared" si="0"/>
        <v>0</v>
      </c>
      <c r="M30" s="330">
        <f>係数!E30+係数!F30</f>
        <v>0.26419828916354948</v>
      </c>
      <c r="N30" s="327">
        <f t="shared" si="7"/>
        <v>0</v>
      </c>
      <c r="O30" s="335"/>
      <c r="P30" s="336"/>
      <c r="Q30" s="330">
        <f>係数!G30</f>
        <v>1.089086966559537E-3</v>
      </c>
      <c r="R30" s="327">
        <f t="shared" si="1"/>
        <v>0</v>
      </c>
      <c r="S30" s="327">
        <f t="shared" si="2"/>
        <v>0</v>
      </c>
      <c r="T30" s="327">
        <v>0</v>
      </c>
      <c r="U30" s="327">
        <f t="shared" si="3"/>
        <v>0</v>
      </c>
      <c r="V30" s="329">
        <f t="shared" si="8"/>
        <v>0</v>
      </c>
      <c r="W30" s="327">
        <f t="shared" si="9"/>
        <v>0</v>
      </c>
      <c r="X30" s="327">
        <f t="shared" si="10"/>
        <v>0</v>
      </c>
      <c r="Y30" s="327">
        <f t="shared" si="11"/>
        <v>0</v>
      </c>
      <c r="Z30" s="329">
        <f>V30*(1-固定資本!N30)</f>
        <v>0</v>
      </c>
      <c r="AA30" s="327">
        <f>W30*(1-固定資本!N30)</f>
        <v>0</v>
      </c>
      <c r="AB30" s="327">
        <f>X30*(1-固定資本!N30)</f>
        <v>0</v>
      </c>
      <c r="AC30" s="327">
        <f t="shared" si="12"/>
        <v>0</v>
      </c>
      <c r="AD30" s="329">
        <f>I30*係数!H30/1000</f>
        <v>0</v>
      </c>
      <c r="AE30" s="389">
        <f>(I30+K30+T30)*係数!H30/1000</f>
        <v>0</v>
      </c>
      <c r="AF30" s="329">
        <f>I30*係数!I30/1000</f>
        <v>0</v>
      </c>
      <c r="AG30" s="334">
        <f>(I30+K30+T30)*係数!I30/1000</f>
        <v>0</v>
      </c>
    </row>
    <row r="31" spans="1:33">
      <c r="A31" s="11"/>
      <c r="B31" s="301">
        <v>208</v>
      </c>
      <c r="C31" s="303" t="s">
        <v>34</v>
      </c>
      <c r="D31" s="338">
        <f>入力!F49</f>
        <v>0</v>
      </c>
      <c r="E31" s="327">
        <v>0</v>
      </c>
      <c r="F31" s="328">
        <f>係数!D31</f>
        <v>0.16189819616238055</v>
      </c>
      <c r="G31" s="329">
        <f t="shared" si="4"/>
        <v>0</v>
      </c>
      <c r="H31" s="330">
        <f>固定資本!M31</f>
        <v>0.96622528534847862</v>
      </c>
      <c r="I31" s="338">
        <f t="shared" si="5"/>
        <v>0</v>
      </c>
      <c r="J31" s="327">
        <v>0</v>
      </c>
      <c r="K31" s="327">
        <f t="shared" si="6"/>
        <v>0</v>
      </c>
      <c r="L31" s="327">
        <f t="shared" si="0"/>
        <v>0</v>
      </c>
      <c r="M31" s="330">
        <f>係数!E31+係数!F31</f>
        <v>0.22484581328497827</v>
      </c>
      <c r="N31" s="327">
        <f t="shared" si="7"/>
        <v>0</v>
      </c>
      <c r="O31" s="335"/>
      <c r="P31" s="336"/>
      <c r="Q31" s="330">
        <f>係数!G31</f>
        <v>4.2449770761739591E-3</v>
      </c>
      <c r="R31" s="327">
        <f t="shared" si="1"/>
        <v>0</v>
      </c>
      <c r="S31" s="327">
        <f t="shared" si="2"/>
        <v>0</v>
      </c>
      <c r="T31" s="327">
        <v>0</v>
      </c>
      <c r="U31" s="327">
        <f t="shared" si="3"/>
        <v>0</v>
      </c>
      <c r="V31" s="329">
        <f t="shared" si="8"/>
        <v>0</v>
      </c>
      <c r="W31" s="327">
        <f t="shared" si="9"/>
        <v>0</v>
      </c>
      <c r="X31" s="327">
        <f t="shared" si="10"/>
        <v>0</v>
      </c>
      <c r="Y31" s="327">
        <f t="shared" si="11"/>
        <v>0</v>
      </c>
      <c r="Z31" s="329">
        <f>V31*(1-固定資本!N31)</f>
        <v>0</v>
      </c>
      <c r="AA31" s="327">
        <f>W31*(1-固定資本!N31)</f>
        <v>0</v>
      </c>
      <c r="AB31" s="327">
        <f>X31*(1-固定資本!N31)</f>
        <v>0</v>
      </c>
      <c r="AC31" s="327">
        <f t="shared" si="12"/>
        <v>0</v>
      </c>
      <c r="AD31" s="329">
        <f>I31*係数!H31/1000</f>
        <v>0</v>
      </c>
      <c r="AE31" s="389">
        <f>(I31+K31+T31)*係数!H31/1000</f>
        <v>0</v>
      </c>
      <c r="AF31" s="329">
        <f>I31*係数!I31/1000</f>
        <v>0</v>
      </c>
      <c r="AG31" s="334">
        <f>(I31+K31+T31)*係数!I31/1000</f>
        <v>0</v>
      </c>
    </row>
    <row r="32" spans="1:33">
      <c r="A32" s="11"/>
      <c r="B32" s="301">
        <v>211</v>
      </c>
      <c r="C32" s="303" t="s">
        <v>35</v>
      </c>
      <c r="D32" s="338">
        <f>入力!F50</f>
        <v>0</v>
      </c>
      <c r="E32" s="327">
        <v>0</v>
      </c>
      <c r="F32" s="328">
        <f>係数!D32</f>
        <v>7.87753884211706E-4</v>
      </c>
      <c r="G32" s="329">
        <f t="shared" si="4"/>
        <v>0</v>
      </c>
      <c r="H32" s="330">
        <f>固定資本!M32</f>
        <v>1.0022786656411056</v>
      </c>
      <c r="I32" s="338">
        <f t="shared" si="5"/>
        <v>0</v>
      </c>
      <c r="J32" s="327">
        <v>0</v>
      </c>
      <c r="K32" s="327">
        <f t="shared" si="6"/>
        <v>0</v>
      </c>
      <c r="L32" s="327">
        <f t="shared" si="0"/>
        <v>0</v>
      </c>
      <c r="M32" s="330">
        <f>係数!E32+係数!F32</f>
        <v>1.3830745452870552E-2</v>
      </c>
      <c r="N32" s="327">
        <f t="shared" si="7"/>
        <v>0</v>
      </c>
      <c r="O32" s="335"/>
      <c r="P32" s="336"/>
      <c r="Q32" s="330">
        <f>係数!G32</f>
        <v>1.129966706925685E-2</v>
      </c>
      <c r="R32" s="327">
        <f t="shared" si="1"/>
        <v>0</v>
      </c>
      <c r="S32" s="327">
        <f t="shared" si="2"/>
        <v>0</v>
      </c>
      <c r="T32" s="327">
        <v>0</v>
      </c>
      <c r="U32" s="327">
        <f t="shared" si="3"/>
        <v>0</v>
      </c>
      <c r="V32" s="329">
        <f t="shared" si="8"/>
        <v>0</v>
      </c>
      <c r="W32" s="327">
        <f t="shared" si="9"/>
        <v>0</v>
      </c>
      <c r="X32" s="327">
        <f t="shared" si="10"/>
        <v>0</v>
      </c>
      <c r="Y32" s="327">
        <f t="shared" si="11"/>
        <v>0</v>
      </c>
      <c r="Z32" s="329">
        <f>V32*(1-固定資本!N32)</f>
        <v>0</v>
      </c>
      <c r="AA32" s="327">
        <f>W32*(1-固定資本!N32)</f>
        <v>0</v>
      </c>
      <c r="AB32" s="327">
        <f>X32*(1-固定資本!N32)</f>
        <v>0</v>
      </c>
      <c r="AC32" s="327">
        <f t="shared" si="12"/>
        <v>0</v>
      </c>
      <c r="AD32" s="329">
        <f>I32*係数!H32/1000</f>
        <v>0</v>
      </c>
      <c r="AE32" s="389">
        <f>(I32+K32+T32)*係数!H32/1000</f>
        <v>0</v>
      </c>
      <c r="AF32" s="329">
        <f>I32*係数!I32/1000</f>
        <v>0</v>
      </c>
      <c r="AG32" s="334">
        <f>(I32+K32+T32)*係数!I32/1000</f>
        <v>0</v>
      </c>
    </row>
    <row r="33" spans="1:33">
      <c r="A33" s="11"/>
      <c r="B33" s="301">
        <v>212</v>
      </c>
      <c r="C33" s="303" t="s">
        <v>36</v>
      </c>
      <c r="D33" s="338">
        <f>入力!F51</f>
        <v>0</v>
      </c>
      <c r="E33" s="327">
        <v>0</v>
      </c>
      <c r="F33" s="328">
        <f>係数!D33</f>
        <v>0.44413519794161693</v>
      </c>
      <c r="G33" s="329">
        <f t="shared" si="4"/>
        <v>0</v>
      </c>
      <c r="H33" s="330">
        <f>固定資本!M33</f>
        <v>1.0315692333774333</v>
      </c>
      <c r="I33" s="338">
        <f t="shared" si="5"/>
        <v>0</v>
      </c>
      <c r="J33" s="327">
        <v>0</v>
      </c>
      <c r="K33" s="327">
        <f t="shared" si="6"/>
        <v>0</v>
      </c>
      <c r="L33" s="327">
        <f t="shared" si="0"/>
        <v>0</v>
      </c>
      <c r="M33" s="330">
        <f>係数!E33+係数!F33</f>
        <v>0.2008530171506018</v>
      </c>
      <c r="N33" s="327">
        <f t="shared" si="7"/>
        <v>0</v>
      </c>
      <c r="O33" s="335"/>
      <c r="P33" s="336"/>
      <c r="Q33" s="330">
        <f>係数!G33</f>
        <v>2.6640038257061699E-7</v>
      </c>
      <c r="R33" s="327">
        <f t="shared" si="1"/>
        <v>0</v>
      </c>
      <c r="S33" s="327">
        <f t="shared" si="2"/>
        <v>0</v>
      </c>
      <c r="T33" s="327">
        <v>0</v>
      </c>
      <c r="U33" s="327">
        <f t="shared" si="3"/>
        <v>0</v>
      </c>
      <c r="V33" s="329">
        <f t="shared" si="8"/>
        <v>0</v>
      </c>
      <c r="W33" s="327">
        <f t="shared" si="9"/>
        <v>0</v>
      </c>
      <c r="X33" s="327">
        <f t="shared" si="10"/>
        <v>0</v>
      </c>
      <c r="Y33" s="327">
        <f t="shared" si="11"/>
        <v>0</v>
      </c>
      <c r="Z33" s="329">
        <f>V33*(1-固定資本!N33)</f>
        <v>0</v>
      </c>
      <c r="AA33" s="327">
        <f>W33*(1-固定資本!N33)</f>
        <v>0</v>
      </c>
      <c r="AB33" s="327">
        <f>X33*(1-固定資本!N33)</f>
        <v>0</v>
      </c>
      <c r="AC33" s="327">
        <f t="shared" si="12"/>
        <v>0</v>
      </c>
      <c r="AD33" s="329">
        <f>I33*係数!H33/1000</f>
        <v>0</v>
      </c>
      <c r="AE33" s="389">
        <f>(I33+K33+T33)*係数!H33/1000</f>
        <v>0</v>
      </c>
      <c r="AF33" s="329">
        <f>I33*係数!I33/1000</f>
        <v>0</v>
      </c>
      <c r="AG33" s="334">
        <f>(I33+K33+T33)*係数!I33/1000</f>
        <v>0</v>
      </c>
    </row>
    <row r="34" spans="1:33">
      <c r="A34" s="11"/>
      <c r="B34" s="301">
        <v>221</v>
      </c>
      <c r="C34" s="303" t="s">
        <v>37</v>
      </c>
      <c r="D34" s="338">
        <f>入力!F52</f>
        <v>0</v>
      </c>
      <c r="E34" s="327">
        <v>0</v>
      </c>
      <c r="F34" s="328">
        <f>係数!D34</f>
        <v>0.12029621483290154</v>
      </c>
      <c r="G34" s="329">
        <f t="shared" si="4"/>
        <v>0</v>
      </c>
      <c r="H34" s="330">
        <f>固定資本!M34</f>
        <v>0.94119135347514282</v>
      </c>
      <c r="I34" s="338">
        <f t="shared" si="5"/>
        <v>0</v>
      </c>
      <c r="J34" s="327">
        <v>0</v>
      </c>
      <c r="K34" s="327">
        <f t="shared" si="6"/>
        <v>0</v>
      </c>
      <c r="L34" s="327">
        <f t="shared" si="0"/>
        <v>0</v>
      </c>
      <c r="M34" s="330">
        <f>係数!E34+係数!F34</f>
        <v>0.18862425058316765</v>
      </c>
      <c r="N34" s="327">
        <f t="shared" si="7"/>
        <v>0</v>
      </c>
      <c r="O34" s="335"/>
      <c r="P34" s="336"/>
      <c r="Q34" s="330">
        <f>係数!G34</f>
        <v>6.9338676605931997E-4</v>
      </c>
      <c r="R34" s="327">
        <f t="shared" si="1"/>
        <v>0</v>
      </c>
      <c r="S34" s="327">
        <f t="shared" si="2"/>
        <v>0</v>
      </c>
      <c r="T34" s="327">
        <v>0</v>
      </c>
      <c r="U34" s="327">
        <f t="shared" si="3"/>
        <v>0</v>
      </c>
      <c r="V34" s="329">
        <f t="shared" si="8"/>
        <v>0</v>
      </c>
      <c r="W34" s="327">
        <f t="shared" si="9"/>
        <v>0</v>
      </c>
      <c r="X34" s="327">
        <f t="shared" si="10"/>
        <v>0</v>
      </c>
      <c r="Y34" s="327">
        <f t="shared" si="11"/>
        <v>0</v>
      </c>
      <c r="Z34" s="329">
        <f>V34*(1-固定資本!N34)</f>
        <v>0</v>
      </c>
      <c r="AA34" s="327">
        <f>W34*(1-固定資本!N34)</f>
        <v>0</v>
      </c>
      <c r="AB34" s="327">
        <f>X34*(1-固定資本!N34)</f>
        <v>0</v>
      </c>
      <c r="AC34" s="327">
        <f t="shared" si="12"/>
        <v>0</v>
      </c>
      <c r="AD34" s="329">
        <f>I34*係数!H34/1000</f>
        <v>0</v>
      </c>
      <c r="AE34" s="389">
        <f>(I34+K34+T34)*係数!H34/1000</f>
        <v>0</v>
      </c>
      <c r="AF34" s="329">
        <f>I34*係数!I34/1000</f>
        <v>0</v>
      </c>
      <c r="AG34" s="334">
        <f>(I34+K34+T34)*係数!I34/1000</f>
        <v>0</v>
      </c>
    </row>
    <row r="35" spans="1:33">
      <c r="A35" s="11"/>
      <c r="B35" s="301">
        <v>222</v>
      </c>
      <c r="C35" s="303" t="s">
        <v>38</v>
      </c>
      <c r="D35" s="338">
        <f>入力!F53</f>
        <v>0</v>
      </c>
      <c r="E35" s="327">
        <v>0</v>
      </c>
      <c r="F35" s="328">
        <f>係数!D35</f>
        <v>3.6682313355650642E-2</v>
      </c>
      <c r="G35" s="329">
        <f t="shared" si="4"/>
        <v>0</v>
      </c>
      <c r="H35" s="330">
        <f>固定資本!M35</f>
        <v>0.97788138773508126</v>
      </c>
      <c r="I35" s="338">
        <f t="shared" si="5"/>
        <v>0</v>
      </c>
      <c r="J35" s="327">
        <v>0</v>
      </c>
      <c r="K35" s="327">
        <f t="shared" si="6"/>
        <v>0</v>
      </c>
      <c r="L35" s="327">
        <f t="shared" si="0"/>
        <v>0</v>
      </c>
      <c r="M35" s="330">
        <f>係数!E35+係数!F35</f>
        <v>0.25923291086995187</v>
      </c>
      <c r="N35" s="327">
        <f t="shared" si="7"/>
        <v>0</v>
      </c>
      <c r="O35" s="335"/>
      <c r="P35" s="336"/>
      <c r="Q35" s="330">
        <f>係数!G35</f>
        <v>1.7488556394737089E-3</v>
      </c>
      <c r="R35" s="327">
        <f t="shared" si="1"/>
        <v>0</v>
      </c>
      <c r="S35" s="327">
        <f t="shared" si="2"/>
        <v>0</v>
      </c>
      <c r="T35" s="327">
        <v>0</v>
      </c>
      <c r="U35" s="327">
        <f t="shared" si="3"/>
        <v>0</v>
      </c>
      <c r="V35" s="329">
        <f t="shared" si="8"/>
        <v>0</v>
      </c>
      <c r="W35" s="327">
        <f t="shared" si="9"/>
        <v>0</v>
      </c>
      <c r="X35" s="327">
        <f t="shared" si="10"/>
        <v>0</v>
      </c>
      <c r="Y35" s="327">
        <f t="shared" si="11"/>
        <v>0</v>
      </c>
      <c r="Z35" s="329">
        <f>V35*(1-固定資本!N35)</f>
        <v>0</v>
      </c>
      <c r="AA35" s="327">
        <f>W35*(1-固定資本!N35)</f>
        <v>0</v>
      </c>
      <c r="AB35" s="327">
        <f>X35*(1-固定資本!N35)</f>
        <v>0</v>
      </c>
      <c r="AC35" s="327">
        <f t="shared" si="12"/>
        <v>0</v>
      </c>
      <c r="AD35" s="329">
        <f>I35*係数!H35/1000</f>
        <v>0</v>
      </c>
      <c r="AE35" s="389">
        <f>(I35+K35+T35)*係数!H35/1000</f>
        <v>0</v>
      </c>
      <c r="AF35" s="329">
        <f>I35*係数!I35/1000</f>
        <v>0</v>
      </c>
      <c r="AG35" s="334">
        <f>(I35+K35+T35)*係数!I35/1000</f>
        <v>0</v>
      </c>
    </row>
    <row r="36" spans="1:33">
      <c r="A36" s="11"/>
      <c r="B36" s="301">
        <v>231</v>
      </c>
      <c r="C36" s="303" t="s">
        <v>39</v>
      </c>
      <c r="D36" s="338">
        <f>入力!F54</f>
        <v>0</v>
      </c>
      <c r="E36" s="327">
        <v>0</v>
      </c>
      <c r="F36" s="328">
        <f>係数!D36</f>
        <v>3.7173018508232514E-2</v>
      </c>
      <c r="G36" s="329">
        <f t="shared" si="4"/>
        <v>0</v>
      </c>
      <c r="H36" s="330">
        <f>固定資本!M36</f>
        <v>0.98676609526055503</v>
      </c>
      <c r="I36" s="338">
        <f t="shared" si="5"/>
        <v>0</v>
      </c>
      <c r="J36" s="327">
        <v>0</v>
      </c>
      <c r="K36" s="327">
        <f t="shared" si="6"/>
        <v>0</v>
      </c>
      <c r="L36" s="327">
        <f t="shared" si="0"/>
        <v>0</v>
      </c>
      <c r="M36" s="330">
        <f>係数!E36+係数!F36</f>
        <v>0.3027040262543309</v>
      </c>
      <c r="N36" s="327">
        <f t="shared" si="7"/>
        <v>0</v>
      </c>
      <c r="O36" s="335"/>
      <c r="P36" s="336"/>
      <c r="Q36" s="330">
        <f>係数!G36</f>
        <v>3.3537075071592565E-3</v>
      </c>
      <c r="R36" s="327">
        <f t="shared" si="1"/>
        <v>0</v>
      </c>
      <c r="S36" s="327">
        <f t="shared" si="2"/>
        <v>0</v>
      </c>
      <c r="T36" s="327">
        <v>0</v>
      </c>
      <c r="U36" s="327">
        <f t="shared" si="3"/>
        <v>0</v>
      </c>
      <c r="V36" s="329">
        <f t="shared" si="8"/>
        <v>0</v>
      </c>
      <c r="W36" s="327">
        <f t="shared" si="9"/>
        <v>0</v>
      </c>
      <c r="X36" s="327">
        <f t="shared" si="10"/>
        <v>0</v>
      </c>
      <c r="Y36" s="327">
        <f t="shared" si="11"/>
        <v>0</v>
      </c>
      <c r="Z36" s="329">
        <f>V36*(1-固定資本!N36)</f>
        <v>0</v>
      </c>
      <c r="AA36" s="327">
        <f>W36*(1-固定資本!N36)</f>
        <v>0</v>
      </c>
      <c r="AB36" s="327">
        <f>X36*(1-固定資本!N36)</f>
        <v>0</v>
      </c>
      <c r="AC36" s="327">
        <f t="shared" si="12"/>
        <v>0</v>
      </c>
      <c r="AD36" s="329">
        <f>I36*係数!H36/1000</f>
        <v>0</v>
      </c>
      <c r="AE36" s="389">
        <f>(I36+K36+T36)*係数!H36/1000</f>
        <v>0</v>
      </c>
      <c r="AF36" s="329">
        <f>I36*係数!I36/1000</f>
        <v>0</v>
      </c>
      <c r="AG36" s="334">
        <f>(I36+K36+T36)*係数!I36/1000</f>
        <v>0</v>
      </c>
    </row>
    <row r="37" spans="1:33">
      <c r="A37" s="11"/>
      <c r="B37" s="301">
        <v>251</v>
      </c>
      <c r="C37" s="303" t="s">
        <v>40</v>
      </c>
      <c r="D37" s="338">
        <f>入力!F55</f>
        <v>0</v>
      </c>
      <c r="E37" s="327">
        <v>0</v>
      </c>
      <c r="F37" s="328">
        <f>係数!D37</f>
        <v>0.10243832311935219</v>
      </c>
      <c r="G37" s="329">
        <f t="shared" si="4"/>
        <v>0</v>
      </c>
      <c r="H37" s="330">
        <f>固定資本!M37</f>
        <v>1.0526967784300147</v>
      </c>
      <c r="I37" s="338">
        <f t="shared" si="5"/>
        <v>0</v>
      </c>
      <c r="J37" s="327">
        <v>0</v>
      </c>
      <c r="K37" s="327">
        <f t="shared" si="6"/>
        <v>0</v>
      </c>
      <c r="L37" s="327">
        <f t="shared" si="0"/>
        <v>0</v>
      </c>
      <c r="M37" s="330">
        <f>係数!E37+係数!F37</f>
        <v>0.1826755008488927</v>
      </c>
      <c r="N37" s="327">
        <f t="shared" si="7"/>
        <v>0</v>
      </c>
      <c r="O37" s="335"/>
      <c r="P37" s="336"/>
      <c r="Q37" s="330">
        <f>係数!G37</f>
        <v>3.8903034557925826E-5</v>
      </c>
      <c r="R37" s="327">
        <f t="shared" si="1"/>
        <v>0</v>
      </c>
      <c r="S37" s="327">
        <f t="shared" si="2"/>
        <v>0</v>
      </c>
      <c r="T37" s="327">
        <v>0</v>
      </c>
      <c r="U37" s="327">
        <f t="shared" si="3"/>
        <v>0</v>
      </c>
      <c r="V37" s="329">
        <f t="shared" si="8"/>
        <v>0</v>
      </c>
      <c r="W37" s="327">
        <f t="shared" si="9"/>
        <v>0</v>
      </c>
      <c r="X37" s="327">
        <f t="shared" si="10"/>
        <v>0</v>
      </c>
      <c r="Y37" s="327">
        <f t="shared" si="11"/>
        <v>0</v>
      </c>
      <c r="Z37" s="329">
        <f>V37*(1-固定資本!N37)</f>
        <v>0</v>
      </c>
      <c r="AA37" s="327">
        <f>W37*(1-固定資本!N37)</f>
        <v>0</v>
      </c>
      <c r="AB37" s="327">
        <f>X37*(1-固定資本!N37)</f>
        <v>0</v>
      </c>
      <c r="AC37" s="327">
        <f t="shared" si="12"/>
        <v>0</v>
      </c>
      <c r="AD37" s="329">
        <f>I37*係数!H37/1000</f>
        <v>0</v>
      </c>
      <c r="AE37" s="389">
        <f>(I37+K37+T37)*係数!H37/1000</f>
        <v>0</v>
      </c>
      <c r="AF37" s="329">
        <f>I37*係数!I37/1000</f>
        <v>0</v>
      </c>
      <c r="AG37" s="334">
        <f>(I37+K37+T37)*係数!I37/1000</f>
        <v>0</v>
      </c>
    </row>
    <row r="38" spans="1:33">
      <c r="A38" s="11"/>
      <c r="B38" s="301">
        <v>252</v>
      </c>
      <c r="C38" s="303" t="s">
        <v>41</v>
      </c>
      <c r="D38" s="338">
        <f>入力!F56</f>
        <v>0</v>
      </c>
      <c r="E38" s="327">
        <v>0</v>
      </c>
      <c r="F38" s="328">
        <f>係数!D38</f>
        <v>0.5048563950510393</v>
      </c>
      <c r="G38" s="329">
        <f t="shared" si="4"/>
        <v>0</v>
      </c>
      <c r="H38" s="330">
        <f>固定資本!M38</f>
        <v>1.0670700835814202</v>
      </c>
      <c r="I38" s="338">
        <f t="shared" si="5"/>
        <v>0</v>
      </c>
      <c r="J38" s="327">
        <v>0</v>
      </c>
      <c r="K38" s="327">
        <f t="shared" si="6"/>
        <v>0</v>
      </c>
      <c r="L38" s="327">
        <f t="shared" si="0"/>
        <v>0</v>
      </c>
      <c r="M38" s="330">
        <f>係数!E38+係数!F38</f>
        <v>0.2421643548187889</v>
      </c>
      <c r="N38" s="327">
        <f t="shared" si="7"/>
        <v>0</v>
      </c>
      <c r="O38" s="335"/>
      <c r="P38" s="336"/>
      <c r="Q38" s="330">
        <f>係数!G38</f>
        <v>2.4690542481431467E-6</v>
      </c>
      <c r="R38" s="327">
        <f t="shared" si="1"/>
        <v>0</v>
      </c>
      <c r="S38" s="327">
        <f t="shared" si="2"/>
        <v>0</v>
      </c>
      <c r="T38" s="327">
        <v>0</v>
      </c>
      <c r="U38" s="327">
        <f t="shared" si="3"/>
        <v>0</v>
      </c>
      <c r="V38" s="329">
        <f t="shared" si="8"/>
        <v>0</v>
      </c>
      <c r="W38" s="327">
        <f t="shared" si="9"/>
        <v>0</v>
      </c>
      <c r="X38" s="327">
        <f t="shared" si="10"/>
        <v>0</v>
      </c>
      <c r="Y38" s="327">
        <f t="shared" si="11"/>
        <v>0</v>
      </c>
      <c r="Z38" s="329">
        <f>V38*(1-固定資本!N38)</f>
        <v>0</v>
      </c>
      <c r="AA38" s="327">
        <f>W38*(1-固定資本!N38)</f>
        <v>0</v>
      </c>
      <c r="AB38" s="327">
        <f>X38*(1-固定資本!N38)</f>
        <v>0</v>
      </c>
      <c r="AC38" s="327">
        <f t="shared" si="12"/>
        <v>0</v>
      </c>
      <c r="AD38" s="329">
        <f>I38*係数!H38/1000</f>
        <v>0</v>
      </c>
      <c r="AE38" s="389">
        <f>(I38+K38+T38)*係数!H38/1000</f>
        <v>0</v>
      </c>
      <c r="AF38" s="329">
        <f>I38*係数!I38/1000</f>
        <v>0</v>
      </c>
      <c r="AG38" s="334">
        <f>(I38+K38+T38)*係数!I38/1000</f>
        <v>0</v>
      </c>
    </row>
    <row r="39" spans="1:33">
      <c r="A39" s="11"/>
      <c r="B39" s="301">
        <v>253</v>
      </c>
      <c r="C39" s="303" t="s">
        <v>42</v>
      </c>
      <c r="D39" s="338">
        <f>入力!F57</f>
        <v>0</v>
      </c>
      <c r="E39" s="327">
        <v>0</v>
      </c>
      <c r="F39" s="328">
        <f>係数!D39</f>
        <v>2.2138279113519288E-2</v>
      </c>
      <c r="G39" s="329">
        <f t="shared" si="4"/>
        <v>0</v>
      </c>
      <c r="H39" s="330">
        <f>固定資本!M39</f>
        <v>0.93984991216962599</v>
      </c>
      <c r="I39" s="338">
        <f t="shared" si="5"/>
        <v>0</v>
      </c>
      <c r="J39" s="327">
        <v>0</v>
      </c>
      <c r="K39" s="327">
        <f t="shared" si="6"/>
        <v>0</v>
      </c>
      <c r="L39" s="327">
        <f t="shared" si="0"/>
        <v>0</v>
      </c>
      <c r="M39" s="330">
        <f>係数!E39+係数!F39</f>
        <v>0.49123118282592082</v>
      </c>
      <c r="N39" s="327">
        <f t="shared" si="7"/>
        <v>0</v>
      </c>
      <c r="O39" s="335"/>
      <c r="P39" s="336"/>
      <c r="Q39" s="330">
        <f>係数!G39</f>
        <v>4.1983767575126731E-5</v>
      </c>
      <c r="R39" s="327">
        <f t="shared" si="1"/>
        <v>0</v>
      </c>
      <c r="S39" s="327">
        <f t="shared" si="2"/>
        <v>0</v>
      </c>
      <c r="T39" s="327">
        <v>0</v>
      </c>
      <c r="U39" s="327">
        <f t="shared" si="3"/>
        <v>0</v>
      </c>
      <c r="V39" s="329">
        <f t="shared" si="8"/>
        <v>0</v>
      </c>
      <c r="W39" s="327">
        <f t="shared" si="9"/>
        <v>0</v>
      </c>
      <c r="X39" s="327">
        <f t="shared" si="10"/>
        <v>0</v>
      </c>
      <c r="Y39" s="327">
        <f t="shared" si="11"/>
        <v>0</v>
      </c>
      <c r="Z39" s="329">
        <f>V39*(1-固定資本!N39)</f>
        <v>0</v>
      </c>
      <c r="AA39" s="327">
        <f>W39*(1-固定資本!N39)</f>
        <v>0</v>
      </c>
      <c r="AB39" s="327">
        <f>X39*(1-固定資本!N39)</f>
        <v>0</v>
      </c>
      <c r="AC39" s="327">
        <f t="shared" si="12"/>
        <v>0</v>
      </c>
      <c r="AD39" s="329">
        <f>I39*係数!H39/1000</f>
        <v>0</v>
      </c>
      <c r="AE39" s="389">
        <f>(I39+K39+T39)*係数!H39/1000</f>
        <v>0</v>
      </c>
      <c r="AF39" s="329">
        <f>I39*係数!I39/1000</f>
        <v>0</v>
      </c>
      <c r="AG39" s="334">
        <f>(I39+K39+T39)*係数!I39/1000</f>
        <v>0</v>
      </c>
    </row>
    <row r="40" spans="1:33">
      <c r="A40" s="11"/>
      <c r="B40" s="301">
        <v>259</v>
      </c>
      <c r="C40" s="303" t="s">
        <v>43</v>
      </c>
      <c r="D40" s="338">
        <f>入力!F58</f>
        <v>0</v>
      </c>
      <c r="E40" s="327">
        <v>0</v>
      </c>
      <c r="F40" s="328">
        <f>係数!D40</f>
        <v>0.11040459409606318</v>
      </c>
      <c r="G40" s="329">
        <f t="shared" si="4"/>
        <v>0</v>
      </c>
      <c r="H40" s="330">
        <f>固定資本!M40</f>
        <v>1.0686995841865128</v>
      </c>
      <c r="I40" s="338">
        <f t="shared" si="5"/>
        <v>0</v>
      </c>
      <c r="J40" s="327">
        <v>0</v>
      </c>
      <c r="K40" s="327">
        <f t="shared" si="6"/>
        <v>0</v>
      </c>
      <c r="L40" s="327">
        <f t="shared" si="0"/>
        <v>0</v>
      </c>
      <c r="M40" s="330">
        <f>係数!E40+係数!F40</f>
        <v>0.38156664621228359</v>
      </c>
      <c r="N40" s="327">
        <f t="shared" si="7"/>
        <v>0</v>
      </c>
      <c r="O40" s="335"/>
      <c r="P40" s="336"/>
      <c r="Q40" s="330">
        <f>係数!G40</f>
        <v>2.2820943790498281E-4</v>
      </c>
      <c r="R40" s="327">
        <f t="shared" si="1"/>
        <v>0</v>
      </c>
      <c r="S40" s="327">
        <f t="shared" si="2"/>
        <v>0</v>
      </c>
      <c r="T40" s="327">
        <v>0</v>
      </c>
      <c r="U40" s="327">
        <f t="shared" si="3"/>
        <v>0</v>
      </c>
      <c r="V40" s="329">
        <f t="shared" si="8"/>
        <v>0</v>
      </c>
      <c r="W40" s="327">
        <f t="shared" si="9"/>
        <v>0</v>
      </c>
      <c r="X40" s="327">
        <f t="shared" si="10"/>
        <v>0</v>
      </c>
      <c r="Y40" s="327">
        <f t="shared" si="11"/>
        <v>0</v>
      </c>
      <c r="Z40" s="329">
        <f>V40*(1-固定資本!N40)</f>
        <v>0</v>
      </c>
      <c r="AA40" s="327">
        <f>W40*(1-固定資本!N40)</f>
        <v>0</v>
      </c>
      <c r="AB40" s="327">
        <f>X40*(1-固定資本!N40)</f>
        <v>0</v>
      </c>
      <c r="AC40" s="327">
        <f t="shared" si="12"/>
        <v>0</v>
      </c>
      <c r="AD40" s="329">
        <f>I40*係数!H40/1000</f>
        <v>0</v>
      </c>
      <c r="AE40" s="389">
        <f>(I40+K40+T40)*係数!H40/1000</f>
        <v>0</v>
      </c>
      <c r="AF40" s="329">
        <f>I40*係数!I40/1000</f>
        <v>0</v>
      </c>
      <c r="AG40" s="334">
        <f>(I40+K40+T40)*係数!I40/1000</f>
        <v>0</v>
      </c>
    </row>
    <row r="41" spans="1:33">
      <c r="A41" s="11"/>
      <c r="B41" s="301">
        <v>261</v>
      </c>
      <c r="C41" s="303" t="s">
        <v>44</v>
      </c>
      <c r="D41" s="338">
        <f>入力!F59</f>
        <v>0</v>
      </c>
      <c r="E41" s="327">
        <v>0</v>
      </c>
      <c r="F41" s="328">
        <f>係数!D41</f>
        <v>8.6224411631530273E-4</v>
      </c>
      <c r="G41" s="329">
        <f t="shared" si="4"/>
        <v>0</v>
      </c>
      <c r="H41" s="330">
        <f>固定資本!M41</f>
        <v>0.98732919967788479</v>
      </c>
      <c r="I41" s="338">
        <f t="shared" si="5"/>
        <v>0</v>
      </c>
      <c r="J41" s="327">
        <v>0</v>
      </c>
      <c r="K41" s="327">
        <f t="shared" si="6"/>
        <v>0</v>
      </c>
      <c r="L41" s="327">
        <f t="shared" si="0"/>
        <v>0</v>
      </c>
      <c r="M41" s="330">
        <f>係数!E41+係数!F41</f>
        <v>0.18956978210316641</v>
      </c>
      <c r="N41" s="327">
        <f t="shared" si="7"/>
        <v>0</v>
      </c>
      <c r="O41" s="335"/>
      <c r="P41" s="336"/>
      <c r="Q41" s="330">
        <f>係数!G41</f>
        <v>0</v>
      </c>
      <c r="R41" s="327">
        <f t="shared" si="1"/>
        <v>0</v>
      </c>
      <c r="S41" s="327">
        <f t="shared" si="2"/>
        <v>0</v>
      </c>
      <c r="T41" s="327">
        <v>0</v>
      </c>
      <c r="U41" s="327">
        <f t="shared" si="3"/>
        <v>0</v>
      </c>
      <c r="V41" s="329">
        <f t="shared" si="8"/>
        <v>0</v>
      </c>
      <c r="W41" s="327">
        <f t="shared" si="9"/>
        <v>0</v>
      </c>
      <c r="X41" s="327">
        <f t="shared" si="10"/>
        <v>0</v>
      </c>
      <c r="Y41" s="327">
        <f t="shared" si="11"/>
        <v>0</v>
      </c>
      <c r="Z41" s="329">
        <f>V41*(1-固定資本!N41)</f>
        <v>0</v>
      </c>
      <c r="AA41" s="327">
        <f>W41*(1-固定資本!N41)</f>
        <v>0</v>
      </c>
      <c r="AB41" s="327">
        <f>X41*(1-固定資本!N41)</f>
        <v>0</v>
      </c>
      <c r="AC41" s="327">
        <f t="shared" si="12"/>
        <v>0</v>
      </c>
      <c r="AD41" s="329">
        <f>I41*係数!H41/1000</f>
        <v>0</v>
      </c>
      <c r="AE41" s="389">
        <f>(I41+K41+T41)*係数!H41/1000</f>
        <v>0</v>
      </c>
      <c r="AF41" s="329">
        <f>I41*係数!I41/1000</f>
        <v>0</v>
      </c>
      <c r="AG41" s="334">
        <f>(I41+K41+T41)*係数!I41/1000</f>
        <v>0</v>
      </c>
    </row>
    <row r="42" spans="1:33">
      <c r="A42" s="11"/>
      <c r="B42" s="301">
        <v>262</v>
      </c>
      <c r="C42" s="303" t="s">
        <v>45</v>
      </c>
      <c r="D42" s="338">
        <f>入力!F60</f>
        <v>0</v>
      </c>
      <c r="E42" s="327">
        <v>0</v>
      </c>
      <c r="F42" s="328">
        <f>係数!D42</f>
        <v>7.151964363288299E-2</v>
      </c>
      <c r="G42" s="329">
        <f t="shared" si="4"/>
        <v>0</v>
      </c>
      <c r="H42" s="330">
        <f>固定資本!M42</f>
        <v>1.0141266639115543</v>
      </c>
      <c r="I42" s="338">
        <f t="shared" si="5"/>
        <v>0</v>
      </c>
      <c r="J42" s="327">
        <v>0</v>
      </c>
      <c r="K42" s="327">
        <f t="shared" si="6"/>
        <v>0</v>
      </c>
      <c r="L42" s="327">
        <f t="shared" si="0"/>
        <v>0</v>
      </c>
      <c r="M42" s="330">
        <f>係数!E42+係数!F42</f>
        <v>0.29829598527959006</v>
      </c>
      <c r="N42" s="327">
        <f t="shared" si="7"/>
        <v>0</v>
      </c>
      <c r="O42" s="335"/>
      <c r="P42" s="336"/>
      <c r="Q42" s="330">
        <f>係数!G42</f>
        <v>0</v>
      </c>
      <c r="R42" s="327">
        <f t="shared" si="1"/>
        <v>0</v>
      </c>
      <c r="S42" s="327">
        <f t="shared" si="2"/>
        <v>0</v>
      </c>
      <c r="T42" s="327">
        <v>0</v>
      </c>
      <c r="U42" s="327">
        <f t="shared" si="3"/>
        <v>0</v>
      </c>
      <c r="V42" s="329">
        <f t="shared" si="8"/>
        <v>0</v>
      </c>
      <c r="W42" s="327">
        <f t="shared" si="9"/>
        <v>0</v>
      </c>
      <c r="X42" s="327">
        <f t="shared" si="10"/>
        <v>0</v>
      </c>
      <c r="Y42" s="327">
        <f t="shared" si="11"/>
        <v>0</v>
      </c>
      <c r="Z42" s="329">
        <f>V42*(1-固定資本!N42)</f>
        <v>0</v>
      </c>
      <c r="AA42" s="327">
        <f>W42*(1-固定資本!N42)</f>
        <v>0</v>
      </c>
      <c r="AB42" s="327">
        <f>X42*(1-固定資本!N42)</f>
        <v>0</v>
      </c>
      <c r="AC42" s="327">
        <f t="shared" si="12"/>
        <v>0</v>
      </c>
      <c r="AD42" s="329">
        <f>I42*係数!H42/1000</f>
        <v>0</v>
      </c>
      <c r="AE42" s="389">
        <f>(I42+K42+T42)*係数!H42/1000</f>
        <v>0</v>
      </c>
      <c r="AF42" s="329">
        <f>I42*係数!I42/1000</f>
        <v>0</v>
      </c>
      <c r="AG42" s="334">
        <f>(I42+K42+T42)*係数!I42/1000</f>
        <v>0</v>
      </c>
    </row>
    <row r="43" spans="1:33">
      <c r="A43" s="11"/>
      <c r="B43" s="301">
        <v>263</v>
      </c>
      <c r="C43" s="303" t="s">
        <v>46</v>
      </c>
      <c r="D43" s="338">
        <f>入力!F61</f>
        <v>0</v>
      </c>
      <c r="E43" s="327">
        <v>0</v>
      </c>
      <c r="F43" s="328">
        <f>係数!D43</f>
        <v>8.9259854277943251E-2</v>
      </c>
      <c r="G43" s="329">
        <f t="shared" si="4"/>
        <v>0</v>
      </c>
      <c r="H43" s="330">
        <f>固定資本!M43</f>
        <v>1.0762979803621566</v>
      </c>
      <c r="I43" s="338">
        <f t="shared" si="5"/>
        <v>0</v>
      </c>
      <c r="J43" s="327">
        <v>0</v>
      </c>
      <c r="K43" s="327">
        <f t="shared" si="6"/>
        <v>0</v>
      </c>
      <c r="L43" s="327">
        <f t="shared" si="0"/>
        <v>0</v>
      </c>
      <c r="M43" s="330">
        <f>係数!E43+係数!F43</f>
        <v>0.36962919278630313</v>
      </c>
      <c r="N43" s="327">
        <f t="shared" si="7"/>
        <v>0</v>
      </c>
      <c r="O43" s="335"/>
      <c r="P43" s="336"/>
      <c r="Q43" s="330">
        <f>係数!G43</f>
        <v>6.6959940551032552E-8</v>
      </c>
      <c r="R43" s="327">
        <f t="shared" si="1"/>
        <v>0</v>
      </c>
      <c r="S43" s="327">
        <f t="shared" si="2"/>
        <v>0</v>
      </c>
      <c r="T43" s="327">
        <v>0</v>
      </c>
      <c r="U43" s="327">
        <f t="shared" si="3"/>
        <v>0</v>
      </c>
      <c r="V43" s="329">
        <f t="shared" si="8"/>
        <v>0</v>
      </c>
      <c r="W43" s="327">
        <f t="shared" si="9"/>
        <v>0</v>
      </c>
      <c r="X43" s="327">
        <f t="shared" si="10"/>
        <v>0</v>
      </c>
      <c r="Y43" s="327">
        <f t="shared" si="11"/>
        <v>0</v>
      </c>
      <c r="Z43" s="329">
        <f>V43*(1-固定資本!N43)</f>
        <v>0</v>
      </c>
      <c r="AA43" s="327">
        <f>W43*(1-固定資本!N43)</f>
        <v>0</v>
      </c>
      <c r="AB43" s="327">
        <f>X43*(1-固定資本!N43)</f>
        <v>0</v>
      </c>
      <c r="AC43" s="327">
        <f t="shared" si="12"/>
        <v>0</v>
      </c>
      <c r="AD43" s="329">
        <f>I43*係数!H43/1000</f>
        <v>0</v>
      </c>
      <c r="AE43" s="389">
        <f>(I43+K43+T43)*係数!H43/1000</f>
        <v>0</v>
      </c>
      <c r="AF43" s="329">
        <f>I43*係数!I43/1000</f>
        <v>0</v>
      </c>
      <c r="AG43" s="334">
        <f>(I43+K43+T43)*係数!I43/1000</f>
        <v>0</v>
      </c>
    </row>
    <row r="44" spans="1:33">
      <c r="A44" s="11"/>
      <c r="B44" s="301">
        <v>269</v>
      </c>
      <c r="C44" s="303" t="s">
        <v>47</v>
      </c>
      <c r="D44" s="338">
        <f>入力!F62</f>
        <v>0</v>
      </c>
      <c r="E44" s="327">
        <v>0</v>
      </c>
      <c r="F44" s="328">
        <f>係数!D44</f>
        <v>0.34895606008252855</v>
      </c>
      <c r="G44" s="329">
        <f t="shared" si="4"/>
        <v>0</v>
      </c>
      <c r="H44" s="330">
        <f>固定資本!M44</f>
        <v>1.088861514875836</v>
      </c>
      <c r="I44" s="338">
        <f t="shared" si="5"/>
        <v>0</v>
      </c>
      <c r="J44" s="327">
        <v>0</v>
      </c>
      <c r="K44" s="327">
        <f t="shared" si="6"/>
        <v>0</v>
      </c>
      <c r="L44" s="327">
        <f t="shared" si="0"/>
        <v>0</v>
      </c>
      <c r="M44" s="330">
        <f>係数!E44+係数!F44</f>
        <v>0.1857748502738692</v>
      </c>
      <c r="N44" s="327">
        <f t="shared" si="7"/>
        <v>0</v>
      </c>
      <c r="O44" s="335"/>
      <c r="P44" s="336"/>
      <c r="Q44" s="330">
        <f>係数!G44</f>
        <v>0</v>
      </c>
      <c r="R44" s="327">
        <f t="shared" si="1"/>
        <v>0</v>
      </c>
      <c r="S44" s="327">
        <f t="shared" si="2"/>
        <v>0</v>
      </c>
      <c r="T44" s="327">
        <v>0</v>
      </c>
      <c r="U44" s="327">
        <f t="shared" si="3"/>
        <v>0</v>
      </c>
      <c r="V44" s="329">
        <f t="shared" si="8"/>
        <v>0</v>
      </c>
      <c r="W44" s="327">
        <f t="shared" si="9"/>
        <v>0</v>
      </c>
      <c r="X44" s="327">
        <f t="shared" si="10"/>
        <v>0</v>
      </c>
      <c r="Y44" s="327">
        <f t="shared" si="11"/>
        <v>0</v>
      </c>
      <c r="Z44" s="329">
        <f>V44*(1-固定資本!N44)</f>
        <v>0</v>
      </c>
      <c r="AA44" s="327">
        <f>W44*(1-固定資本!N44)</f>
        <v>0</v>
      </c>
      <c r="AB44" s="327">
        <f>X44*(1-固定資本!N44)</f>
        <v>0</v>
      </c>
      <c r="AC44" s="327">
        <f t="shared" si="12"/>
        <v>0</v>
      </c>
      <c r="AD44" s="329">
        <f>I44*係数!H44/1000</f>
        <v>0</v>
      </c>
      <c r="AE44" s="389">
        <f>(I44+K44+T44)*係数!H44/1000</f>
        <v>0</v>
      </c>
      <c r="AF44" s="329">
        <f>I44*係数!I44/1000</f>
        <v>0</v>
      </c>
      <c r="AG44" s="334">
        <f>(I44+K44+T44)*係数!I44/1000</f>
        <v>0</v>
      </c>
    </row>
    <row r="45" spans="1:33">
      <c r="A45" s="11"/>
      <c r="B45" s="301">
        <v>271</v>
      </c>
      <c r="C45" s="303" t="s">
        <v>48</v>
      </c>
      <c r="D45" s="338">
        <f>入力!F63</f>
        <v>0</v>
      </c>
      <c r="E45" s="327">
        <v>0</v>
      </c>
      <c r="F45" s="328">
        <f>係数!D45</f>
        <v>7.9113759470006872E-2</v>
      </c>
      <c r="G45" s="329">
        <f t="shared" si="4"/>
        <v>0</v>
      </c>
      <c r="H45" s="330">
        <f>固定資本!M45</f>
        <v>1.0022278956333002</v>
      </c>
      <c r="I45" s="338">
        <f t="shared" si="5"/>
        <v>0</v>
      </c>
      <c r="J45" s="327">
        <v>0</v>
      </c>
      <c r="K45" s="327">
        <f t="shared" si="6"/>
        <v>0</v>
      </c>
      <c r="L45" s="327">
        <f t="shared" si="0"/>
        <v>0</v>
      </c>
      <c r="M45" s="330">
        <f>係数!E45+係数!F45</f>
        <v>0.22837316786600481</v>
      </c>
      <c r="N45" s="327">
        <f t="shared" si="7"/>
        <v>0</v>
      </c>
      <c r="O45" s="335"/>
      <c r="P45" s="336"/>
      <c r="Q45" s="330">
        <f>係数!G45</f>
        <v>3.338179306947361E-4</v>
      </c>
      <c r="R45" s="327">
        <f t="shared" si="1"/>
        <v>0</v>
      </c>
      <c r="S45" s="327">
        <f t="shared" si="2"/>
        <v>0</v>
      </c>
      <c r="T45" s="327">
        <v>0</v>
      </c>
      <c r="U45" s="327">
        <f t="shared" si="3"/>
        <v>0</v>
      </c>
      <c r="V45" s="329">
        <f t="shared" si="8"/>
        <v>0</v>
      </c>
      <c r="W45" s="327">
        <f t="shared" si="9"/>
        <v>0</v>
      </c>
      <c r="X45" s="327">
        <f t="shared" si="10"/>
        <v>0</v>
      </c>
      <c r="Y45" s="327">
        <f t="shared" si="11"/>
        <v>0</v>
      </c>
      <c r="Z45" s="329">
        <f>V45*(1-固定資本!N45)</f>
        <v>0</v>
      </c>
      <c r="AA45" s="327">
        <f>W45*(1-固定資本!N45)</f>
        <v>0</v>
      </c>
      <c r="AB45" s="327">
        <f>X45*(1-固定資本!N45)</f>
        <v>0</v>
      </c>
      <c r="AC45" s="327">
        <f t="shared" si="12"/>
        <v>0</v>
      </c>
      <c r="AD45" s="329">
        <f>I45*係数!H45/1000</f>
        <v>0</v>
      </c>
      <c r="AE45" s="389">
        <f>(I45+K45+T45)*係数!H45/1000</f>
        <v>0</v>
      </c>
      <c r="AF45" s="329">
        <f>I45*係数!I45/1000</f>
        <v>0</v>
      </c>
      <c r="AG45" s="334">
        <f>(I45+K45+T45)*係数!I45/1000</f>
        <v>0</v>
      </c>
    </row>
    <row r="46" spans="1:33">
      <c r="A46" s="11"/>
      <c r="B46" s="301">
        <v>272</v>
      </c>
      <c r="C46" s="303" t="s">
        <v>49</v>
      </c>
      <c r="D46" s="338">
        <f>入力!F64</f>
        <v>0</v>
      </c>
      <c r="E46" s="327">
        <v>0</v>
      </c>
      <c r="F46" s="328">
        <f>係数!D46</f>
        <v>0.10431581902322939</v>
      </c>
      <c r="G46" s="329">
        <f t="shared" si="4"/>
        <v>0</v>
      </c>
      <c r="H46" s="330">
        <f>固定資本!M46</f>
        <v>1.1786980443126454</v>
      </c>
      <c r="I46" s="338">
        <f t="shared" si="5"/>
        <v>0</v>
      </c>
      <c r="J46" s="327">
        <v>0</v>
      </c>
      <c r="K46" s="327">
        <f t="shared" si="6"/>
        <v>0</v>
      </c>
      <c r="L46" s="327">
        <f t="shared" si="0"/>
        <v>0</v>
      </c>
      <c r="M46" s="330">
        <f>係数!E46+係数!F46</f>
        <v>0.1359251474990589</v>
      </c>
      <c r="N46" s="327">
        <f t="shared" si="7"/>
        <v>0</v>
      </c>
      <c r="O46" s="335"/>
      <c r="P46" s="336"/>
      <c r="Q46" s="330">
        <f>係数!G46</f>
        <v>1.1288018112307643E-5</v>
      </c>
      <c r="R46" s="327">
        <f t="shared" si="1"/>
        <v>0</v>
      </c>
      <c r="S46" s="327">
        <f t="shared" si="2"/>
        <v>0</v>
      </c>
      <c r="T46" s="327">
        <v>0</v>
      </c>
      <c r="U46" s="327">
        <f t="shared" si="3"/>
        <v>0</v>
      </c>
      <c r="V46" s="329">
        <f t="shared" si="8"/>
        <v>0</v>
      </c>
      <c r="W46" s="327">
        <f t="shared" si="9"/>
        <v>0</v>
      </c>
      <c r="X46" s="327">
        <f t="shared" si="10"/>
        <v>0</v>
      </c>
      <c r="Y46" s="327">
        <f t="shared" si="11"/>
        <v>0</v>
      </c>
      <c r="Z46" s="329">
        <f>V46*(1-固定資本!N46)</f>
        <v>0</v>
      </c>
      <c r="AA46" s="327">
        <f>W46*(1-固定資本!N46)</f>
        <v>0</v>
      </c>
      <c r="AB46" s="327">
        <f>X46*(1-固定資本!N46)</f>
        <v>0</v>
      </c>
      <c r="AC46" s="327">
        <f t="shared" si="12"/>
        <v>0</v>
      </c>
      <c r="AD46" s="329">
        <f>I46*係数!H46/1000</f>
        <v>0</v>
      </c>
      <c r="AE46" s="389">
        <f>(I46+K46+T46)*係数!H46/1000</f>
        <v>0</v>
      </c>
      <c r="AF46" s="329">
        <f>I46*係数!I46/1000</f>
        <v>0</v>
      </c>
      <c r="AG46" s="334">
        <f>(I46+K46+T46)*係数!I46/1000</f>
        <v>0</v>
      </c>
    </row>
    <row r="47" spans="1:33">
      <c r="A47" s="11"/>
      <c r="B47" s="301">
        <v>281</v>
      </c>
      <c r="C47" s="303" t="s">
        <v>50</v>
      </c>
      <c r="D47" s="338">
        <f>入力!F65</f>
        <v>0</v>
      </c>
      <c r="E47" s="327">
        <v>0</v>
      </c>
      <c r="F47" s="328">
        <f>係数!D47</f>
        <v>0.2509662771493818</v>
      </c>
      <c r="G47" s="329">
        <f t="shared" si="4"/>
        <v>0</v>
      </c>
      <c r="H47" s="330">
        <f>固定資本!M47</f>
        <v>1.078770995220204</v>
      </c>
      <c r="I47" s="338">
        <f t="shared" si="5"/>
        <v>0</v>
      </c>
      <c r="J47" s="327">
        <v>0</v>
      </c>
      <c r="K47" s="327">
        <f t="shared" si="6"/>
        <v>0</v>
      </c>
      <c r="L47" s="327">
        <f t="shared" si="0"/>
        <v>0</v>
      </c>
      <c r="M47" s="330">
        <f>係数!E47+係数!F47</f>
        <v>0.25619574738553563</v>
      </c>
      <c r="N47" s="327">
        <f t="shared" si="7"/>
        <v>0</v>
      </c>
      <c r="O47" s="335"/>
      <c r="P47" s="336"/>
      <c r="Q47" s="330">
        <f>係数!G47</f>
        <v>5.4581448428375329E-5</v>
      </c>
      <c r="R47" s="327">
        <f t="shared" si="1"/>
        <v>0</v>
      </c>
      <c r="S47" s="327">
        <f t="shared" si="2"/>
        <v>0</v>
      </c>
      <c r="T47" s="327">
        <v>0</v>
      </c>
      <c r="U47" s="327">
        <f t="shared" si="3"/>
        <v>0</v>
      </c>
      <c r="V47" s="329">
        <f t="shared" si="8"/>
        <v>0</v>
      </c>
      <c r="W47" s="327">
        <f t="shared" si="9"/>
        <v>0</v>
      </c>
      <c r="X47" s="327">
        <f t="shared" si="10"/>
        <v>0</v>
      </c>
      <c r="Y47" s="327">
        <f t="shared" si="11"/>
        <v>0</v>
      </c>
      <c r="Z47" s="329">
        <f>V47*(1-固定資本!N47)</f>
        <v>0</v>
      </c>
      <c r="AA47" s="327">
        <f>W47*(1-固定資本!N47)</f>
        <v>0</v>
      </c>
      <c r="AB47" s="327">
        <f>X47*(1-固定資本!N47)</f>
        <v>0</v>
      </c>
      <c r="AC47" s="327">
        <f t="shared" si="12"/>
        <v>0</v>
      </c>
      <c r="AD47" s="329">
        <f>I47*係数!H47/1000</f>
        <v>0</v>
      </c>
      <c r="AE47" s="389">
        <f>(I47+K47+T47)*係数!H47/1000</f>
        <v>0</v>
      </c>
      <c r="AF47" s="329">
        <f>I47*係数!I47/1000</f>
        <v>0</v>
      </c>
      <c r="AG47" s="334">
        <f>(I47+K47+T47)*係数!I47/1000</f>
        <v>0</v>
      </c>
    </row>
    <row r="48" spans="1:33">
      <c r="A48" s="11"/>
      <c r="B48" s="301">
        <v>289</v>
      </c>
      <c r="C48" s="303" t="s">
        <v>51</v>
      </c>
      <c r="D48" s="338">
        <f>入力!F66</f>
        <v>0</v>
      </c>
      <c r="E48" s="327">
        <v>0</v>
      </c>
      <c r="F48" s="328">
        <f>係数!D48</f>
        <v>0.20633101348163241</v>
      </c>
      <c r="G48" s="329">
        <f t="shared" si="4"/>
        <v>0</v>
      </c>
      <c r="H48" s="330">
        <f>固定資本!M48</f>
        <v>1.0064665346761426</v>
      </c>
      <c r="I48" s="338">
        <f t="shared" si="5"/>
        <v>0</v>
      </c>
      <c r="J48" s="327">
        <v>0</v>
      </c>
      <c r="K48" s="327">
        <f t="shared" si="6"/>
        <v>0</v>
      </c>
      <c r="L48" s="327">
        <f t="shared" si="0"/>
        <v>0</v>
      </c>
      <c r="M48" s="330">
        <f>係数!E48+係数!F48</f>
        <v>0.35832383748428992</v>
      </c>
      <c r="N48" s="327">
        <f t="shared" si="7"/>
        <v>0</v>
      </c>
      <c r="O48" s="335"/>
      <c r="P48" s="336"/>
      <c r="Q48" s="330">
        <f>係数!G48</f>
        <v>6.1655112669238305E-4</v>
      </c>
      <c r="R48" s="327">
        <f t="shared" si="1"/>
        <v>0</v>
      </c>
      <c r="S48" s="327">
        <f t="shared" si="2"/>
        <v>0</v>
      </c>
      <c r="T48" s="327">
        <v>0</v>
      </c>
      <c r="U48" s="327">
        <f t="shared" si="3"/>
        <v>0</v>
      </c>
      <c r="V48" s="329">
        <f t="shared" si="8"/>
        <v>0</v>
      </c>
      <c r="W48" s="327">
        <f t="shared" si="9"/>
        <v>0</v>
      </c>
      <c r="X48" s="327">
        <f t="shared" si="10"/>
        <v>0</v>
      </c>
      <c r="Y48" s="327">
        <f t="shared" si="11"/>
        <v>0</v>
      </c>
      <c r="Z48" s="329">
        <f>V48*(1-固定資本!N48)</f>
        <v>0</v>
      </c>
      <c r="AA48" s="327">
        <f>W48*(1-固定資本!N48)</f>
        <v>0</v>
      </c>
      <c r="AB48" s="327">
        <f>X48*(1-固定資本!N48)</f>
        <v>0</v>
      </c>
      <c r="AC48" s="327">
        <f t="shared" si="12"/>
        <v>0</v>
      </c>
      <c r="AD48" s="329">
        <f>I48*係数!H48/1000</f>
        <v>0</v>
      </c>
      <c r="AE48" s="389">
        <f>(I48+K48+T48)*係数!H48/1000</f>
        <v>0</v>
      </c>
      <c r="AF48" s="329">
        <f>I48*係数!I48/1000</f>
        <v>0</v>
      </c>
      <c r="AG48" s="334">
        <f>(I48+K48+T48)*係数!I48/1000</f>
        <v>0</v>
      </c>
    </row>
    <row r="49" spans="1:33">
      <c r="A49" s="11"/>
      <c r="B49" s="301">
        <v>291</v>
      </c>
      <c r="C49" s="303" t="s">
        <v>52</v>
      </c>
      <c r="D49" s="338">
        <f>入力!F67</f>
        <v>0</v>
      </c>
      <c r="E49" s="327">
        <v>0</v>
      </c>
      <c r="F49" s="328">
        <f>係数!D49</f>
        <v>0.19447037720968696</v>
      </c>
      <c r="G49" s="329">
        <f t="shared" si="4"/>
        <v>0</v>
      </c>
      <c r="H49" s="330">
        <f>固定資本!M49</f>
        <v>0.99804687742255671</v>
      </c>
      <c r="I49" s="338">
        <f t="shared" si="5"/>
        <v>0</v>
      </c>
      <c r="J49" s="327">
        <v>0</v>
      </c>
      <c r="K49" s="327">
        <f t="shared" si="6"/>
        <v>0</v>
      </c>
      <c r="L49" s="327">
        <f t="shared" si="0"/>
        <v>0</v>
      </c>
      <c r="M49" s="330">
        <f>係数!E49+係数!F49</f>
        <v>0.28382344116182756</v>
      </c>
      <c r="N49" s="327">
        <f t="shared" si="7"/>
        <v>0</v>
      </c>
      <c r="O49" s="335"/>
      <c r="P49" s="336"/>
      <c r="Q49" s="330">
        <f>係数!G49</f>
        <v>2.5889257840221236E-5</v>
      </c>
      <c r="R49" s="327">
        <f t="shared" si="1"/>
        <v>0</v>
      </c>
      <c r="S49" s="327">
        <f t="shared" si="2"/>
        <v>0</v>
      </c>
      <c r="T49" s="327">
        <v>0</v>
      </c>
      <c r="U49" s="327">
        <f t="shared" si="3"/>
        <v>0</v>
      </c>
      <c r="V49" s="329">
        <f t="shared" si="8"/>
        <v>0</v>
      </c>
      <c r="W49" s="327">
        <f t="shared" si="9"/>
        <v>0</v>
      </c>
      <c r="X49" s="327">
        <f t="shared" si="10"/>
        <v>0</v>
      </c>
      <c r="Y49" s="327">
        <f t="shared" si="11"/>
        <v>0</v>
      </c>
      <c r="Z49" s="329">
        <f>V49*(1-固定資本!N49)</f>
        <v>0</v>
      </c>
      <c r="AA49" s="327">
        <f>W49*(1-固定資本!N49)</f>
        <v>0</v>
      </c>
      <c r="AB49" s="327">
        <f>X49*(1-固定資本!N49)</f>
        <v>0</v>
      </c>
      <c r="AC49" s="327">
        <f t="shared" si="12"/>
        <v>0</v>
      </c>
      <c r="AD49" s="329">
        <f>I49*係数!H49/1000</f>
        <v>0</v>
      </c>
      <c r="AE49" s="389">
        <f>(I49+K49+T49)*係数!H49/1000</f>
        <v>0</v>
      </c>
      <c r="AF49" s="329">
        <f>I49*係数!I49/1000</f>
        <v>0</v>
      </c>
      <c r="AG49" s="334">
        <f>(I49+K49+T49)*係数!I49/1000</f>
        <v>0</v>
      </c>
    </row>
    <row r="50" spans="1:33">
      <c r="A50" s="11"/>
      <c r="B50" s="301">
        <v>301</v>
      </c>
      <c r="C50" s="303" t="s">
        <v>53</v>
      </c>
      <c r="D50" s="338">
        <f>入力!F68</f>
        <v>0</v>
      </c>
      <c r="E50" s="327">
        <v>0</v>
      </c>
      <c r="F50" s="328">
        <f>係数!D50</f>
        <v>0.27956452455417657</v>
      </c>
      <c r="G50" s="329">
        <f t="shared" si="4"/>
        <v>0</v>
      </c>
      <c r="H50" s="330">
        <f>固定資本!M50</f>
        <v>1.0542282146114508</v>
      </c>
      <c r="I50" s="338">
        <f t="shared" si="5"/>
        <v>0</v>
      </c>
      <c r="J50" s="327">
        <v>0</v>
      </c>
      <c r="K50" s="327">
        <f t="shared" si="6"/>
        <v>0</v>
      </c>
      <c r="L50" s="327">
        <f t="shared" si="0"/>
        <v>0</v>
      </c>
      <c r="M50" s="330">
        <f>係数!E50+係数!F50</f>
        <v>0.33737146327787881</v>
      </c>
      <c r="N50" s="327">
        <f t="shared" si="7"/>
        <v>0</v>
      </c>
      <c r="O50" s="335"/>
      <c r="P50" s="336"/>
      <c r="Q50" s="330">
        <f>係数!G50</f>
        <v>1.2594629368425553E-5</v>
      </c>
      <c r="R50" s="327">
        <f t="shared" si="1"/>
        <v>0</v>
      </c>
      <c r="S50" s="327">
        <f t="shared" si="2"/>
        <v>0</v>
      </c>
      <c r="T50" s="327">
        <v>0</v>
      </c>
      <c r="U50" s="327">
        <f t="shared" si="3"/>
        <v>0</v>
      </c>
      <c r="V50" s="329">
        <f t="shared" si="8"/>
        <v>0</v>
      </c>
      <c r="W50" s="327">
        <f t="shared" si="9"/>
        <v>0</v>
      </c>
      <c r="X50" s="327">
        <f t="shared" si="10"/>
        <v>0</v>
      </c>
      <c r="Y50" s="327">
        <f t="shared" si="11"/>
        <v>0</v>
      </c>
      <c r="Z50" s="329">
        <f>V50*(1-固定資本!N50)</f>
        <v>0</v>
      </c>
      <c r="AA50" s="327">
        <f>W50*(1-固定資本!N50)</f>
        <v>0</v>
      </c>
      <c r="AB50" s="327">
        <f>X50*(1-固定資本!N50)</f>
        <v>0</v>
      </c>
      <c r="AC50" s="327">
        <f t="shared" si="12"/>
        <v>0</v>
      </c>
      <c r="AD50" s="329">
        <f>I50*係数!H50/1000</f>
        <v>0</v>
      </c>
      <c r="AE50" s="389">
        <f>(I50+K50+T50)*係数!H50/1000</f>
        <v>0</v>
      </c>
      <c r="AF50" s="329">
        <f>I50*係数!I50/1000</f>
        <v>0</v>
      </c>
      <c r="AG50" s="334">
        <f>(I50+K50+T50)*係数!I50/1000</f>
        <v>0</v>
      </c>
    </row>
    <row r="51" spans="1:33">
      <c r="A51" s="11"/>
      <c r="B51" s="301">
        <v>311</v>
      </c>
      <c r="C51" s="303" t="s">
        <v>54</v>
      </c>
      <c r="D51" s="338">
        <f>入力!F69</f>
        <v>0</v>
      </c>
      <c r="E51" s="327">
        <v>0</v>
      </c>
      <c r="F51" s="328">
        <f>係数!D51</f>
        <v>0.18662164935342163</v>
      </c>
      <c r="G51" s="329">
        <f t="shared" si="4"/>
        <v>0</v>
      </c>
      <c r="H51" s="330">
        <f>固定資本!M51</f>
        <v>0.993776990181925</v>
      </c>
      <c r="I51" s="338">
        <f t="shared" si="5"/>
        <v>0</v>
      </c>
      <c r="J51" s="327">
        <v>0</v>
      </c>
      <c r="K51" s="327">
        <f t="shared" si="6"/>
        <v>0</v>
      </c>
      <c r="L51" s="327">
        <f t="shared" si="0"/>
        <v>0</v>
      </c>
      <c r="M51" s="330">
        <f>係数!E51+係数!F51</f>
        <v>0.237295371525235</v>
      </c>
      <c r="N51" s="327">
        <f t="shared" si="7"/>
        <v>0</v>
      </c>
      <c r="O51" s="335"/>
      <c r="P51" s="336"/>
      <c r="Q51" s="330">
        <f>係数!G51</f>
        <v>1.8530302798477416E-4</v>
      </c>
      <c r="R51" s="327">
        <f t="shared" si="1"/>
        <v>0</v>
      </c>
      <c r="S51" s="327">
        <f t="shared" si="2"/>
        <v>0</v>
      </c>
      <c r="T51" s="327">
        <v>0</v>
      </c>
      <c r="U51" s="327">
        <f t="shared" si="3"/>
        <v>0</v>
      </c>
      <c r="V51" s="329">
        <f t="shared" si="8"/>
        <v>0</v>
      </c>
      <c r="W51" s="327">
        <f t="shared" si="9"/>
        <v>0</v>
      </c>
      <c r="X51" s="327">
        <f t="shared" si="10"/>
        <v>0</v>
      </c>
      <c r="Y51" s="327">
        <f t="shared" si="11"/>
        <v>0</v>
      </c>
      <c r="Z51" s="329">
        <f>V51*(1-固定資本!N51)</f>
        <v>0</v>
      </c>
      <c r="AA51" s="327">
        <f>W51*(1-固定資本!N51)</f>
        <v>0</v>
      </c>
      <c r="AB51" s="327">
        <f>X51*(1-固定資本!N51)</f>
        <v>0</v>
      </c>
      <c r="AC51" s="327">
        <f t="shared" si="12"/>
        <v>0</v>
      </c>
      <c r="AD51" s="329">
        <f>I51*係数!H51/1000</f>
        <v>0</v>
      </c>
      <c r="AE51" s="389">
        <f>(I51+K51+T51)*係数!H51/1000</f>
        <v>0</v>
      </c>
      <c r="AF51" s="329">
        <f>I51*係数!I51/1000</f>
        <v>0</v>
      </c>
      <c r="AG51" s="334">
        <f>(I51+K51+T51)*係数!I51/1000</f>
        <v>0</v>
      </c>
    </row>
    <row r="52" spans="1:33">
      <c r="A52" s="11"/>
      <c r="B52" s="301">
        <v>321</v>
      </c>
      <c r="C52" s="303" t="s">
        <v>55</v>
      </c>
      <c r="D52" s="338">
        <f>入力!F70</f>
        <v>0</v>
      </c>
      <c r="E52" s="327">
        <v>0</v>
      </c>
      <c r="F52" s="328">
        <f>係数!D52</f>
        <v>0.10806372814409915</v>
      </c>
      <c r="G52" s="329">
        <f t="shared" si="4"/>
        <v>0</v>
      </c>
      <c r="H52" s="330">
        <f>固定資本!M52</f>
        <v>0.87217033210708417</v>
      </c>
      <c r="I52" s="338">
        <f t="shared" si="5"/>
        <v>0</v>
      </c>
      <c r="J52" s="327">
        <v>0</v>
      </c>
      <c r="K52" s="327">
        <f t="shared" si="6"/>
        <v>0</v>
      </c>
      <c r="L52" s="327">
        <f t="shared" si="0"/>
        <v>0</v>
      </c>
      <c r="M52" s="330">
        <f>係数!E52+係数!F52</f>
        <v>8.119232321544069E-2</v>
      </c>
      <c r="N52" s="327">
        <f t="shared" si="7"/>
        <v>0</v>
      </c>
      <c r="O52" s="335"/>
      <c r="P52" s="336"/>
      <c r="Q52" s="330">
        <f>係数!G52</f>
        <v>3.7373204308242689E-6</v>
      </c>
      <c r="R52" s="327">
        <f t="shared" si="1"/>
        <v>0</v>
      </c>
      <c r="S52" s="327">
        <f t="shared" si="2"/>
        <v>0</v>
      </c>
      <c r="T52" s="327">
        <v>0</v>
      </c>
      <c r="U52" s="327">
        <f t="shared" si="3"/>
        <v>0</v>
      </c>
      <c r="V52" s="329">
        <f t="shared" si="8"/>
        <v>0</v>
      </c>
      <c r="W52" s="327">
        <f t="shared" si="9"/>
        <v>0</v>
      </c>
      <c r="X52" s="327">
        <f t="shared" si="10"/>
        <v>0</v>
      </c>
      <c r="Y52" s="327">
        <f t="shared" si="11"/>
        <v>0</v>
      </c>
      <c r="Z52" s="329">
        <f>V52*(1-固定資本!N52)</f>
        <v>0</v>
      </c>
      <c r="AA52" s="327">
        <f>W52*(1-固定資本!N52)</f>
        <v>0</v>
      </c>
      <c r="AB52" s="327">
        <f>X52*(1-固定資本!N52)</f>
        <v>0</v>
      </c>
      <c r="AC52" s="327">
        <f t="shared" si="12"/>
        <v>0</v>
      </c>
      <c r="AD52" s="329">
        <f>I52*係数!H52/1000</f>
        <v>0</v>
      </c>
      <c r="AE52" s="389">
        <f>(I52+K52+T52)*係数!H52/1000</f>
        <v>0</v>
      </c>
      <c r="AF52" s="329">
        <f>I52*係数!I52/1000</f>
        <v>0</v>
      </c>
      <c r="AG52" s="334">
        <f>(I52+K52+T52)*係数!I52/1000</f>
        <v>0</v>
      </c>
    </row>
    <row r="53" spans="1:33">
      <c r="A53" s="11"/>
      <c r="B53" s="301">
        <v>329</v>
      </c>
      <c r="C53" s="303" t="s">
        <v>56</v>
      </c>
      <c r="D53" s="338">
        <f>入力!F71</f>
        <v>0</v>
      </c>
      <c r="E53" s="327">
        <v>0</v>
      </c>
      <c r="F53" s="328">
        <f>係数!D53</f>
        <v>6.1168281989615769E-2</v>
      </c>
      <c r="G53" s="329">
        <f t="shared" si="4"/>
        <v>0</v>
      </c>
      <c r="H53" s="330">
        <f>固定資本!M53</f>
        <v>0.9839279747950298</v>
      </c>
      <c r="I53" s="338">
        <f t="shared" si="5"/>
        <v>0</v>
      </c>
      <c r="J53" s="327">
        <v>0</v>
      </c>
      <c r="K53" s="327">
        <f t="shared" si="6"/>
        <v>0</v>
      </c>
      <c r="L53" s="327">
        <f t="shared" si="0"/>
        <v>0</v>
      </c>
      <c r="M53" s="330">
        <f>係数!E53+係数!F53</f>
        <v>0.29877619717705572</v>
      </c>
      <c r="N53" s="327">
        <f t="shared" si="7"/>
        <v>0</v>
      </c>
      <c r="O53" s="335"/>
      <c r="P53" s="336"/>
      <c r="Q53" s="330">
        <f>係数!G53</f>
        <v>3.9027823014632879E-4</v>
      </c>
      <c r="R53" s="327">
        <f t="shared" si="1"/>
        <v>0</v>
      </c>
      <c r="S53" s="327">
        <f t="shared" si="2"/>
        <v>0</v>
      </c>
      <c r="T53" s="327">
        <v>0</v>
      </c>
      <c r="U53" s="327">
        <f t="shared" si="3"/>
        <v>0</v>
      </c>
      <c r="V53" s="329">
        <f t="shared" si="8"/>
        <v>0</v>
      </c>
      <c r="W53" s="327">
        <f t="shared" si="9"/>
        <v>0</v>
      </c>
      <c r="X53" s="327">
        <f t="shared" si="10"/>
        <v>0</v>
      </c>
      <c r="Y53" s="327">
        <f t="shared" si="11"/>
        <v>0</v>
      </c>
      <c r="Z53" s="329">
        <f>V53*(1-固定資本!N53)</f>
        <v>0</v>
      </c>
      <c r="AA53" s="327">
        <f>W53*(1-固定資本!N53)</f>
        <v>0</v>
      </c>
      <c r="AB53" s="327">
        <f>X53*(1-固定資本!N53)</f>
        <v>0</v>
      </c>
      <c r="AC53" s="327">
        <f t="shared" si="12"/>
        <v>0</v>
      </c>
      <c r="AD53" s="329">
        <f>I53*係数!H53/1000</f>
        <v>0</v>
      </c>
      <c r="AE53" s="389">
        <f>(I53+K53+T53)*係数!H53/1000</f>
        <v>0</v>
      </c>
      <c r="AF53" s="329">
        <f>I53*係数!I53/1000</f>
        <v>0</v>
      </c>
      <c r="AG53" s="334">
        <f>(I53+K53+T53)*係数!I53/1000</f>
        <v>0</v>
      </c>
    </row>
    <row r="54" spans="1:33">
      <c r="A54" s="11"/>
      <c r="B54" s="301">
        <v>331</v>
      </c>
      <c r="C54" s="303" t="s">
        <v>57</v>
      </c>
      <c r="D54" s="338">
        <f>入力!F72</f>
        <v>0</v>
      </c>
      <c r="E54" s="327">
        <v>0</v>
      </c>
      <c r="F54" s="328">
        <f>係数!D54</f>
        <v>0.15690913891417524</v>
      </c>
      <c r="G54" s="329">
        <f t="shared" si="4"/>
        <v>0</v>
      </c>
      <c r="H54" s="330">
        <f>固定資本!M54</f>
        <v>0.96944649885451473</v>
      </c>
      <c r="I54" s="338">
        <f t="shared" si="5"/>
        <v>0</v>
      </c>
      <c r="J54" s="327">
        <v>0</v>
      </c>
      <c r="K54" s="327">
        <f t="shared" si="6"/>
        <v>0</v>
      </c>
      <c r="L54" s="327">
        <f t="shared" si="0"/>
        <v>0</v>
      </c>
      <c r="M54" s="330">
        <f>係数!E54+係数!F54</f>
        <v>0.17336406714455868</v>
      </c>
      <c r="N54" s="327">
        <f t="shared" si="7"/>
        <v>0</v>
      </c>
      <c r="O54" s="335"/>
      <c r="P54" s="336"/>
      <c r="Q54" s="330">
        <f>係数!G54</f>
        <v>2.0819647620617176E-5</v>
      </c>
      <c r="R54" s="327">
        <f t="shared" si="1"/>
        <v>0</v>
      </c>
      <c r="S54" s="327">
        <f t="shared" si="2"/>
        <v>0</v>
      </c>
      <c r="T54" s="327">
        <v>0</v>
      </c>
      <c r="U54" s="327">
        <f t="shared" si="3"/>
        <v>0</v>
      </c>
      <c r="V54" s="329">
        <f t="shared" si="8"/>
        <v>0</v>
      </c>
      <c r="W54" s="327">
        <f t="shared" si="9"/>
        <v>0</v>
      </c>
      <c r="X54" s="327">
        <f t="shared" si="10"/>
        <v>0</v>
      </c>
      <c r="Y54" s="327">
        <f t="shared" si="11"/>
        <v>0</v>
      </c>
      <c r="Z54" s="329">
        <f>V54*(1-固定資本!N54)</f>
        <v>0</v>
      </c>
      <c r="AA54" s="327">
        <f>W54*(1-固定資本!N54)</f>
        <v>0</v>
      </c>
      <c r="AB54" s="327">
        <f>X54*(1-固定資本!N54)</f>
        <v>0</v>
      </c>
      <c r="AC54" s="327">
        <f t="shared" si="12"/>
        <v>0</v>
      </c>
      <c r="AD54" s="329">
        <f>I54*係数!H54/1000</f>
        <v>0</v>
      </c>
      <c r="AE54" s="389">
        <f>(I54+K54+T54)*係数!H54/1000</f>
        <v>0</v>
      </c>
      <c r="AF54" s="329">
        <f>I54*係数!I54/1000</f>
        <v>0</v>
      </c>
      <c r="AG54" s="334">
        <f>(I54+K54+T54)*係数!I54/1000</f>
        <v>0</v>
      </c>
    </row>
    <row r="55" spans="1:33">
      <c r="A55" s="11"/>
      <c r="B55" s="301">
        <v>332</v>
      </c>
      <c r="C55" s="303" t="s">
        <v>58</v>
      </c>
      <c r="D55" s="338">
        <f>入力!F73</f>
        <v>0</v>
      </c>
      <c r="E55" s="327">
        <v>0</v>
      </c>
      <c r="F55" s="328">
        <f>係数!D55</f>
        <v>5.4339697316388436E-2</v>
      </c>
      <c r="G55" s="329">
        <f t="shared" si="4"/>
        <v>0</v>
      </c>
      <c r="H55" s="330">
        <f>固定資本!M55</f>
        <v>0.93933155585241601</v>
      </c>
      <c r="I55" s="338">
        <f t="shared" si="5"/>
        <v>0</v>
      </c>
      <c r="J55" s="327">
        <v>0</v>
      </c>
      <c r="K55" s="327">
        <f t="shared" si="6"/>
        <v>0</v>
      </c>
      <c r="L55" s="327">
        <f t="shared" si="0"/>
        <v>0</v>
      </c>
      <c r="M55" s="330">
        <f>係数!E55+係数!F55</f>
        <v>0.2403125341043828</v>
      </c>
      <c r="N55" s="327">
        <f t="shared" si="7"/>
        <v>0</v>
      </c>
      <c r="O55" s="335"/>
      <c r="P55" s="336"/>
      <c r="Q55" s="330">
        <f>係数!G55</f>
        <v>4.6473165015965328E-3</v>
      </c>
      <c r="R55" s="327">
        <f t="shared" si="1"/>
        <v>0</v>
      </c>
      <c r="S55" s="327">
        <f t="shared" si="2"/>
        <v>0</v>
      </c>
      <c r="T55" s="327">
        <v>0</v>
      </c>
      <c r="U55" s="327">
        <f t="shared" si="3"/>
        <v>0</v>
      </c>
      <c r="V55" s="329">
        <f t="shared" si="8"/>
        <v>0</v>
      </c>
      <c r="W55" s="327">
        <f t="shared" si="9"/>
        <v>0</v>
      </c>
      <c r="X55" s="327">
        <f t="shared" si="10"/>
        <v>0</v>
      </c>
      <c r="Y55" s="327">
        <f t="shared" si="11"/>
        <v>0</v>
      </c>
      <c r="Z55" s="329">
        <f>V55*(1-固定資本!N55)</f>
        <v>0</v>
      </c>
      <c r="AA55" s="327">
        <f>W55*(1-固定資本!N55)</f>
        <v>0</v>
      </c>
      <c r="AB55" s="327">
        <f>X55*(1-固定資本!N55)</f>
        <v>0</v>
      </c>
      <c r="AC55" s="327">
        <f t="shared" si="12"/>
        <v>0</v>
      </c>
      <c r="AD55" s="329">
        <f>I55*係数!H55/1000</f>
        <v>0</v>
      </c>
      <c r="AE55" s="389">
        <f>(I55+K55+T55)*係数!H55/1000</f>
        <v>0</v>
      </c>
      <c r="AF55" s="329">
        <f>I55*係数!I55/1000</f>
        <v>0</v>
      </c>
      <c r="AG55" s="334">
        <f>(I55+K55+T55)*係数!I55/1000</f>
        <v>0</v>
      </c>
    </row>
    <row r="56" spans="1:33">
      <c r="A56" s="11"/>
      <c r="B56" s="301">
        <v>333</v>
      </c>
      <c r="C56" s="303" t="s">
        <v>59</v>
      </c>
      <c r="D56" s="338">
        <f>入力!F74</f>
        <v>0</v>
      </c>
      <c r="E56" s="327">
        <v>0</v>
      </c>
      <c r="F56" s="328">
        <f>係数!D56</f>
        <v>8.044684326261653E-2</v>
      </c>
      <c r="G56" s="329">
        <f t="shared" si="4"/>
        <v>0</v>
      </c>
      <c r="H56" s="330">
        <f>固定資本!M56</f>
        <v>0.91252521591431612</v>
      </c>
      <c r="I56" s="338">
        <f t="shared" si="5"/>
        <v>0</v>
      </c>
      <c r="J56" s="327">
        <v>0</v>
      </c>
      <c r="K56" s="327">
        <f t="shared" si="6"/>
        <v>0</v>
      </c>
      <c r="L56" s="327">
        <f t="shared" si="0"/>
        <v>0</v>
      </c>
      <c r="M56" s="330">
        <f>係数!E56+係数!F56</f>
        <v>0.13537601018029927</v>
      </c>
      <c r="N56" s="327">
        <f t="shared" si="7"/>
        <v>0</v>
      </c>
      <c r="O56" s="335"/>
      <c r="P56" s="336"/>
      <c r="Q56" s="330">
        <f>係数!G56</f>
        <v>1.2862296405073664E-7</v>
      </c>
      <c r="R56" s="327">
        <f t="shared" si="1"/>
        <v>0</v>
      </c>
      <c r="S56" s="327">
        <f t="shared" si="2"/>
        <v>0</v>
      </c>
      <c r="T56" s="327">
        <v>0</v>
      </c>
      <c r="U56" s="327">
        <f t="shared" si="3"/>
        <v>0</v>
      </c>
      <c r="V56" s="329">
        <f t="shared" si="8"/>
        <v>0</v>
      </c>
      <c r="W56" s="327">
        <f t="shared" si="9"/>
        <v>0</v>
      </c>
      <c r="X56" s="327">
        <f t="shared" si="10"/>
        <v>0</v>
      </c>
      <c r="Y56" s="327">
        <f t="shared" si="11"/>
        <v>0</v>
      </c>
      <c r="Z56" s="329">
        <f>V56*(1-固定資本!N56)</f>
        <v>0</v>
      </c>
      <c r="AA56" s="327">
        <f>W56*(1-固定資本!N56)</f>
        <v>0</v>
      </c>
      <c r="AB56" s="327">
        <f>X56*(1-固定資本!N56)</f>
        <v>0</v>
      </c>
      <c r="AC56" s="327">
        <f t="shared" si="12"/>
        <v>0</v>
      </c>
      <c r="AD56" s="329">
        <f>I56*係数!H56/1000</f>
        <v>0</v>
      </c>
      <c r="AE56" s="389">
        <f>(I56+K56+T56)*係数!H56/1000</f>
        <v>0</v>
      </c>
      <c r="AF56" s="329">
        <f>I56*係数!I56/1000</f>
        <v>0</v>
      </c>
      <c r="AG56" s="334">
        <f>(I56+K56+T56)*係数!I56/1000</f>
        <v>0</v>
      </c>
    </row>
    <row r="57" spans="1:33">
      <c r="A57" s="11"/>
      <c r="B57" s="301">
        <v>339</v>
      </c>
      <c r="C57" s="303" t="s">
        <v>60</v>
      </c>
      <c r="D57" s="338">
        <f>入力!F75</f>
        <v>0</v>
      </c>
      <c r="E57" s="327">
        <v>0</v>
      </c>
      <c r="F57" s="328">
        <f>係数!D57</f>
        <v>2.5694054236487962E-2</v>
      </c>
      <c r="G57" s="329">
        <f t="shared" si="4"/>
        <v>0</v>
      </c>
      <c r="H57" s="330">
        <f>固定資本!M57</f>
        <v>1.0862464709146373</v>
      </c>
      <c r="I57" s="338">
        <f t="shared" si="5"/>
        <v>0</v>
      </c>
      <c r="J57" s="327">
        <v>0</v>
      </c>
      <c r="K57" s="327">
        <f t="shared" si="6"/>
        <v>0</v>
      </c>
      <c r="L57" s="327">
        <f t="shared" si="0"/>
        <v>0</v>
      </c>
      <c r="M57" s="330">
        <f>係数!E57+係数!F57</f>
        <v>0.24753335594240047</v>
      </c>
      <c r="N57" s="327">
        <f t="shared" si="7"/>
        <v>0</v>
      </c>
      <c r="O57" s="335"/>
      <c r="P57" s="336"/>
      <c r="Q57" s="330">
        <f>係数!G57</f>
        <v>1.6586814993437466E-3</v>
      </c>
      <c r="R57" s="327">
        <f t="shared" si="1"/>
        <v>0</v>
      </c>
      <c r="S57" s="327">
        <f t="shared" si="2"/>
        <v>0</v>
      </c>
      <c r="T57" s="327">
        <v>0</v>
      </c>
      <c r="U57" s="327">
        <f t="shared" si="3"/>
        <v>0</v>
      </c>
      <c r="V57" s="329">
        <f t="shared" si="8"/>
        <v>0</v>
      </c>
      <c r="W57" s="327">
        <f t="shared" si="9"/>
        <v>0</v>
      </c>
      <c r="X57" s="327">
        <f t="shared" si="10"/>
        <v>0</v>
      </c>
      <c r="Y57" s="327">
        <f t="shared" si="11"/>
        <v>0</v>
      </c>
      <c r="Z57" s="329">
        <f>V57*(1-固定資本!N57)</f>
        <v>0</v>
      </c>
      <c r="AA57" s="327">
        <f>W57*(1-固定資本!N57)</f>
        <v>0</v>
      </c>
      <c r="AB57" s="327">
        <f>X57*(1-固定資本!N57)</f>
        <v>0</v>
      </c>
      <c r="AC57" s="327">
        <f t="shared" si="12"/>
        <v>0</v>
      </c>
      <c r="AD57" s="329">
        <f>I57*係数!H57/1000</f>
        <v>0</v>
      </c>
      <c r="AE57" s="389">
        <f>(I57+K57+T57)*係数!H57/1000</f>
        <v>0</v>
      </c>
      <c r="AF57" s="329">
        <f>I57*係数!I57/1000</f>
        <v>0</v>
      </c>
      <c r="AG57" s="334">
        <f>(I57+K57+T57)*係数!I57/1000</f>
        <v>0</v>
      </c>
    </row>
    <row r="58" spans="1:33">
      <c r="A58" s="11"/>
      <c r="B58" s="301">
        <v>341</v>
      </c>
      <c r="C58" s="303" t="s">
        <v>61</v>
      </c>
      <c r="D58" s="338">
        <f>入力!F76</f>
        <v>0</v>
      </c>
      <c r="E58" s="327">
        <v>0</v>
      </c>
      <c r="F58" s="328">
        <f>係数!D58</f>
        <v>5.0816227614314258E-2</v>
      </c>
      <c r="G58" s="329">
        <f t="shared" si="4"/>
        <v>0</v>
      </c>
      <c r="H58" s="330">
        <f>固定資本!M58</f>
        <v>0.99759421019612848</v>
      </c>
      <c r="I58" s="338">
        <f t="shared" si="5"/>
        <v>0</v>
      </c>
      <c r="J58" s="327">
        <v>0</v>
      </c>
      <c r="K58" s="327">
        <f t="shared" si="6"/>
        <v>0</v>
      </c>
      <c r="L58" s="327">
        <f t="shared" si="0"/>
        <v>0</v>
      </c>
      <c r="M58" s="330">
        <f>係数!E58+係数!F58</f>
        <v>0.17268851243932659</v>
      </c>
      <c r="N58" s="327">
        <f t="shared" si="7"/>
        <v>0</v>
      </c>
      <c r="O58" s="335"/>
      <c r="P58" s="336"/>
      <c r="Q58" s="330">
        <f>係数!G58</f>
        <v>8.0023812861750067E-3</v>
      </c>
      <c r="R58" s="327">
        <f t="shared" si="1"/>
        <v>0</v>
      </c>
      <c r="S58" s="327">
        <f t="shared" si="2"/>
        <v>0</v>
      </c>
      <c r="T58" s="327">
        <v>0</v>
      </c>
      <c r="U58" s="327">
        <f t="shared" si="3"/>
        <v>0</v>
      </c>
      <c r="V58" s="329">
        <f t="shared" si="8"/>
        <v>0</v>
      </c>
      <c r="W58" s="327">
        <f t="shared" si="9"/>
        <v>0</v>
      </c>
      <c r="X58" s="327">
        <f t="shared" si="10"/>
        <v>0</v>
      </c>
      <c r="Y58" s="327">
        <f t="shared" si="11"/>
        <v>0</v>
      </c>
      <c r="Z58" s="329">
        <f>V58*(1-固定資本!N58)</f>
        <v>0</v>
      </c>
      <c r="AA58" s="327">
        <f>W58*(1-固定資本!N58)</f>
        <v>0</v>
      </c>
      <c r="AB58" s="327">
        <f>X58*(1-固定資本!N58)</f>
        <v>0</v>
      </c>
      <c r="AC58" s="327">
        <f t="shared" si="12"/>
        <v>0</v>
      </c>
      <c r="AD58" s="329">
        <f>I58*係数!H58/1000</f>
        <v>0</v>
      </c>
      <c r="AE58" s="389">
        <f>(I58+K58+T58)*係数!H58/1000</f>
        <v>0</v>
      </c>
      <c r="AF58" s="329">
        <f>I58*係数!I58/1000</f>
        <v>0</v>
      </c>
      <c r="AG58" s="334">
        <f>(I58+K58+T58)*係数!I58/1000</f>
        <v>0</v>
      </c>
    </row>
    <row r="59" spans="1:33">
      <c r="A59" s="11"/>
      <c r="B59" s="301">
        <v>342</v>
      </c>
      <c r="C59" s="303" t="s">
        <v>62</v>
      </c>
      <c r="D59" s="338">
        <f>入力!F77</f>
        <v>0</v>
      </c>
      <c r="E59" s="327">
        <v>0</v>
      </c>
      <c r="F59" s="328">
        <f>係数!D59</f>
        <v>2.5807602303842714E-2</v>
      </c>
      <c r="G59" s="329">
        <f t="shared" si="4"/>
        <v>0</v>
      </c>
      <c r="H59" s="330">
        <f>固定資本!M59</f>
        <v>0.88038727452022891</v>
      </c>
      <c r="I59" s="338">
        <f t="shared" si="5"/>
        <v>0</v>
      </c>
      <c r="J59" s="327">
        <v>0</v>
      </c>
      <c r="K59" s="327">
        <f t="shared" si="6"/>
        <v>0</v>
      </c>
      <c r="L59" s="327">
        <f t="shared" si="0"/>
        <v>0</v>
      </c>
      <c r="M59" s="330">
        <f>係数!E59+係数!F59</f>
        <v>2.4147561688528857E-2</v>
      </c>
      <c r="N59" s="327">
        <f t="shared" si="7"/>
        <v>0</v>
      </c>
      <c r="O59" s="335"/>
      <c r="P59" s="336"/>
      <c r="Q59" s="330">
        <f>係数!G59</f>
        <v>1.6750215096689438E-3</v>
      </c>
      <c r="R59" s="327">
        <f t="shared" si="1"/>
        <v>0</v>
      </c>
      <c r="S59" s="327">
        <f t="shared" si="2"/>
        <v>0</v>
      </c>
      <c r="T59" s="327">
        <v>0</v>
      </c>
      <c r="U59" s="327">
        <f t="shared" si="3"/>
        <v>0</v>
      </c>
      <c r="V59" s="329">
        <f t="shared" si="8"/>
        <v>0</v>
      </c>
      <c r="W59" s="327">
        <f t="shared" si="9"/>
        <v>0</v>
      </c>
      <c r="X59" s="327">
        <f t="shared" si="10"/>
        <v>0</v>
      </c>
      <c r="Y59" s="327">
        <f t="shared" si="11"/>
        <v>0</v>
      </c>
      <c r="Z59" s="329">
        <f>V59*(1-固定資本!N59)</f>
        <v>0</v>
      </c>
      <c r="AA59" s="327">
        <f>W59*(1-固定資本!N59)</f>
        <v>0</v>
      </c>
      <c r="AB59" s="327">
        <f>X59*(1-固定資本!N59)</f>
        <v>0</v>
      </c>
      <c r="AC59" s="327">
        <f t="shared" si="12"/>
        <v>0</v>
      </c>
      <c r="AD59" s="329">
        <f>I59*係数!H59/1000</f>
        <v>0</v>
      </c>
      <c r="AE59" s="389">
        <f>(I59+K59+T59)*係数!H59/1000</f>
        <v>0</v>
      </c>
      <c r="AF59" s="329">
        <f>I59*係数!I59/1000</f>
        <v>0</v>
      </c>
      <c r="AG59" s="334">
        <f>(I59+K59+T59)*係数!I59/1000</f>
        <v>0</v>
      </c>
    </row>
    <row r="60" spans="1:33">
      <c r="A60" s="11"/>
      <c r="B60" s="301">
        <v>351</v>
      </c>
      <c r="C60" s="303" t="s">
        <v>63</v>
      </c>
      <c r="D60" s="338">
        <f>入力!F78</f>
        <v>0</v>
      </c>
      <c r="E60" s="327">
        <v>0</v>
      </c>
      <c r="F60" s="328">
        <f>係数!D60</f>
        <v>0.18138586818061686</v>
      </c>
      <c r="G60" s="329">
        <f t="shared" si="4"/>
        <v>0</v>
      </c>
      <c r="H60" s="330">
        <f>固定資本!M60</f>
        <v>1.0292693984274004</v>
      </c>
      <c r="I60" s="338">
        <f t="shared" si="5"/>
        <v>0</v>
      </c>
      <c r="J60" s="327">
        <v>0</v>
      </c>
      <c r="K60" s="327">
        <f t="shared" si="6"/>
        <v>0</v>
      </c>
      <c r="L60" s="327">
        <f t="shared" si="0"/>
        <v>0</v>
      </c>
      <c r="M60" s="330">
        <f>係数!E60+係数!F60</f>
        <v>9.9892762354099524E-2</v>
      </c>
      <c r="N60" s="327">
        <f t="shared" si="7"/>
        <v>0</v>
      </c>
      <c r="O60" s="335"/>
      <c r="P60" s="336"/>
      <c r="Q60" s="330">
        <f>係数!G60</f>
        <v>1.669588530939619E-2</v>
      </c>
      <c r="R60" s="327">
        <f t="shared" si="1"/>
        <v>0</v>
      </c>
      <c r="S60" s="327">
        <f t="shared" si="2"/>
        <v>0</v>
      </c>
      <c r="T60" s="327">
        <v>0</v>
      </c>
      <c r="U60" s="327">
        <f t="shared" si="3"/>
        <v>0</v>
      </c>
      <c r="V60" s="329">
        <f t="shared" si="8"/>
        <v>0</v>
      </c>
      <c r="W60" s="327">
        <f t="shared" si="9"/>
        <v>0</v>
      </c>
      <c r="X60" s="327">
        <f t="shared" si="10"/>
        <v>0</v>
      </c>
      <c r="Y60" s="327">
        <f t="shared" si="11"/>
        <v>0</v>
      </c>
      <c r="Z60" s="329">
        <f>V60*(1-固定資本!N60)</f>
        <v>0</v>
      </c>
      <c r="AA60" s="327">
        <f>W60*(1-固定資本!N60)</f>
        <v>0</v>
      </c>
      <c r="AB60" s="327">
        <f>X60*(1-固定資本!N60)</f>
        <v>0</v>
      </c>
      <c r="AC60" s="327">
        <f t="shared" si="12"/>
        <v>0</v>
      </c>
      <c r="AD60" s="329">
        <f>I60*係数!H60/1000</f>
        <v>0</v>
      </c>
      <c r="AE60" s="389">
        <f>(I60+K60+T60)*係数!H60/1000</f>
        <v>0</v>
      </c>
      <c r="AF60" s="329">
        <f>I60*係数!I60/1000</f>
        <v>0</v>
      </c>
      <c r="AG60" s="334">
        <f>(I60+K60+T60)*係数!I60/1000</f>
        <v>0</v>
      </c>
    </row>
    <row r="61" spans="1:33">
      <c r="A61" s="11"/>
      <c r="B61" s="301">
        <v>352</v>
      </c>
      <c r="C61" s="303" t="s">
        <v>64</v>
      </c>
      <c r="D61" s="338">
        <f>入力!F79</f>
        <v>0</v>
      </c>
      <c r="E61" s="327">
        <v>0</v>
      </c>
      <c r="F61" s="328">
        <f>係数!D61</f>
        <v>1.2205764593368973E-2</v>
      </c>
      <c r="G61" s="329">
        <f t="shared" si="4"/>
        <v>0</v>
      </c>
      <c r="H61" s="330">
        <f>固定資本!M61</f>
        <v>1.0777770206850861</v>
      </c>
      <c r="I61" s="338">
        <f t="shared" si="5"/>
        <v>0</v>
      </c>
      <c r="J61" s="327">
        <v>0</v>
      </c>
      <c r="K61" s="327">
        <f t="shared" si="6"/>
        <v>0</v>
      </c>
      <c r="L61" s="327">
        <f t="shared" si="0"/>
        <v>0</v>
      </c>
      <c r="M61" s="330">
        <f>係数!E61+係数!F61</f>
        <v>0.2632869790743177</v>
      </c>
      <c r="N61" s="327">
        <f t="shared" si="7"/>
        <v>0</v>
      </c>
      <c r="O61" s="335"/>
      <c r="P61" s="336"/>
      <c r="Q61" s="330">
        <f>係数!G61</f>
        <v>1.1299573452005485E-3</v>
      </c>
      <c r="R61" s="327">
        <f t="shared" si="1"/>
        <v>0</v>
      </c>
      <c r="S61" s="327">
        <f t="shared" si="2"/>
        <v>0</v>
      </c>
      <c r="T61" s="327">
        <v>0</v>
      </c>
      <c r="U61" s="327">
        <f t="shared" si="3"/>
        <v>0</v>
      </c>
      <c r="V61" s="329">
        <f t="shared" si="8"/>
        <v>0</v>
      </c>
      <c r="W61" s="327">
        <f t="shared" si="9"/>
        <v>0</v>
      </c>
      <c r="X61" s="327">
        <f t="shared" si="10"/>
        <v>0</v>
      </c>
      <c r="Y61" s="327">
        <f t="shared" si="11"/>
        <v>0</v>
      </c>
      <c r="Z61" s="329">
        <f>V61*(1-固定資本!N61)</f>
        <v>0</v>
      </c>
      <c r="AA61" s="327">
        <f>W61*(1-固定資本!N61)</f>
        <v>0</v>
      </c>
      <c r="AB61" s="327">
        <f>X61*(1-固定資本!N61)</f>
        <v>0</v>
      </c>
      <c r="AC61" s="327">
        <f t="shared" si="12"/>
        <v>0</v>
      </c>
      <c r="AD61" s="329">
        <f>I61*係数!H61/1000</f>
        <v>0</v>
      </c>
      <c r="AE61" s="389">
        <f>(I61+K61+T61)*係数!H61/1000</f>
        <v>0</v>
      </c>
      <c r="AF61" s="329">
        <f>I61*係数!I61/1000</f>
        <v>0</v>
      </c>
      <c r="AG61" s="334">
        <f>(I61+K61+T61)*係数!I61/1000</f>
        <v>0</v>
      </c>
    </row>
    <row r="62" spans="1:33">
      <c r="A62" s="11"/>
      <c r="B62" s="301">
        <v>353</v>
      </c>
      <c r="C62" s="303" t="s">
        <v>65</v>
      </c>
      <c r="D62" s="338">
        <f>入力!F80</f>
        <v>0</v>
      </c>
      <c r="E62" s="327">
        <v>0</v>
      </c>
      <c r="F62" s="328">
        <f>係数!D62</f>
        <v>0.35032605907938386</v>
      </c>
      <c r="G62" s="329">
        <f t="shared" si="4"/>
        <v>0</v>
      </c>
      <c r="H62" s="330">
        <f>固定資本!M62</f>
        <v>0.97998583993842281</v>
      </c>
      <c r="I62" s="338">
        <f t="shared" si="5"/>
        <v>0</v>
      </c>
      <c r="J62" s="327">
        <v>0</v>
      </c>
      <c r="K62" s="327">
        <f t="shared" si="6"/>
        <v>0</v>
      </c>
      <c r="L62" s="327">
        <f t="shared" si="0"/>
        <v>0</v>
      </c>
      <c r="M62" s="330">
        <f>係数!E62+係数!F62</f>
        <v>0.20059536011656015</v>
      </c>
      <c r="N62" s="327">
        <f t="shared" si="7"/>
        <v>0</v>
      </c>
      <c r="O62" s="335"/>
      <c r="P62" s="336"/>
      <c r="Q62" s="330">
        <f>係数!G62</f>
        <v>3.294509680370278E-5</v>
      </c>
      <c r="R62" s="327">
        <f t="shared" si="1"/>
        <v>0</v>
      </c>
      <c r="S62" s="327">
        <f t="shared" si="2"/>
        <v>0</v>
      </c>
      <c r="T62" s="327">
        <v>0</v>
      </c>
      <c r="U62" s="327">
        <f t="shared" si="3"/>
        <v>0</v>
      </c>
      <c r="V62" s="329">
        <f t="shared" si="8"/>
        <v>0</v>
      </c>
      <c r="W62" s="327">
        <f t="shared" si="9"/>
        <v>0</v>
      </c>
      <c r="X62" s="327">
        <f t="shared" si="10"/>
        <v>0</v>
      </c>
      <c r="Y62" s="327">
        <f t="shared" si="11"/>
        <v>0</v>
      </c>
      <c r="Z62" s="329">
        <f>V62*(1-固定資本!N62)</f>
        <v>0</v>
      </c>
      <c r="AA62" s="327">
        <f>W62*(1-固定資本!N62)</f>
        <v>0</v>
      </c>
      <c r="AB62" s="327">
        <f>X62*(1-固定資本!N62)</f>
        <v>0</v>
      </c>
      <c r="AC62" s="327">
        <f t="shared" si="12"/>
        <v>0</v>
      </c>
      <c r="AD62" s="329">
        <f>I62*係数!H62/1000</f>
        <v>0</v>
      </c>
      <c r="AE62" s="389">
        <f>(I62+K62+T62)*係数!H62/1000</f>
        <v>0</v>
      </c>
      <c r="AF62" s="329">
        <f>I62*係数!I62/1000</f>
        <v>0</v>
      </c>
      <c r="AG62" s="334">
        <f>(I62+K62+T62)*係数!I62/1000</f>
        <v>0</v>
      </c>
    </row>
    <row r="63" spans="1:33">
      <c r="A63" s="11"/>
      <c r="B63" s="301">
        <v>354</v>
      </c>
      <c r="C63" s="303" t="s">
        <v>66</v>
      </c>
      <c r="D63" s="338">
        <f>入力!F81</f>
        <v>0</v>
      </c>
      <c r="E63" s="327">
        <v>0</v>
      </c>
      <c r="F63" s="328">
        <f>係数!D63</f>
        <v>7.3916866288037397E-4</v>
      </c>
      <c r="G63" s="329">
        <f t="shared" si="4"/>
        <v>0</v>
      </c>
      <c r="H63" s="330">
        <f>固定資本!M63</f>
        <v>1.0391045095811722</v>
      </c>
      <c r="I63" s="338">
        <f t="shared" si="5"/>
        <v>0</v>
      </c>
      <c r="J63" s="327">
        <v>0</v>
      </c>
      <c r="K63" s="327">
        <f t="shared" si="6"/>
        <v>0</v>
      </c>
      <c r="L63" s="327">
        <f t="shared" si="0"/>
        <v>0</v>
      </c>
      <c r="M63" s="330">
        <f>係数!E63+係数!F63</f>
        <v>0.4360552531803713</v>
      </c>
      <c r="N63" s="327">
        <f t="shared" si="7"/>
        <v>0</v>
      </c>
      <c r="O63" s="335"/>
      <c r="P63" s="336"/>
      <c r="Q63" s="330">
        <f>係数!G63</f>
        <v>4.1310771233681304E-5</v>
      </c>
      <c r="R63" s="327">
        <f t="shared" si="1"/>
        <v>0</v>
      </c>
      <c r="S63" s="327">
        <f t="shared" si="2"/>
        <v>0</v>
      </c>
      <c r="T63" s="327">
        <v>0</v>
      </c>
      <c r="U63" s="327">
        <f t="shared" si="3"/>
        <v>0</v>
      </c>
      <c r="V63" s="329">
        <f t="shared" si="8"/>
        <v>0</v>
      </c>
      <c r="W63" s="327">
        <f t="shared" si="9"/>
        <v>0</v>
      </c>
      <c r="X63" s="327">
        <f t="shared" si="10"/>
        <v>0</v>
      </c>
      <c r="Y63" s="327">
        <f t="shared" si="11"/>
        <v>0</v>
      </c>
      <c r="Z63" s="329">
        <f>V63*(1-固定資本!N63)</f>
        <v>0</v>
      </c>
      <c r="AA63" s="327">
        <f>W63*(1-固定資本!N63)</f>
        <v>0</v>
      </c>
      <c r="AB63" s="327">
        <f>X63*(1-固定資本!N63)</f>
        <v>0</v>
      </c>
      <c r="AC63" s="327">
        <f t="shared" si="12"/>
        <v>0</v>
      </c>
      <c r="AD63" s="329">
        <f>I63*係数!H63/1000</f>
        <v>0</v>
      </c>
      <c r="AE63" s="389">
        <f>(I63+K63+T63)*係数!H63/1000</f>
        <v>0</v>
      </c>
      <c r="AF63" s="329">
        <f>I63*係数!I63/1000</f>
        <v>0</v>
      </c>
      <c r="AG63" s="334">
        <f>(I63+K63+T63)*係数!I63/1000</f>
        <v>0</v>
      </c>
    </row>
    <row r="64" spans="1:33">
      <c r="A64" s="11"/>
      <c r="B64" s="301">
        <v>359</v>
      </c>
      <c r="C64" s="303" t="s">
        <v>67</v>
      </c>
      <c r="D64" s="338">
        <f>入力!F82</f>
        <v>0</v>
      </c>
      <c r="E64" s="327">
        <v>0</v>
      </c>
      <c r="F64" s="328">
        <f>係数!D64</f>
        <v>0.11789056275927778</v>
      </c>
      <c r="G64" s="329">
        <f t="shared" si="4"/>
        <v>0</v>
      </c>
      <c r="H64" s="330">
        <f>固定資本!M64</f>
        <v>0.97828680195451068</v>
      </c>
      <c r="I64" s="338">
        <f t="shared" si="5"/>
        <v>0</v>
      </c>
      <c r="J64" s="327">
        <v>0</v>
      </c>
      <c r="K64" s="327">
        <f t="shared" si="6"/>
        <v>0</v>
      </c>
      <c r="L64" s="327">
        <f t="shared" si="0"/>
        <v>0</v>
      </c>
      <c r="M64" s="330">
        <f>係数!E64+係数!F64</f>
        <v>0.28865369360546178</v>
      </c>
      <c r="N64" s="327">
        <f t="shared" si="7"/>
        <v>0</v>
      </c>
      <c r="O64" s="335"/>
      <c r="P64" s="336"/>
      <c r="Q64" s="330">
        <f>係数!G64</f>
        <v>6.8290330358696091E-4</v>
      </c>
      <c r="R64" s="327">
        <f t="shared" si="1"/>
        <v>0</v>
      </c>
      <c r="S64" s="327">
        <f t="shared" si="2"/>
        <v>0</v>
      </c>
      <c r="T64" s="327">
        <v>0</v>
      </c>
      <c r="U64" s="327">
        <f t="shared" si="3"/>
        <v>0</v>
      </c>
      <c r="V64" s="329">
        <f t="shared" si="8"/>
        <v>0</v>
      </c>
      <c r="W64" s="327">
        <f t="shared" si="9"/>
        <v>0</v>
      </c>
      <c r="X64" s="327">
        <f t="shared" si="10"/>
        <v>0</v>
      </c>
      <c r="Y64" s="327">
        <f t="shared" si="11"/>
        <v>0</v>
      </c>
      <c r="Z64" s="329">
        <f>V64*(1-固定資本!N64)</f>
        <v>0</v>
      </c>
      <c r="AA64" s="327">
        <f>W64*(1-固定資本!N64)</f>
        <v>0</v>
      </c>
      <c r="AB64" s="327">
        <f>X64*(1-固定資本!N64)</f>
        <v>0</v>
      </c>
      <c r="AC64" s="327">
        <f t="shared" si="12"/>
        <v>0</v>
      </c>
      <c r="AD64" s="329">
        <f>I64*係数!H64/1000</f>
        <v>0</v>
      </c>
      <c r="AE64" s="389">
        <f>(I64+K64+T64)*係数!H64/1000</f>
        <v>0</v>
      </c>
      <c r="AF64" s="329">
        <f>I64*係数!I64/1000</f>
        <v>0</v>
      </c>
      <c r="AG64" s="334">
        <f>(I64+K64+T64)*係数!I64/1000</f>
        <v>0</v>
      </c>
    </row>
    <row r="65" spans="1:33">
      <c r="A65" s="11"/>
      <c r="B65" s="301">
        <v>391</v>
      </c>
      <c r="C65" s="303" t="s">
        <v>68</v>
      </c>
      <c r="D65" s="338">
        <f>入力!F83</f>
        <v>0</v>
      </c>
      <c r="E65" s="327">
        <v>0</v>
      </c>
      <c r="F65" s="328">
        <f>係数!D65</f>
        <v>0.10668188263078404</v>
      </c>
      <c r="G65" s="329">
        <f t="shared" si="4"/>
        <v>0</v>
      </c>
      <c r="H65" s="330">
        <f>固定資本!M65</f>
        <v>1.0014938599114716</v>
      </c>
      <c r="I65" s="338">
        <f t="shared" si="5"/>
        <v>0</v>
      </c>
      <c r="J65" s="327">
        <v>0</v>
      </c>
      <c r="K65" s="327">
        <f t="shared" si="6"/>
        <v>0</v>
      </c>
      <c r="L65" s="327">
        <f t="shared" si="0"/>
        <v>0</v>
      </c>
      <c r="M65" s="330">
        <f>係数!E65+係数!F65</f>
        <v>0.26182916961188041</v>
      </c>
      <c r="N65" s="327">
        <f t="shared" si="7"/>
        <v>0</v>
      </c>
      <c r="O65" s="335"/>
      <c r="P65" s="336"/>
      <c r="Q65" s="330">
        <f>係数!G65</f>
        <v>4.4821886246076744E-3</v>
      </c>
      <c r="R65" s="327">
        <f t="shared" si="1"/>
        <v>0</v>
      </c>
      <c r="S65" s="327">
        <f t="shared" si="2"/>
        <v>0</v>
      </c>
      <c r="T65" s="327">
        <v>0</v>
      </c>
      <c r="U65" s="327">
        <f t="shared" si="3"/>
        <v>0</v>
      </c>
      <c r="V65" s="329">
        <f t="shared" si="8"/>
        <v>0</v>
      </c>
      <c r="W65" s="327">
        <f t="shared" si="9"/>
        <v>0</v>
      </c>
      <c r="X65" s="327">
        <f t="shared" si="10"/>
        <v>0</v>
      </c>
      <c r="Y65" s="327">
        <f t="shared" si="11"/>
        <v>0</v>
      </c>
      <c r="Z65" s="329">
        <f>V65*(1-固定資本!N65)</f>
        <v>0</v>
      </c>
      <c r="AA65" s="327">
        <f>W65*(1-固定資本!N65)</f>
        <v>0</v>
      </c>
      <c r="AB65" s="327">
        <f>X65*(1-固定資本!N65)</f>
        <v>0</v>
      </c>
      <c r="AC65" s="327">
        <f t="shared" si="12"/>
        <v>0</v>
      </c>
      <c r="AD65" s="329">
        <f>I65*係数!H65/1000</f>
        <v>0</v>
      </c>
      <c r="AE65" s="389">
        <f>(I65+K65+T65)*係数!H65/1000</f>
        <v>0</v>
      </c>
      <c r="AF65" s="329">
        <f>I65*係数!I65/1000</f>
        <v>0</v>
      </c>
      <c r="AG65" s="334">
        <f>(I65+K65+T65)*係数!I65/1000</f>
        <v>0</v>
      </c>
    </row>
    <row r="66" spans="1:33">
      <c r="A66" s="11"/>
      <c r="B66" s="301">
        <v>392</v>
      </c>
      <c r="C66" s="303" t="s">
        <v>69</v>
      </c>
      <c r="D66" s="338">
        <f>入力!F84</f>
        <v>0</v>
      </c>
      <c r="E66" s="327">
        <v>0</v>
      </c>
      <c r="F66" s="328">
        <f>係数!D66</f>
        <v>0.7440348788739255</v>
      </c>
      <c r="G66" s="329">
        <f t="shared" si="4"/>
        <v>0</v>
      </c>
      <c r="H66" s="330">
        <f>固定資本!M66</f>
        <v>1.0447962776028905</v>
      </c>
      <c r="I66" s="338">
        <f t="shared" si="5"/>
        <v>0</v>
      </c>
      <c r="J66" s="327">
        <v>0</v>
      </c>
      <c r="K66" s="327">
        <f t="shared" si="6"/>
        <v>0</v>
      </c>
      <c r="L66" s="327">
        <f t="shared" si="0"/>
        <v>0</v>
      </c>
      <c r="M66" s="330">
        <f>係数!E66+係数!F66</f>
        <v>0.22337078017670559</v>
      </c>
      <c r="N66" s="327">
        <f t="shared" si="7"/>
        <v>0</v>
      </c>
      <c r="O66" s="335"/>
      <c r="P66" s="336"/>
      <c r="Q66" s="330">
        <f>係数!G66</f>
        <v>3.6033625500998784E-4</v>
      </c>
      <c r="R66" s="327">
        <f t="shared" si="1"/>
        <v>0</v>
      </c>
      <c r="S66" s="327">
        <f t="shared" si="2"/>
        <v>0</v>
      </c>
      <c r="T66" s="327">
        <v>0</v>
      </c>
      <c r="U66" s="327">
        <f t="shared" si="3"/>
        <v>0</v>
      </c>
      <c r="V66" s="329">
        <f t="shared" si="8"/>
        <v>0</v>
      </c>
      <c r="W66" s="327">
        <f t="shared" si="9"/>
        <v>0</v>
      </c>
      <c r="X66" s="327">
        <f t="shared" si="10"/>
        <v>0</v>
      </c>
      <c r="Y66" s="327">
        <f t="shared" si="11"/>
        <v>0</v>
      </c>
      <c r="Z66" s="329">
        <f>V66*(1-固定資本!N66)</f>
        <v>0</v>
      </c>
      <c r="AA66" s="327">
        <f>W66*(1-固定資本!N66)</f>
        <v>0</v>
      </c>
      <c r="AB66" s="327">
        <f>X66*(1-固定資本!N66)</f>
        <v>0</v>
      </c>
      <c r="AC66" s="327">
        <f t="shared" si="12"/>
        <v>0</v>
      </c>
      <c r="AD66" s="329">
        <f>I66*係数!H66/1000</f>
        <v>0</v>
      </c>
      <c r="AE66" s="389">
        <f>(I66+K66+T66)*係数!H66/1000</f>
        <v>0</v>
      </c>
      <c r="AF66" s="329">
        <f>I66*係数!I66/1000</f>
        <v>0</v>
      </c>
      <c r="AG66" s="334">
        <f>(I66+K66+T66)*係数!I66/1000</f>
        <v>0</v>
      </c>
    </row>
    <row r="67" spans="1:33">
      <c r="A67" s="11"/>
      <c r="B67" s="301">
        <v>411</v>
      </c>
      <c r="C67" s="303" t="s">
        <v>70</v>
      </c>
      <c r="D67" s="338">
        <f>入力!F85</f>
        <v>0</v>
      </c>
      <c r="E67" s="327">
        <v>0</v>
      </c>
      <c r="F67" s="328">
        <f>係数!D67</f>
        <v>1</v>
      </c>
      <c r="G67" s="329">
        <f t="shared" si="4"/>
        <v>0</v>
      </c>
      <c r="H67" s="330">
        <f>固定資本!M67</f>
        <v>1.0911773272265726</v>
      </c>
      <c r="I67" s="338">
        <f t="shared" si="5"/>
        <v>0</v>
      </c>
      <c r="J67" s="327">
        <v>0</v>
      </c>
      <c r="K67" s="327">
        <f t="shared" si="6"/>
        <v>0</v>
      </c>
      <c r="L67" s="327">
        <f t="shared" si="0"/>
        <v>0</v>
      </c>
      <c r="M67" s="330">
        <f>係数!E67+係数!F67</f>
        <v>0.35937964912441589</v>
      </c>
      <c r="N67" s="327">
        <f t="shared" si="7"/>
        <v>0</v>
      </c>
      <c r="O67" s="335"/>
      <c r="P67" s="336"/>
      <c r="Q67" s="330">
        <f>係数!G67</f>
        <v>0</v>
      </c>
      <c r="R67" s="327">
        <f t="shared" si="1"/>
        <v>0</v>
      </c>
      <c r="S67" s="327">
        <f t="shared" si="2"/>
        <v>0</v>
      </c>
      <c r="T67" s="327">
        <v>0</v>
      </c>
      <c r="U67" s="327">
        <f t="shared" si="3"/>
        <v>0</v>
      </c>
      <c r="V67" s="329">
        <f t="shared" si="8"/>
        <v>0</v>
      </c>
      <c r="W67" s="327">
        <f t="shared" si="9"/>
        <v>0</v>
      </c>
      <c r="X67" s="327">
        <f t="shared" si="10"/>
        <v>0</v>
      </c>
      <c r="Y67" s="327">
        <f t="shared" si="11"/>
        <v>0</v>
      </c>
      <c r="Z67" s="329">
        <f>V67*(1-固定資本!N67)</f>
        <v>0</v>
      </c>
      <c r="AA67" s="327">
        <f>W67*(1-固定資本!N67)</f>
        <v>0</v>
      </c>
      <c r="AB67" s="327">
        <f>X67*(1-固定資本!N67)</f>
        <v>0</v>
      </c>
      <c r="AC67" s="327">
        <f t="shared" si="12"/>
        <v>0</v>
      </c>
      <c r="AD67" s="389">
        <f>I67*係数!H67/1000</f>
        <v>0</v>
      </c>
      <c r="AE67" s="389">
        <f>(I67+K67+T67)*係数!H67/1000</f>
        <v>0</v>
      </c>
      <c r="AF67" s="389">
        <f>I67*係数!I67/1000</f>
        <v>0</v>
      </c>
      <c r="AG67" s="334">
        <f>(I67+K67+T67)*係数!I67/1000</f>
        <v>0</v>
      </c>
    </row>
    <row r="68" spans="1:33">
      <c r="A68" s="11"/>
      <c r="B68" s="301">
        <v>412</v>
      </c>
      <c r="C68" s="303" t="s">
        <v>71</v>
      </c>
      <c r="D68" s="338">
        <f>入力!F86</f>
        <v>0</v>
      </c>
      <c r="E68" s="327">
        <v>0</v>
      </c>
      <c r="F68" s="328">
        <f>係数!D68</f>
        <v>1</v>
      </c>
      <c r="G68" s="329">
        <f t="shared" si="4"/>
        <v>0</v>
      </c>
      <c r="H68" s="330">
        <f>固定資本!M68</f>
        <v>1.0891655498490418</v>
      </c>
      <c r="I68" s="338">
        <f t="shared" si="5"/>
        <v>0</v>
      </c>
      <c r="J68" s="327">
        <v>0</v>
      </c>
      <c r="K68" s="327">
        <f t="shared" si="6"/>
        <v>0</v>
      </c>
      <c r="L68" s="327">
        <f t="shared" si="0"/>
        <v>0</v>
      </c>
      <c r="M68" s="330">
        <f>係数!E68+係数!F68</f>
        <v>0.36317705693758245</v>
      </c>
      <c r="N68" s="327">
        <f t="shared" si="7"/>
        <v>0</v>
      </c>
      <c r="O68" s="335"/>
      <c r="P68" s="336"/>
      <c r="Q68" s="330">
        <f>係数!G68</f>
        <v>0</v>
      </c>
      <c r="R68" s="327">
        <f t="shared" si="1"/>
        <v>0</v>
      </c>
      <c r="S68" s="327">
        <f t="shared" si="2"/>
        <v>0</v>
      </c>
      <c r="T68" s="327">
        <v>0</v>
      </c>
      <c r="U68" s="327">
        <f t="shared" si="3"/>
        <v>0</v>
      </c>
      <c r="V68" s="329">
        <f t="shared" si="8"/>
        <v>0</v>
      </c>
      <c r="W68" s="327">
        <f t="shared" si="9"/>
        <v>0</v>
      </c>
      <c r="X68" s="327">
        <f t="shared" si="10"/>
        <v>0</v>
      </c>
      <c r="Y68" s="327">
        <f>SUM(V68:X68)</f>
        <v>0</v>
      </c>
      <c r="Z68" s="329">
        <f>V68*(1-固定資本!N68)</f>
        <v>0</v>
      </c>
      <c r="AA68" s="327">
        <f>W68*(1-固定資本!N68)</f>
        <v>0</v>
      </c>
      <c r="AB68" s="327">
        <f>X68*(1-固定資本!N68)</f>
        <v>0</v>
      </c>
      <c r="AC68" s="327">
        <f>SUM(Z68:AB68)</f>
        <v>0</v>
      </c>
      <c r="AD68" s="329">
        <f>I68*係数!H68/1000</f>
        <v>0</v>
      </c>
      <c r="AE68" s="389">
        <f>(I68+K68+T68)*係数!H68/1000</f>
        <v>0</v>
      </c>
      <c r="AF68" s="329">
        <f>I68*係数!I68/1000</f>
        <v>0</v>
      </c>
      <c r="AG68" s="334">
        <f>(I68+K68+T68)*係数!I68/1000</f>
        <v>0</v>
      </c>
    </row>
    <row r="69" spans="1:33">
      <c r="A69" s="11"/>
      <c r="B69" s="301">
        <v>413</v>
      </c>
      <c r="C69" s="303" t="s">
        <v>72</v>
      </c>
      <c r="D69" s="392">
        <f>入力!F87</f>
        <v>0</v>
      </c>
      <c r="E69" s="327">
        <v>0</v>
      </c>
      <c r="F69" s="328">
        <f>係数!D69</f>
        <v>1</v>
      </c>
      <c r="G69" s="329">
        <f t="shared" si="4"/>
        <v>0</v>
      </c>
      <c r="H69" s="330">
        <f>固定資本!M69</f>
        <v>1.1036173722247071</v>
      </c>
      <c r="I69" s="338">
        <f t="shared" si="5"/>
        <v>0</v>
      </c>
      <c r="J69" s="327">
        <v>0</v>
      </c>
      <c r="K69" s="327">
        <f t="shared" si="6"/>
        <v>0</v>
      </c>
      <c r="L69" s="327">
        <f t="shared" si="0"/>
        <v>0</v>
      </c>
      <c r="M69" s="330">
        <f>係数!E69+係数!F69</f>
        <v>0.34469418121508216</v>
      </c>
      <c r="N69" s="327">
        <f t="shared" si="7"/>
        <v>0</v>
      </c>
      <c r="O69" s="335"/>
      <c r="P69" s="336"/>
      <c r="Q69" s="330">
        <f>係数!G69</f>
        <v>0</v>
      </c>
      <c r="R69" s="327">
        <f t="shared" si="1"/>
        <v>0</v>
      </c>
      <c r="S69" s="327">
        <f t="shared" si="2"/>
        <v>0</v>
      </c>
      <c r="T69" s="327">
        <v>0</v>
      </c>
      <c r="U69" s="327">
        <f t="shared" si="3"/>
        <v>0</v>
      </c>
      <c r="V69" s="329">
        <f t="shared" si="8"/>
        <v>0</v>
      </c>
      <c r="W69" s="327">
        <f t="shared" si="9"/>
        <v>0</v>
      </c>
      <c r="X69" s="327">
        <f t="shared" si="10"/>
        <v>0</v>
      </c>
      <c r="Y69" s="327">
        <f t="shared" ref="Y69" si="13">SUM(V69:X69)</f>
        <v>0</v>
      </c>
      <c r="Z69" s="329">
        <f>V69*(1-固定資本!N69)</f>
        <v>0</v>
      </c>
      <c r="AA69" s="327">
        <f>W69*(1-固定資本!N69)</f>
        <v>0</v>
      </c>
      <c r="AB69" s="327">
        <f>X69*(1-固定資本!N69)</f>
        <v>0</v>
      </c>
      <c r="AC69" s="327">
        <f t="shared" si="12"/>
        <v>0</v>
      </c>
      <c r="AD69" s="329">
        <f>I69*係数!H69/1000</f>
        <v>0</v>
      </c>
      <c r="AE69" s="389">
        <f>(I69+K69+T69)*係数!H69/1000</f>
        <v>0</v>
      </c>
      <c r="AF69" s="329">
        <f>I69*係数!I69/1000</f>
        <v>0</v>
      </c>
      <c r="AG69" s="334">
        <f>(I69+K69+T69)*係数!I69/1000</f>
        <v>0</v>
      </c>
    </row>
    <row r="70" spans="1:33">
      <c r="A70" s="11"/>
      <c r="B70" s="301">
        <v>419</v>
      </c>
      <c r="C70" s="303" t="s">
        <v>73</v>
      </c>
      <c r="D70" s="338">
        <f>入力!F88</f>
        <v>0</v>
      </c>
      <c r="E70" s="327">
        <v>0</v>
      </c>
      <c r="F70" s="328">
        <f>係数!D70</f>
        <v>1</v>
      </c>
      <c r="G70" s="329">
        <f t="shared" si="4"/>
        <v>0</v>
      </c>
      <c r="H70" s="330">
        <f>固定資本!M70</f>
        <v>1.0940690661295662</v>
      </c>
      <c r="I70" s="338">
        <f t="shared" si="5"/>
        <v>0</v>
      </c>
      <c r="J70" s="327">
        <v>0</v>
      </c>
      <c r="K70" s="327">
        <f t="shared" si="6"/>
        <v>0</v>
      </c>
      <c r="L70" s="327">
        <f t="shared" ref="L70:L112" si="14">K70*H70</f>
        <v>0</v>
      </c>
      <c r="M70" s="330">
        <f>係数!E70+係数!F70</f>
        <v>0.45193957582936095</v>
      </c>
      <c r="N70" s="327">
        <f t="shared" si="7"/>
        <v>0</v>
      </c>
      <c r="O70" s="335"/>
      <c r="P70" s="336"/>
      <c r="Q70" s="330">
        <f>係数!G70</f>
        <v>0</v>
      </c>
      <c r="R70" s="327">
        <f t="shared" ref="R70:R113" si="15">Q70*$P$117</f>
        <v>0</v>
      </c>
      <c r="S70" s="327">
        <f t="shared" ref="S70:S112" si="16">F70*R70</f>
        <v>0</v>
      </c>
      <c r="T70" s="327">
        <v>0</v>
      </c>
      <c r="U70" s="327">
        <f t="shared" ref="U70:U112" si="17">T70*H70</f>
        <v>0</v>
      </c>
      <c r="V70" s="329">
        <f t="shared" si="8"/>
        <v>0</v>
      </c>
      <c r="W70" s="327">
        <f t="shared" si="9"/>
        <v>0</v>
      </c>
      <c r="X70" s="327">
        <f t="shared" si="10"/>
        <v>0</v>
      </c>
      <c r="Y70" s="327">
        <f>SUM(V70:X70)</f>
        <v>0</v>
      </c>
      <c r="Z70" s="329">
        <f>V70*(1-固定資本!N70)</f>
        <v>0</v>
      </c>
      <c r="AA70" s="327">
        <f>W70*(1-固定資本!N70)</f>
        <v>0</v>
      </c>
      <c r="AB70" s="327">
        <f>X70*(1-固定資本!N70)</f>
        <v>0</v>
      </c>
      <c r="AC70" s="327">
        <f>SUM(Z70:AB70)</f>
        <v>0</v>
      </c>
      <c r="AD70" s="329">
        <f>I70*係数!H70/1000</f>
        <v>0</v>
      </c>
      <c r="AE70" s="389">
        <f>(I70+K70+T70)*係数!H70/1000</f>
        <v>0</v>
      </c>
      <c r="AF70" s="329">
        <f>I70*係数!I70/1000</f>
        <v>0</v>
      </c>
      <c r="AG70" s="334">
        <f>(I70+K70+T70)*係数!I70/1000</f>
        <v>0</v>
      </c>
    </row>
    <row r="71" spans="1:33">
      <c r="A71" s="11"/>
      <c r="B71" s="301">
        <v>461</v>
      </c>
      <c r="C71" s="303" t="s">
        <v>74</v>
      </c>
      <c r="D71" s="338">
        <f>入力!F89</f>
        <v>0</v>
      </c>
      <c r="E71" s="327">
        <v>0</v>
      </c>
      <c r="F71" s="328">
        <f>係数!D71</f>
        <v>0.51677763384360897</v>
      </c>
      <c r="G71" s="329">
        <f t="shared" ref="G71:G112" si="18">E71*F71</f>
        <v>0</v>
      </c>
      <c r="H71" s="330">
        <f>固定資本!M71</f>
        <v>0.99996785504246921</v>
      </c>
      <c r="I71" s="338">
        <f t="shared" ref="I71:I112" si="19">G71/H71</f>
        <v>0</v>
      </c>
      <c r="J71" s="327">
        <v>0</v>
      </c>
      <c r="K71" s="327">
        <f t="shared" ref="K71:K112" si="20">J71-I71</f>
        <v>0</v>
      </c>
      <c r="L71" s="327">
        <f t="shared" si="14"/>
        <v>0</v>
      </c>
      <c r="M71" s="330">
        <f>係数!E71+係数!F71</f>
        <v>0.10086007797334691</v>
      </c>
      <c r="N71" s="327">
        <f t="shared" ref="N71:N112" si="21">J71*M71</f>
        <v>0</v>
      </c>
      <c r="O71" s="335"/>
      <c r="P71" s="336"/>
      <c r="Q71" s="330">
        <f>係数!G71</f>
        <v>1.7448931770381291E-2</v>
      </c>
      <c r="R71" s="327">
        <f t="shared" si="15"/>
        <v>0</v>
      </c>
      <c r="S71" s="327">
        <f t="shared" si="16"/>
        <v>0</v>
      </c>
      <c r="T71" s="327">
        <v>0</v>
      </c>
      <c r="U71" s="327">
        <f t="shared" si="17"/>
        <v>0</v>
      </c>
      <c r="V71" s="329">
        <f t="shared" ref="V71:V112" si="22">G71</f>
        <v>0</v>
      </c>
      <c r="W71" s="327">
        <f t="shared" ref="W71:W112" si="23">L71</f>
        <v>0</v>
      </c>
      <c r="X71" s="327">
        <f t="shared" ref="X71:X112" si="24">U71</f>
        <v>0</v>
      </c>
      <c r="Y71" s="327">
        <f>SUM(V71:X71)</f>
        <v>0</v>
      </c>
      <c r="Z71" s="329">
        <f>V71*(1-固定資本!N71)</f>
        <v>0</v>
      </c>
      <c r="AA71" s="327">
        <f>W71*(1-固定資本!N71)</f>
        <v>0</v>
      </c>
      <c r="AB71" s="327">
        <f>X71*(1-固定資本!N71)</f>
        <v>0</v>
      </c>
      <c r="AC71" s="327">
        <f>SUM(Z71:AB71)</f>
        <v>0</v>
      </c>
      <c r="AD71" s="329">
        <f>I71*係数!H71/1000</f>
        <v>0</v>
      </c>
      <c r="AE71" s="389">
        <f>(I71+K71+T71)*係数!H71/1000</f>
        <v>0</v>
      </c>
      <c r="AF71" s="329">
        <f>I71*係数!I71/1000</f>
        <v>0</v>
      </c>
      <c r="AG71" s="334">
        <f>(I71+K71+T71)*係数!I71/1000</f>
        <v>0</v>
      </c>
    </row>
    <row r="72" spans="1:33">
      <c r="A72" s="11"/>
      <c r="B72" s="301">
        <v>462</v>
      </c>
      <c r="C72" s="303" t="s">
        <v>75</v>
      </c>
      <c r="D72" s="338">
        <f>入力!F90</f>
        <v>0</v>
      </c>
      <c r="E72" s="327">
        <v>0</v>
      </c>
      <c r="F72" s="328">
        <f>係数!D72</f>
        <v>0.99990223766871256</v>
      </c>
      <c r="G72" s="329">
        <f t="shared" si="18"/>
        <v>0</v>
      </c>
      <c r="H72" s="330">
        <f>固定資本!M72</f>
        <v>0.62325274900562266</v>
      </c>
      <c r="I72" s="338">
        <f t="shared" si="19"/>
        <v>0</v>
      </c>
      <c r="J72" s="327">
        <v>0</v>
      </c>
      <c r="K72" s="327">
        <f t="shared" si="20"/>
        <v>0</v>
      </c>
      <c r="L72" s="327">
        <f t="shared" si="14"/>
        <v>0</v>
      </c>
      <c r="M72" s="330">
        <f>係数!E72+係数!F72</f>
        <v>0.12871056610861906</v>
      </c>
      <c r="N72" s="327">
        <f t="shared" si="21"/>
        <v>0</v>
      </c>
      <c r="O72" s="335"/>
      <c r="P72" s="336"/>
      <c r="Q72" s="330">
        <f>係数!G72</f>
        <v>6.5740211976849042E-3</v>
      </c>
      <c r="R72" s="327">
        <f t="shared" si="15"/>
        <v>0</v>
      </c>
      <c r="S72" s="327">
        <f t="shared" si="16"/>
        <v>0</v>
      </c>
      <c r="T72" s="327">
        <v>0</v>
      </c>
      <c r="U72" s="327">
        <f t="shared" si="17"/>
        <v>0</v>
      </c>
      <c r="V72" s="329">
        <f t="shared" si="22"/>
        <v>0</v>
      </c>
      <c r="W72" s="327">
        <f t="shared" si="23"/>
        <v>0</v>
      </c>
      <c r="X72" s="327">
        <f t="shared" si="24"/>
        <v>0</v>
      </c>
      <c r="Y72" s="327">
        <f>SUM(V72:X72)</f>
        <v>0</v>
      </c>
      <c r="Z72" s="329">
        <f>V72*(1-固定資本!N72)</f>
        <v>0</v>
      </c>
      <c r="AA72" s="327">
        <f>W72*(1-固定資本!N72)</f>
        <v>0</v>
      </c>
      <c r="AB72" s="327">
        <f>X72*(1-固定資本!N72)</f>
        <v>0</v>
      </c>
      <c r="AC72" s="327">
        <f t="shared" ref="AC72:AC112" si="25">SUM(Z72:AB72)</f>
        <v>0</v>
      </c>
      <c r="AD72" s="329">
        <f>I72*係数!H72/1000</f>
        <v>0</v>
      </c>
      <c r="AE72" s="389">
        <f>(I72+K72+T72)*係数!H72/1000</f>
        <v>0</v>
      </c>
      <c r="AF72" s="329">
        <f>I72*係数!I72/1000</f>
        <v>0</v>
      </c>
      <c r="AG72" s="334">
        <f>(I72+K72+T72)*係数!I72/1000</f>
        <v>0</v>
      </c>
    </row>
    <row r="73" spans="1:33">
      <c r="A73" s="11"/>
      <c r="B73" s="301">
        <v>471</v>
      </c>
      <c r="C73" s="303" t="s">
        <v>76</v>
      </c>
      <c r="D73" s="338">
        <f>入力!F91</f>
        <v>0</v>
      </c>
      <c r="E73" s="327">
        <v>0</v>
      </c>
      <c r="F73" s="328">
        <f>係数!D73</f>
        <v>0.99939775843404044</v>
      </c>
      <c r="G73" s="329">
        <f t="shared" si="18"/>
        <v>0</v>
      </c>
      <c r="H73" s="330">
        <f>固定資本!M73</f>
        <v>1.0441799528888589</v>
      </c>
      <c r="I73" s="338">
        <f t="shared" si="19"/>
        <v>0</v>
      </c>
      <c r="J73" s="327">
        <v>0</v>
      </c>
      <c r="K73" s="327">
        <f t="shared" si="20"/>
        <v>0</v>
      </c>
      <c r="L73" s="327">
        <f t="shared" si="14"/>
        <v>0</v>
      </c>
      <c r="M73" s="330">
        <f>係数!E73+係数!F73</f>
        <v>0.2889580654836672</v>
      </c>
      <c r="N73" s="327">
        <f t="shared" si="21"/>
        <v>0</v>
      </c>
      <c r="O73" s="335"/>
      <c r="P73" s="336"/>
      <c r="Q73" s="330">
        <f>係数!G73</f>
        <v>7.0190167536970131E-3</v>
      </c>
      <c r="R73" s="327">
        <f t="shared" si="15"/>
        <v>0</v>
      </c>
      <c r="S73" s="327">
        <f t="shared" si="16"/>
        <v>0</v>
      </c>
      <c r="T73" s="327">
        <v>0</v>
      </c>
      <c r="U73" s="327">
        <f t="shared" si="17"/>
        <v>0</v>
      </c>
      <c r="V73" s="329">
        <f t="shared" si="22"/>
        <v>0</v>
      </c>
      <c r="W73" s="327">
        <f t="shared" si="23"/>
        <v>0</v>
      </c>
      <c r="X73" s="327">
        <f t="shared" si="24"/>
        <v>0</v>
      </c>
      <c r="Y73" s="327">
        <f>SUM(V73:X73)</f>
        <v>0</v>
      </c>
      <c r="Z73" s="329">
        <f>V73*(1-固定資本!N73)</f>
        <v>0</v>
      </c>
      <c r="AA73" s="327">
        <f>W73*(1-固定資本!N73)</f>
        <v>0</v>
      </c>
      <c r="AB73" s="327">
        <f>X73*(1-固定資本!N73)</f>
        <v>0</v>
      </c>
      <c r="AC73" s="327">
        <f t="shared" si="25"/>
        <v>0</v>
      </c>
      <c r="AD73" s="329">
        <f>I73*係数!H73/1000</f>
        <v>0</v>
      </c>
      <c r="AE73" s="389">
        <f>(I73+K73+T73)*係数!H73/1000</f>
        <v>0</v>
      </c>
      <c r="AF73" s="329">
        <f>I73*係数!I73/1000</f>
        <v>0</v>
      </c>
      <c r="AG73" s="334">
        <f>(I73+K73+T73)*係数!I73/1000</f>
        <v>0</v>
      </c>
    </row>
    <row r="74" spans="1:33">
      <c r="A74" s="11"/>
      <c r="B74" s="301">
        <v>481</v>
      </c>
      <c r="C74" s="303" t="s">
        <v>77</v>
      </c>
      <c r="D74" s="338">
        <f>入力!F92</f>
        <v>0</v>
      </c>
      <c r="E74" s="327">
        <v>0</v>
      </c>
      <c r="F74" s="328">
        <f>係数!D74</f>
        <v>0.91215514951778109</v>
      </c>
      <c r="G74" s="329">
        <f t="shared" si="18"/>
        <v>0</v>
      </c>
      <c r="H74" s="330">
        <f>固定資本!M74</f>
        <v>1.0660105759250897</v>
      </c>
      <c r="I74" s="338">
        <f t="shared" si="19"/>
        <v>0</v>
      </c>
      <c r="J74" s="327">
        <v>0</v>
      </c>
      <c r="K74" s="327">
        <f t="shared" si="20"/>
        <v>0</v>
      </c>
      <c r="L74" s="327">
        <f t="shared" si="14"/>
        <v>0</v>
      </c>
      <c r="M74" s="330">
        <f>係数!E74+係数!F74</f>
        <v>0.52840952876144009</v>
      </c>
      <c r="N74" s="327">
        <f t="shared" si="21"/>
        <v>0</v>
      </c>
      <c r="O74" s="335"/>
      <c r="P74" s="336"/>
      <c r="Q74" s="330">
        <f>係数!G74</f>
        <v>3.9000192683187959E-4</v>
      </c>
      <c r="R74" s="327">
        <f t="shared" si="15"/>
        <v>0</v>
      </c>
      <c r="S74" s="327">
        <f t="shared" si="16"/>
        <v>0</v>
      </c>
      <c r="T74" s="327">
        <v>0</v>
      </c>
      <c r="U74" s="327">
        <f t="shared" si="17"/>
        <v>0</v>
      </c>
      <c r="V74" s="329">
        <f t="shared" si="22"/>
        <v>0</v>
      </c>
      <c r="W74" s="327">
        <f t="shared" si="23"/>
        <v>0</v>
      </c>
      <c r="X74" s="327">
        <f t="shared" si="24"/>
        <v>0</v>
      </c>
      <c r="Y74" s="327">
        <f t="shared" ref="Y74:Y112" si="26">SUM(V74:X74)</f>
        <v>0</v>
      </c>
      <c r="Z74" s="329">
        <f>V74*(1-固定資本!N74)</f>
        <v>0</v>
      </c>
      <c r="AA74" s="327">
        <f>W74*(1-固定資本!N74)</f>
        <v>0</v>
      </c>
      <c r="AB74" s="327">
        <f>X74*(1-固定資本!N74)</f>
        <v>0</v>
      </c>
      <c r="AC74" s="327">
        <f t="shared" si="25"/>
        <v>0</v>
      </c>
      <c r="AD74" s="329">
        <f>I74*係数!H74/1000</f>
        <v>0</v>
      </c>
      <c r="AE74" s="389">
        <f>(I74+K74+T74)*係数!H74/1000</f>
        <v>0</v>
      </c>
      <c r="AF74" s="329">
        <f>I74*係数!I74/1000</f>
        <v>0</v>
      </c>
      <c r="AG74" s="334">
        <f>(I74+K74+T74)*係数!I74/1000</f>
        <v>0</v>
      </c>
    </row>
    <row r="75" spans="1:33">
      <c r="A75" s="11"/>
      <c r="B75" s="301">
        <v>511</v>
      </c>
      <c r="C75" s="303" t="s">
        <v>78</v>
      </c>
      <c r="D75" s="338">
        <f>入力!F93</f>
        <v>0</v>
      </c>
      <c r="E75" s="327">
        <v>0</v>
      </c>
      <c r="F75" s="328">
        <f>係数!D75</f>
        <v>0.69398572294023664</v>
      </c>
      <c r="G75" s="329">
        <f t="shared" si="18"/>
        <v>0</v>
      </c>
      <c r="H75" s="330">
        <f>固定資本!M75</f>
        <v>1.0055168872643394</v>
      </c>
      <c r="I75" s="338">
        <f t="shared" si="19"/>
        <v>0</v>
      </c>
      <c r="J75" s="327">
        <v>0</v>
      </c>
      <c r="K75" s="327">
        <f t="shared" si="20"/>
        <v>0</v>
      </c>
      <c r="L75" s="327">
        <f t="shared" si="14"/>
        <v>0</v>
      </c>
      <c r="M75" s="330">
        <f>係数!E75+係数!F75</f>
        <v>0.52947231467310174</v>
      </c>
      <c r="N75" s="327">
        <f t="shared" si="21"/>
        <v>0</v>
      </c>
      <c r="O75" s="335"/>
      <c r="P75" s="336"/>
      <c r="Q75" s="330">
        <f>係数!G75</f>
        <v>0.1552052028671109</v>
      </c>
      <c r="R75" s="327">
        <f t="shared" si="15"/>
        <v>0</v>
      </c>
      <c r="S75" s="327">
        <f t="shared" si="16"/>
        <v>0</v>
      </c>
      <c r="T75" s="327">
        <v>0</v>
      </c>
      <c r="U75" s="327">
        <f t="shared" si="17"/>
        <v>0</v>
      </c>
      <c r="V75" s="329">
        <f t="shared" si="22"/>
        <v>0</v>
      </c>
      <c r="W75" s="327">
        <f t="shared" si="23"/>
        <v>0</v>
      </c>
      <c r="X75" s="327">
        <f t="shared" si="24"/>
        <v>0</v>
      </c>
      <c r="Y75" s="327">
        <f t="shared" si="26"/>
        <v>0</v>
      </c>
      <c r="Z75" s="329">
        <f>V75*(1-固定資本!N75)</f>
        <v>0</v>
      </c>
      <c r="AA75" s="327">
        <f>W75*(1-固定資本!N75)</f>
        <v>0</v>
      </c>
      <c r="AB75" s="327">
        <f>X75*(1-固定資本!N75)</f>
        <v>0</v>
      </c>
      <c r="AC75" s="327">
        <f t="shared" si="25"/>
        <v>0</v>
      </c>
      <c r="AD75" s="329">
        <f>I75*係数!H75/1000</f>
        <v>0</v>
      </c>
      <c r="AE75" s="389">
        <f>(I75+K75+T75)*係数!H75/1000</f>
        <v>0</v>
      </c>
      <c r="AF75" s="329">
        <f>I75*係数!I75/1000</f>
        <v>0</v>
      </c>
      <c r="AG75" s="334">
        <f>(I75+K75+T75)*係数!I75/1000</f>
        <v>0</v>
      </c>
    </row>
    <row r="76" spans="1:33">
      <c r="A76" s="11"/>
      <c r="B76" s="301">
        <v>531</v>
      </c>
      <c r="C76" s="303" t="s">
        <v>79</v>
      </c>
      <c r="D76" s="338">
        <f>入力!F94</f>
        <v>0</v>
      </c>
      <c r="E76" s="327">
        <v>0</v>
      </c>
      <c r="F76" s="328">
        <f>係数!D76</f>
        <v>0.65221868508678371</v>
      </c>
      <c r="G76" s="329">
        <f t="shared" si="18"/>
        <v>0</v>
      </c>
      <c r="H76" s="330">
        <f>固定資本!M76</f>
        <v>1.0319367342584416</v>
      </c>
      <c r="I76" s="338">
        <f t="shared" si="19"/>
        <v>0</v>
      </c>
      <c r="J76" s="327">
        <v>0</v>
      </c>
      <c r="K76" s="327">
        <f t="shared" si="20"/>
        <v>0</v>
      </c>
      <c r="L76" s="327">
        <f t="shared" si="14"/>
        <v>0</v>
      </c>
      <c r="M76" s="330">
        <f>係数!E76+係数!F76</f>
        <v>0.56188434310146596</v>
      </c>
      <c r="N76" s="327">
        <f t="shared" si="21"/>
        <v>0</v>
      </c>
      <c r="O76" s="335"/>
      <c r="P76" s="336"/>
      <c r="Q76" s="330">
        <f>係数!G76</f>
        <v>5.0368500255080752E-2</v>
      </c>
      <c r="R76" s="327">
        <f t="shared" si="15"/>
        <v>0</v>
      </c>
      <c r="S76" s="327">
        <f t="shared" si="16"/>
        <v>0</v>
      </c>
      <c r="T76" s="327">
        <v>0</v>
      </c>
      <c r="U76" s="327">
        <f t="shared" si="17"/>
        <v>0</v>
      </c>
      <c r="V76" s="329">
        <f t="shared" si="22"/>
        <v>0</v>
      </c>
      <c r="W76" s="327">
        <f t="shared" si="23"/>
        <v>0</v>
      </c>
      <c r="X76" s="327">
        <f t="shared" si="24"/>
        <v>0</v>
      </c>
      <c r="Y76" s="327">
        <f t="shared" si="26"/>
        <v>0</v>
      </c>
      <c r="Z76" s="329">
        <f>V76*(1-固定資本!N76)</f>
        <v>0</v>
      </c>
      <c r="AA76" s="327">
        <f>W76*(1-固定資本!N76)</f>
        <v>0</v>
      </c>
      <c r="AB76" s="327">
        <f>X76*(1-固定資本!N76)</f>
        <v>0</v>
      </c>
      <c r="AC76" s="327">
        <f t="shared" si="25"/>
        <v>0</v>
      </c>
      <c r="AD76" s="329">
        <f>I76*係数!H76/1000</f>
        <v>0</v>
      </c>
      <c r="AE76" s="389">
        <f>(I76+K76+T76)*係数!H76/1000</f>
        <v>0</v>
      </c>
      <c r="AF76" s="329">
        <f>I76*係数!I76/1000</f>
        <v>0</v>
      </c>
      <c r="AG76" s="334">
        <f>(I76+K76+T76)*係数!I76/1000</f>
        <v>0</v>
      </c>
    </row>
    <row r="77" spans="1:33">
      <c r="A77" s="11"/>
      <c r="B77" s="301">
        <v>551</v>
      </c>
      <c r="C77" s="303" t="s">
        <v>80</v>
      </c>
      <c r="D77" s="338">
        <f>入力!F95</f>
        <v>0</v>
      </c>
      <c r="E77" s="327">
        <v>0</v>
      </c>
      <c r="F77" s="328">
        <f>係数!D77</f>
        <v>0.91133923912981973</v>
      </c>
      <c r="G77" s="329">
        <f t="shared" si="18"/>
        <v>0</v>
      </c>
      <c r="H77" s="330">
        <f>固定資本!M77</f>
        <v>1.0666288762958778</v>
      </c>
      <c r="I77" s="338">
        <f t="shared" si="19"/>
        <v>0</v>
      </c>
      <c r="J77" s="327">
        <v>0</v>
      </c>
      <c r="K77" s="327">
        <f t="shared" si="20"/>
        <v>0</v>
      </c>
      <c r="L77" s="327">
        <f t="shared" si="14"/>
        <v>0</v>
      </c>
      <c r="M77" s="330">
        <f>係数!E77+係数!F77</f>
        <v>0.36976150900343197</v>
      </c>
      <c r="N77" s="327">
        <f t="shared" si="21"/>
        <v>0</v>
      </c>
      <c r="O77" s="335"/>
      <c r="P77" s="336"/>
      <c r="Q77" s="330">
        <f>係数!G77</f>
        <v>1.3776035899246398E-3</v>
      </c>
      <c r="R77" s="327">
        <f t="shared" si="15"/>
        <v>0</v>
      </c>
      <c r="S77" s="327">
        <f t="shared" si="16"/>
        <v>0</v>
      </c>
      <c r="T77" s="327">
        <v>0</v>
      </c>
      <c r="U77" s="327">
        <f t="shared" si="17"/>
        <v>0</v>
      </c>
      <c r="V77" s="329">
        <f t="shared" si="22"/>
        <v>0</v>
      </c>
      <c r="W77" s="327">
        <f t="shared" si="23"/>
        <v>0</v>
      </c>
      <c r="X77" s="327">
        <f t="shared" si="24"/>
        <v>0</v>
      </c>
      <c r="Y77" s="327">
        <f t="shared" si="26"/>
        <v>0</v>
      </c>
      <c r="Z77" s="329">
        <f>V77*(1-固定資本!N77)</f>
        <v>0</v>
      </c>
      <c r="AA77" s="327">
        <f>W77*(1-固定資本!N77)</f>
        <v>0</v>
      </c>
      <c r="AB77" s="327">
        <f>X77*(1-固定資本!N77)</f>
        <v>0</v>
      </c>
      <c r="AC77" s="327">
        <f t="shared" si="25"/>
        <v>0</v>
      </c>
      <c r="AD77" s="329">
        <f>I77*係数!H77/1000</f>
        <v>0</v>
      </c>
      <c r="AE77" s="389">
        <f>(I77+K77+T77)*係数!H77/1000</f>
        <v>0</v>
      </c>
      <c r="AF77" s="329">
        <f>I77*係数!I77/1000</f>
        <v>0</v>
      </c>
      <c r="AG77" s="334">
        <f>(I77+K77+T77)*係数!I77/1000</f>
        <v>0</v>
      </c>
    </row>
    <row r="78" spans="1:33">
      <c r="A78" s="11"/>
      <c r="B78" s="301">
        <v>552</v>
      </c>
      <c r="C78" s="303" t="s">
        <v>81</v>
      </c>
      <c r="D78" s="338">
        <f>入力!F96</f>
        <v>0</v>
      </c>
      <c r="E78" s="327">
        <v>0</v>
      </c>
      <c r="F78" s="328">
        <f>係数!D78</f>
        <v>0.99978130712294322</v>
      </c>
      <c r="G78" s="329">
        <f t="shared" si="18"/>
        <v>0</v>
      </c>
      <c r="H78" s="330">
        <f>固定資本!M78</f>
        <v>0.98942603746520574</v>
      </c>
      <c r="I78" s="338">
        <f t="shared" si="19"/>
        <v>0</v>
      </c>
      <c r="J78" s="327">
        <v>0</v>
      </c>
      <c r="K78" s="327">
        <f t="shared" si="20"/>
        <v>0</v>
      </c>
      <c r="L78" s="327">
        <f t="shared" si="14"/>
        <v>0</v>
      </c>
      <c r="M78" s="330">
        <f>係数!E78+係数!F78</f>
        <v>0.42729707600584182</v>
      </c>
      <c r="N78" s="327">
        <f t="shared" si="21"/>
        <v>0</v>
      </c>
      <c r="O78" s="335"/>
      <c r="P78" s="336"/>
      <c r="Q78" s="330">
        <f>係数!G78</f>
        <v>3.8135303200468512E-2</v>
      </c>
      <c r="R78" s="327">
        <f t="shared" si="15"/>
        <v>0</v>
      </c>
      <c r="S78" s="327">
        <f t="shared" si="16"/>
        <v>0</v>
      </c>
      <c r="T78" s="327">
        <v>0</v>
      </c>
      <c r="U78" s="327">
        <f t="shared" si="17"/>
        <v>0</v>
      </c>
      <c r="V78" s="329">
        <f t="shared" si="22"/>
        <v>0</v>
      </c>
      <c r="W78" s="327">
        <f t="shared" si="23"/>
        <v>0</v>
      </c>
      <c r="X78" s="327">
        <f t="shared" si="24"/>
        <v>0</v>
      </c>
      <c r="Y78" s="327">
        <f t="shared" si="26"/>
        <v>0</v>
      </c>
      <c r="Z78" s="329">
        <f>V78*(1-固定資本!N78)</f>
        <v>0</v>
      </c>
      <c r="AA78" s="327">
        <f>W78*(1-固定資本!N78)</f>
        <v>0</v>
      </c>
      <c r="AB78" s="327">
        <f>X78*(1-固定資本!N78)</f>
        <v>0</v>
      </c>
      <c r="AC78" s="327">
        <f t="shared" si="25"/>
        <v>0</v>
      </c>
      <c r="AD78" s="329">
        <f>I78*係数!H78/1000</f>
        <v>0</v>
      </c>
      <c r="AE78" s="389">
        <f>(I78+K78+T78)*係数!H78/1000</f>
        <v>0</v>
      </c>
      <c r="AF78" s="329">
        <f>I78*係数!I78/1000</f>
        <v>0</v>
      </c>
      <c r="AG78" s="334">
        <f>(I78+K78+T78)*係数!I78/1000</f>
        <v>0</v>
      </c>
    </row>
    <row r="79" spans="1:33">
      <c r="A79" s="11"/>
      <c r="B79" s="301">
        <v>553</v>
      </c>
      <c r="C79" s="303" t="s">
        <v>82</v>
      </c>
      <c r="D79" s="392">
        <f>入力!F97</f>
        <v>0</v>
      </c>
      <c r="E79" s="327">
        <v>0</v>
      </c>
      <c r="F79" s="328">
        <f>係数!D79</f>
        <v>1</v>
      </c>
      <c r="G79" s="329">
        <f t="shared" si="18"/>
        <v>0</v>
      </c>
      <c r="H79" s="330">
        <f>固定資本!M79</f>
        <v>0.98894096394350195</v>
      </c>
      <c r="I79" s="338">
        <f t="shared" si="19"/>
        <v>0</v>
      </c>
      <c r="J79" s="327">
        <v>0</v>
      </c>
      <c r="K79" s="327">
        <f t="shared" si="20"/>
        <v>0</v>
      </c>
      <c r="L79" s="327">
        <f t="shared" si="14"/>
        <v>0</v>
      </c>
      <c r="M79" s="330">
        <f>係数!E79+係数!F79</f>
        <v>0.51836613204597326</v>
      </c>
      <c r="N79" s="327">
        <f t="shared" si="21"/>
        <v>0</v>
      </c>
      <c r="O79" s="335"/>
      <c r="P79" s="336"/>
      <c r="Q79" s="330">
        <f>係数!G79</f>
        <v>0.19725092698403221</v>
      </c>
      <c r="R79" s="327">
        <f t="shared" si="15"/>
        <v>0</v>
      </c>
      <c r="S79" s="327">
        <f t="shared" si="16"/>
        <v>0</v>
      </c>
      <c r="T79" s="327">
        <v>0</v>
      </c>
      <c r="U79" s="327">
        <f t="shared" si="17"/>
        <v>0</v>
      </c>
      <c r="V79" s="329">
        <f t="shared" si="22"/>
        <v>0</v>
      </c>
      <c r="W79" s="327">
        <f t="shared" si="23"/>
        <v>0</v>
      </c>
      <c r="X79" s="327">
        <f t="shared" si="24"/>
        <v>0</v>
      </c>
      <c r="Y79" s="327">
        <f t="shared" si="26"/>
        <v>0</v>
      </c>
      <c r="Z79" s="329">
        <f>V79*(1-固定資本!N79)</f>
        <v>0</v>
      </c>
      <c r="AA79" s="327">
        <f>W79*(1-固定資本!N79)</f>
        <v>0</v>
      </c>
      <c r="AB79" s="327">
        <f>X79*(1-固定資本!N79)</f>
        <v>0</v>
      </c>
      <c r="AC79" s="327">
        <f t="shared" si="25"/>
        <v>0</v>
      </c>
      <c r="AD79" s="329">
        <f>I79*係数!H79/1000</f>
        <v>0</v>
      </c>
      <c r="AE79" s="389">
        <f>(I79+K79+T79)*係数!H79/1000</f>
        <v>0</v>
      </c>
      <c r="AF79" s="329">
        <f>I79*係数!I79/1000</f>
        <v>0</v>
      </c>
      <c r="AG79" s="334">
        <f>(I79+K79+T79)*係数!I79/1000</f>
        <v>0</v>
      </c>
    </row>
    <row r="80" spans="1:33">
      <c r="A80" s="11"/>
      <c r="B80" s="301">
        <v>571</v>
      </c>
      <c r="C80" s="303" t="s">
        <v>83</v>
      </c>
      <c r="D80" s="338">
        <f>入力!F98</f>
        <v>0</v>
      </c>
      <c r="E80" s="327">
        <v>0</v>
      </c>
      <c r="F80" s="328">
        <f>係数!D80</f>
        <v>0.40226365408134801</v>
      </c>
      <c r="G80" s="329">
        <f t="shared" si="18"/>
        <v>0</v>
      </c>
      <c r="H80" s="330">
        <f>固定資本!M80</f>
        <v>1.0182942664078762</v>
      </c>
      <c r="I80" s="338">
        <f t="shared" si="19"/>
        <v>0</v>
      </c>
      <c r="J80" s="327">
        <v>0</v>
      </c>
      <c r="K80" s="327">
        <f t="shared" si="20"/>
        <v>0</v>
      </c>
      <c r="L80" s="327">
        <f t="shared" si="14"/>
        <v>0</v>
      </c>
      <c r="M80" s="330">
        <f>係数!E80+係数!F80</f>
        <v>0.28331832269118118</v>
      </c>
      <c r="N80" s="327">
        <f t="shared" si="21"/>
        <v>0</v>
      </c>
      <c r="O80" s="335"/>
      <c r="P80" s="336"/>
      <c r="Q80" s="330">
        <f>係数!G80</f>
        <v>2.4129027359255723E-2</v>
      </c>
      <c r="R80" s="327">
        <f t="shared" si="15"/>
        <v>0</v>
      </c>
      <c r="S80" s="327">
        <f t="shared" si="16"/>
        <v>0</v>
      </c>
      <c r="T80" s="327">
        <v>0</v>
      </c>
      <c r="U80" s="327">
        <f t="shared" si="17"/>
        <v>0</v>
      </c>
      <c r="V80" s="329">
        <f t="shared" si="22"/>
        <v>0</v>
      </c>
      <c r="W80" s="327">
        <f t="shared" si="23"/>
        <v>0</v>
      </c>
      <c r="X80" s="327">
        <f t="shared" si="24"/>
        <v>0</v>
      </c>
      <c r="Y80" s="327">
        <f t="shared" si="26"/>
        <v>0</v>
      </c>
      <c r="Z80" s="329">
        <f>V80*(1-固定資本!N80)</f>
        <v>0</v>
      </c>
      <c r="AA80" s="327">
        <f>W80*(1-固定資本!N80)</f>
        <v>0</v>
      </c>
      <c r="AB80" s="327">
        <f>X80*(1-固定資本!N80)</f>
        <v>0</v>
      </c>
      <c r="AC80" s="327">
        <f t="shared" si="25"/>
        <v>0</v>
      </c>
      <c r="AD80" s="329">
        <f>I80*係数!H80/1000</f>
        <v>0</v>
      </c>
      <c r="AE80" s="389">
        <f>(I80+K80+T80)*係数!H80/1000</f>
        <v>0</v>
      </c>
      <c r="AF80" s="329">
        <f>I80*係数!I80/1000</f>
        <v>0</v>
      </c>
      <c r="AG80" s="334">
        <f>(I80+K80+T80)*係数!I80/1000</f>
        <v>0</v>
      </c>
    </row>
    <row r="81" spans="1:33">
      <c r="A81" s="11"/>
      <c r="B81" s="301">
        <v>572</v>
      </c>
      <c r="C81" s="303" t="s">
        <v>84</v>
      </c>
      <c r="D81" s="338">
        <f>入力!F99</f>
        <v>0</v>
      </c>
      <c r="E81" s="327">
        <v>0</v>
      </c>
      <c r="F81" s="328">
        <f>係数!D81</f>
        <v>0.45803115517433801</v>
      </c>
      <c r="G81" s="329">
        <f t="shared" si="18"/>
        <v>0</v>
      </c>
      <c r="H81" s="330">
        <f>固定資本!M81</f>
        <v>1.0997139324098191</v>
      </c>
      <c r="I81" s="338">
        <f t="shared" si="19"/>
        <v>0</v>
      </c>
      <c r="J81" s="327">
        <v>0</v>
      </c>
      <c r="K81" s="327">
        <f t="shared" si="20"/>
        <v>0</v>
      </c>
      <c r="L81" s="327">
        <f t="shared" si="14"/>
        <v>0</v>
      </c>
      <c r="M81" s="330">
        <f>係数!E81+係数!F81</f>
        <v>0.55922453512261927</v>
      </c>
      <c r="N81" s="327">
        <f t="shared" si="21"/>
        <v>0</v>
      </c>
      <c r="O81" s="335"/>
      <c r="P81" s="336"/>
      <c r="Q81" s="330">
        <f>係数!G81</f>
        <v>1.9200902860708961E-2</v>
      </c>
      <c r="R81" s="327">
        <f t="shared" si="15"/>
        <v>0</v>
      </c>
      <c r="S81" s="327">
        <f t="shared" si="16"/>
        <v>0</v>
      </c>
      <c r="T81" s="327">
        <v>0</v>
      </c>
      <c r="U81" s="327">
        <f t="shared" si="17"/>
        <v>0</v>
      </c>
      <c r="V81" s="329">
        <f t="shared" si="22"/>
        <v>0</v>
      </c>
      <c r="W81" s="327">
        <f t="shared" si="23"/>
        <v>0</v>
      </c>
      <c r="X81" s="327">
        <f t="shared" si="24"/>
        <v>0</v>
      </c>
      <c r="Y81" s="327">
        <f t="shared" si="26"/>
        <v>0</v>
      </c>
      <c r="Z81" s="329">
        <f>V81*(1-固定資本!N81)</f>
        <v>0</v>
      </c>
      <c r="AA81" s="327">
        <f>W81*(1-固定資本!N81)</f>
        <v>0</v>
      </c>
      <c r="AB81" s="327">
        <f>X81*(1-固定資本!N81)</f>
        <v>0</v>
      </c>
      <c r="AC81" s="327">
        <f t="shared" si="25"/>
        <v>0</v>
      </c>
      <c r="AD81" s="329">
        <f>I81*係数!H81/1000</f>
        <v>0</v>
      </c>
      <c r="AE81" s="389">
        <f>(I81+K81+T81)*係数!H81/1000</f>
        <v>0</v>
      </c>
      <c r="AF81" s="329">
        <f>I81*係数!I81/1000</f>
        <v>0</v>
      </c>
      <c r="AG81" s="334">
        <f>(I81+K81+T81)*係数!I81/1000</f>
        <v>0</v>
      </c>
    </row>
    <row r="82" spans="1:33">
      <c r="A82" s="11"/>
      <c r="B82" s="301">
        <v>573</v>
      </c>
      <c r="C82" s="303" t="s">
        <v>85</v>
      </c>
      <c r="D82" s="392">
        <f>入力!F100</f>
        <v>0</v>
      </c>
      <c r="E82" s="327">
        <v>0</v>
      </c>
      <c r="F82" s="328">
        <f>係数!D82</f>
        <v>1</v>
      </c>
      <c r="G82" s="329">
        <f t="shared" si="18"/>
        <v>0</v>
      </c>
      <c r="H82" s="330">
        <f>固定資本!M82</f>
        <v>1.0266896584206475</v>
      </c>
      <c r="I82" s="338">
        <f t="shared" si="19"/>
        <v>0</v>
      </c>
      <c r="J82" s="327">
        <v>0</v>
      </c>
      <c r="K82" s="327">
        <f t="shared" si="20"/>
        <v>0</v>
      </c>
      <c r="L82" s="327">
        <f t="shared" si="14"/>
        <v>0</v>
      </c>
      <c r="M82" s="330">
        <f>係数!E82+係数!F82</f>
        <v>0</v>
      </c>
      <c r="N82" s="327">
        <f t="shared" si="21"/>
        <v>0</v>
      </c>
      <c r="O82" s="335"/>
      <c r="P82" s="336"/>
      <c r="Q82" s="330">
        <f>係数!G82</f>
        <v>0</v>
      </c>
      <c r="R82" s="327">
        <f t="shared" si="15"/>
        <v>0</v>
      </c>
      <c r="S82" s="327">
        <f t="shared" si="16"/>
        <v>0</v>
      </c>
      <c r="T82" s="327">
        <v>0</v>
      </c>
      <c r="U82" s="327">
        <f t="shared" si="17"/>
        <v>0</v>
      </c>
      <c r="V82" s="329">
        <f t="shared" si="22"/>
        <v>0</v>
      </c>
      <c r="W82" s="327">
        <f t="shared" si="23"/>
        <v>0</v>
      </c>
      <c r="X82" s="327">
        <f t="shared" si="24"/>
        <v>0</v>
      </c>
      <c r="Y82" s="327">
        <f t="shared" si="26"/>
        <v>0</v>
      </c>
      <c r="Z82" s="329">
        <f>V82*(1-固定資本!N82)</f>
        <v>0</v>
      </c>
      <c r="AA82" s="327">
        <f>W82*(1-固定資本!N82)</f>
        <v>0</v>
      </c>
      <c r="AB82" s="327">
        <f>X82*(1-固定資本!N82)</f>
        <v>0</v>
      </c>
      <c r="AC82" s="327">
        <f t="shared" si="25"/>
        <v>0</v>
      </c>
      <c r="AD82" s="329">
        <f>I82*係数!H82/1000</f>
        <v>0</v>
      </c>
      <c r="AE82" s="389">
        <f>(I82+K82+T82)*係数!H82/1000</f>
        <v>0</v>
      </c>
      <c r="AF82" s="329">
        <f>I82*係数!I82/1000</f>
        <v>0</v>
      </c>
      <c r="AG82" s="334">
        <f>(I82+K82+T82)*係数!I82/1000</f>
        <v>0</v>
      </c>
    </row>
    <row r="83" spans="1:33">
      <c r="A83" s="11"/>
      <c r="B83" s="301">
        <v>574</v>
      </c>
      <c r="C83" s="303" t="s">
        <v>86</v>
      </c>
      <c r="D83" s="338">
        <f>入力!F101</f>
        <v>0</v>
      </c>
      <c r="E83" s="327">
        <v>0</v>
      </c>
      <c r="F83" s="328">
        <f>係数!D83</f>
        <v>2.3705675804371884E-3</v>
      </c>
      <c r="G83" s="329">
        <f t="shared" si="18"/>
        <v>0</v>
      </c>
      <c r="H83" s="330">
        <f>固定資本!M83</f>
        <v>1.023256985468471</v>
      </c>
      <c r="I83" s="338">
        <f t="shared" si="19"/>
        <v>0</v>
      </c>
      <c r="J83" s="327">
        <v>0</v>
      </c>
      <c r="K83" s="327">
        <f t="shared" si="20"/>
        <v>0</v>
      </c>
      <c r="L83" s="327">
        <f t="shared" si="14"/>
        <v>0</v>
      </c>
      <c r="M83" s="330">
        <f>係数!E83+係数!F83</f>
        <v>0.21548430673111424</v>
      </c>
      <c r="N83" s="327">
        <f t="shared" si="21"/>
        <v>0</v>
      </c>
      <c r="O83" s="335"/>
      <c r="P83" s="336"/>
      <c r="Q83" s="330">
        <f>係数!G83</f>
        <v>4.8178241463284254E-4</v>
      </c>
      <c r="R83" s="327">
        <f t="shared" si="15"/>
        <v>0</v>
      </c>
      <c r="S83" s="327">
        <f t="shared" si="16"/>
        <v>0</v>
      </c>
      <c r="T83" s="327">
        <v>0</v>
      </c>
      <c r="U83" s="327">
        <f t="shared" si="17"/>
        <v>0</v>
      </c>
      <c r="V83" s="329">
        <f t="shared" si="22"/>
        <v>0</v>
      </c>
      <c r="W83" s="327">
        <f t="shared" si="23"/>
        <v>0</v>
      </c>
      <c r="X83" s="327">
        <f t="shared" si="24"/>
        <v>0</v>
      </c>
      <c r="Y83" s="327">
        <f t="shared" si="26"/>
        <v>0</v>
      </c>
      <c r="Z83" s="329">
        <f>V83*(1-固定資本!N83)</f>
        <v>0</v>
      </c>
      <c r="AA83" s="327">
        <f>W83*(1-固定資本!N83)</f>
        <v>0</v>
      </c>
      <c r="AB83" s="327">
        <f>X83*(1-固定資本!N83)</f>
        <v>0</v>
      </c>
      <c r="AC83" s="327">
        <f t="shared" si="25"/>
        <v>0</v>
      </c>
      <c r="AD83" s="329">
        <f>I83*係数!H83/1000</f>
        <v>0</v>
      </c>
      <c r="AE83" s="389">
        <f>(I83+K83+T83)*係数!H83/1000</f>
        <v>0</v>
      </c>
      <c r="AF83" s="329">
        <f>I83*係数!I83/1000</f>
        <v>0</v>
      </c>
      <c r="AG83" s="334">
        <f>(I83+K83+T83)*係数!I83/1000</f>
        <v>0</v>
      </c>
    </row>
    <row r="84" spans="1:33">
      <c r="A84" s="11"/>
      <c r="B84" s="301">
        <v>575</v>
      </c>
      <c r="C84" s="303" t="s">
        <v>87</v>
      </c>
      <c r="D84" s="338">
        <f>入力!F102</f>
        <v>0</v>
      </c>
      <c r="E84" s="327">
        <v>0</v>
      </c>
      <c r="F84" s="328">
        <f>係数!D84</f>
        <v>2.0368516307380791E-3</v>
      </c>
      <c r="G84" s="329">
        <f t="shared" si="18"/>
        <v>0</v>
      </c>
      <c r="H84" s="330">
        <f>固定資本!M84</f>
        <v>1.0281489984471577</v>
      </c>
      <c r="I84" s="338">
        <f t="shared" si="19"/>
        <v>0</v>
      </c>
      <c r="J84" s="327">
        <v>0</v>
      </c>
      <c r="K84" s="327">
        <f t="shared" si="20"/>
        <v>0</v>
      </c>
      <c r="L84" s="327">
        <f t="shared" si="14"/>
        <v>0</v>
      </c>
      <c r="M84" s="330">
        <f>係数!E84+係数!F84</f>
        <v>0.11890210098770179</v>
      </c>
      <c r="N84" s="327">
        <f t="shared" si="21"/>
        <v>0</v>
      </c>
      <c r="O84" s="335"/>
      <c r="P84" s="336"/>
      <c r="Q84" s="330">
        <f>係数!G84</f>
        <v>6.8165696779237603E-3</v>
      </c>
      <c r="R84" s="327">
        <f t="shared" si="15"/>
        <v>0</v>
      </c>
      <c r="S84" s="327">
        <f t="shared" si="16"/>
        <v>0</v>
      </c>
      <c r="T84" s="327">
        <v>0</v>
      </c>
      <c r="U84" s="327">
        <f t="shared" si="17"/>
        <v>0</v>
      </c>
      <c r="V84" s="329">
        <f t="shared" si="22"/>
        <v>0</v>
      </c>
      <c r="W84" s="327">
        <f t="shared" si="23"/>
        <v>0</v>
      </c>
      <c r="X84" s="327">
        <f t="shared" si="24"/>
        <v>0</v>
      </c>
      <c r="Y84" s="327">
        <f t="shared" si="26"/>
        <v>0</v>
      </c>
      <c r="Z84" s="329">
        <f>V84*(1-固定資本!N84)</f>
        <v>0</v>
      </c>
      <c r="AA84" s="327">
        <f>W84*(1-固定資本!N84)</f>
        <v>0</v>
      </c>
      <c r="AB84" s="327">
        <f>X84*(1-固定資本!N84)</f>
        <v>0</v>
      </c>
      <c r="AC84" s="327">
        <f t="shared" si="25"/>
        <v>0</v>
      </c>
      <c r="AD84" s="329">
        <f>I84*係数!H84/1000</f>
        <v>0</v>
      </c>
      <c r="AE84" s="389">
        <f>(I84+K84+T84)*係数!H84/1000</f>
        <v>0</v>
      </c>
      <c r="AF84" s="329">
        <f>I84*係数!I84/1000</f>
        <v>0</v>
      </c>
      <c r="AG84" s="334">
        <f>(I84+K84+T84)*係数!I84/1000</f>
        <v>0</v>
      </c>
    </row>
    <row r="85" spans="1:33">
      <c r="A85" s="11"/>
      <c r="B85" s="301">
        <v>576</v>
      </c>
      <c r="C85" s="303" t="s">
        <v>88</v>
      </c>
      <c r="D85" s="338">
        <f>入力!F103</f>
        <v>0</v>
      </c>
      <c r="E85" s="327">
        <v>0</v>
      </c>
      <c r="F85" s="328">
        <f>係数!D85</f>
        <v>0.55895220534838652</v>
      </c>
      <c r="G85" s="329">
        <f t="shared" si="18"/>
        <v>0</v>
      </c>
      <c r="H85" s="330">
        <f>固定資本!M85</f>
        <v>1.1772963903332645</v>
      </c>
      <c r="I85" s="338">
        <f t="shared" si="19"/>
        <v>0</v>
      </c>
      <c r="J85" s="327">
        <v>0</v>
      </c>
      <c r="K85" s="327">
        <f t="shared" si="20"/>
        <v>0</v>
      </c>
      <c r="L85" s="327">
        <f t="shared" si="14"/>
        <v>0</v>
      </c>
      <c r="M85" s="330">
        <f>係数!E85+係数!F85</f>
        <v>0.35453902402555509</v>
      </c>
      <c r="N85" s="327">
        <f t="shared" si="21"/>
        <v>0</v>
      </c>
      <c r="O85" s="335"/>
      <c r="P85" s="336"/>
      <c r="Q85" s="330">
        <f>係数!G85</f>
        <v>5.9493872634481214E-4</v>
      </c>
      <c r="R85" s="327">
        <f t="shared" si="15"/>
        <v>0</v>
      </c>
      <c r="S85" s="327">
        <f t="shared" si="16"/>
        <v>0</v>
      </c>
      <c r="T85" s="327">
        <v>0</v>
      </c>
      <c r="U85" s="327">
        <f t="shared" si="17"/>
        <v>0</v>
      </c>
      <c r="V85" s="329">
        <f t="shared" si="22"/>
        <v>0</v>
      </c>
      <c r="W85" s="327">
        <f t="shared" si="23"/>
        <v>0</v>
      </c>
      <c r="X85" s="327">
        <f t="shared" si="24"/>
        <v>0</v>
      </c>
      <c r="Y85" s="327">
        <f t="shared" si="26"/>
        <v>0</v>
      </c>
      <c r="Z85" s="329">
        <f>V85*(1-固定資本!N85)</f>
        <v>0</v>
      </c>
      <c r="AA85" s="327">
        <f>W85*(1-固定資本!N85)</f>
        <v>0</v>
      </c>
      <c r="AB85" s="327">
        <f>X85*(1-固定資本!N85)</f>
        <v>0</v>
      </c>
      <c r="AC85" s="327">
        <f t="shared" si="25"/>
        <v>0</v>
      </c>
      <c r="AD85" s="329">
        <f>I85*係数!H85/1000</f>
        <v>0</v>
      </c>
      <c r="AE85" s="389">
        <f>(I85+K85+T85)*係数!H85/1000</f>
        <v>0</v>
      </c>
      <c r="AF85" s="329">
        <f>I85*係数!I85/1000</f>
        <v>0</v>
      </c>
      <c r="AG85" s="334">
        <f>(I85+K85+T85)*係数!I85/1000</f>
        <v>0</v>
      </c>
    </row>
    <row r="86" spans="1:33">
      <c r="A86" s="11"/>
      <c r="B86" s="301">
        <v>577</v>
      </c>
      <c r="C86" s="303" t="s">
        <v>89</v>
      </c>
      <c r="D86" s="338">
        <f>入力!F104</f>
        <v>0</v>
      </c>
      <c r="E86" s="327">
        <v>0</v>
      </c>
      <c r="F86" s="328">
        <f>係数!D86</f>
        <v>0.48557673339597607</v>
      </c>
      <c r="G86" s="329">
        <f t="shared" si="18"/>
        <v>0</v>
      </c>
      <c r="H86" s="330">
        <f>固定資本!M86</f>
        <v>1.0090092911053812</v>
      </c>
      <c r="I86" s="338">
        <f t="shared" si="19"/>
        <v>0</v>
      </c>
      <c r="J86" s="327">
        <v>0</v>
      </c>
      <c r="K86" s="327">
        <f t="shared" si="20"/>
        <v>0</v>
      </c>
      <c r="L86" s="327">
        <f t="shared" si="14"/>
        <v>0</v>
      </c>
      <c r="M86" s="330">
        <f>係数!E86+係数!F86</f>
        <v>0.27836877182055553</v>
      </c>
      <c r="N86" s="327">
        <f t="shared" si="21"/>
        <v>0</v>
      </c>
      <c r="O86" s="335"/>
      <c r="P86" s="336"/>
      <c r="Q86" s="330">
        <f>係数!G86</f>
        <v>7.0375484786025673E-4</v>
      </c>
      <c r="R86" s="327">
        <f t="shared" si="15"/>
        <v>0</v>
      </c>
      <c r="S86" s="327">
        <f t="shared" si="16"/>
        <v>0</v>
      </c>
      <c r="T86" s="327">
        <v>0</v>
      </c>
      <c r="U86" s="327">
        <f t="shared" si="17"/>
        <v>0</v>
      </c>
      <c r="V86" s="329">
        <f t="shared" si="22"/>
        <v>0</v>
      </c>
      <c r="W86" s="327">
        <f t="shared" si="23"/>
        <v>0</v>
      </c>
      <c r="X86" s="327">
        <f t="shared" si="24"/>
        <v>0</v>
      </c>
      <c r="Y86" s="327">
        <f t="shared" si="26"/>
        <v>0</v>
      </c>
      <c r="Z86" s="329">
        <f>V86*(1-固定資本!N86)</f>
        <v>0</v>
      </c>
      <c r="AA86" s="327">
        <f>W86*(1-固定資本!N86)</f>
        <v>0</v>
      </c>
      <c r="AB86" s="327">
        <f>X86*(1-固定資本!N86)</f>
        <v>0</v>
      </c>
      <c r="AC86" s="327">
        <f t="shared" si="25"/>
        <v>0</v>
      </c>
      <c r="AD86" s="329">
        <f>I86*係数!H86/1000</f>
        <v>0</v>
      </c>
      <c r="AE86" s="389">
        <f>(I86+K86+T86)*係数!H86/1000</f>
        <v>0</v>
      </c>
      <c r="AF86" s="329">
        <f>I86*係数!I86/1000</f>
        <v>0</v>
      </c>
      <c r="AG86" s="334">
        <f>(I86+K86+T86)*係数!I86/1000</f>
        <v>0</v>
      </c>
    </row>
    <row r="87" spans="1:33">
      <c r="A87" s="11"/>
      <c r="B87" s="301">
        <v>578</v>
      </c>
      <c r="C87" s="303" t="s">
        <v>90</v>
      </c>
      <c r="D87" s="338">
        <f>入力!F105</f>
        <v>0</v>
      </c>
      <c r="E87" s="327">
        <v>0</v>
      </c>
      <c r="F87" s="328">
        <f>係数!D87</f>
        <v>0.53276727084930819</v>
      </c>
      <c r="G87" s="329">
        <f t="shared" si="18"/>
        <v>0</v>
      </c>
      <c r="H87" s="330">
        <f>固定資本!M87</f>
        <v>1.0298484795264919</v>
      </c>
      <c r="I87" s="338">
        <f t="shared" si="19"/>
        <v>0</v>
      </c>
      <c r="J87" s="327">
        <v>0</v>
      </c>
      <c r="K87" s="327">
        <f t="shared" si="20"/>
        <v>0</v>
      </c>
      <c r="L87" s="327">
        <f t="shared" si="14"/>
        <v>0</v>
      </c>
      <c r="M87" s="330">
        <f>係数!E87+係数!F87</f>
        <v>0.44413306985799472</v>
      </c>
      <c r="N87" s="327">
        <f t="shared" si="21"/>
        <v>0</v>
      </c>
      <c r="O87" s="335"/>
      <c r="P87" s="336"/>
      <c r="Q87" s="330">
        <f>係数!G87</f>
        <v>1.181355611326928E-2</v>
      </c>
      <c r="R87" s="327">
        <f t="shared" si="15"/>
        <v>0</v>
      </c>
      <c r="S87" s="327">
        <f t="shared" si="16"/>
        <v>0</v>
      </c>
      <c r="T87" s="327">
        <v>0</v>
      </c>
      <c r="U87" s="327">
        <f t="shared" si="17"/>
        <v>0</v>
      </c>
      <c r="V87" s="329">
        <f t="shared" si="22"/>
        <v>0</v>
      </c>
      <c r="W87" s="327">
        <f t="shared" si="23"/>
        <v>0</v>
      </c>
      <c r="X87" s="327">
        <f t="shared" si="24"/>
        <v>0</v>
      </c>
      <c r="Y87" s="327">
        <f t="shared" si="26"/>
        <v>0</v>
      </c>
      <c r="Z87" s="329">
        <f>V87*(1-固定資本!N87)</f>
        <v>0</v>
      </c>
      <c r="AA87" s="327">
        <f>W87*(1-固定資本!N87)</f>
        <v>0</v>
      </c>
      <c r="AB87" s="327">
        <f>X87*(1-固定資本!N87)</f>
        <v>0</v>
      </c>
      <c r="AC87" s="327">
        <f t="shared" si="25"/>
        <v>0</v>
      </c>
      <c r="AD87" s="329">
        <f>I87*係数!H87/1000</f>
        <v>0</v>
      </c>
      <c r="AE87" s="389">
        <f>(I87+K87+T87)*係数!H87/1000</f>
        <v>0</v>
      </c>
      <c r="AF87" s="329">
        <f>I87*係数!I87/1000</f>
        <v>0</v>
      </c>
      <c r="AG87" s="334">
        <f>(I87+K87+T87)*係数!I87/1000</f>
        <v>0</v>
      </c>
    </row>
    <row r="88" spans="1:33">
      <c r="A88" s="11"/>
      <c r="B88" s="301">
        <v>579</v>
      </c>
      <c r="C88" s="303" t="s">
        <v>91</v>
      </c>
      <c r="D88" s="338">
        <f>入力!F106</f>
        <v>0</v>
      </c>
      <c r="E88" s="327">
        <v>0</v>
      </c>
      <c r="F88" s="328">
        <f>係数!D88</f>
        <v>0.95310895271243956</v>
      </c>
      <c r="G88" s="329">
        <f t="shared" si="18"/>
        <v>0</v>
      </c>
      <c r="H88" s="330">
        <f>固定資本!M88</f>
        <v>1.1174978971127241</v>
      </c>
      <c r="I88" s="338">
        <f t="shared" si="19"/>
        <v>0</v>
      </c>
      <c r="J88" s="327">
        <v>0</v>
      </c>
      <c r="K88" s="327">
        <f t="shared" si="20"/>
        <v>0</v>
      </c>
      <c r="L88" s="327">
        <f t="shared" si="14"/>
        <v>0</v>
      </c>
      <c r="M88" s="330">
        <f>係数!E88+係数!F88</f>
        <v>0.67173496409260369</v>
      </c>
      <c r="N88" s="327">
        <f t="shared" si="21"/>
        <v>0</v>
      </c>
      <c r="O88" s="335"/>
      <c r="P88" s="336"/>
      <c r="Q88" s="330">
        <f>係数!G88</f>
        <v>6.1821654650354304E-4</v>
      </c>
      <c r="R88" s="327">
        <f t="shared" si="15"/>
        <v>0</v>
      </c>
      <c r="S88" s="327">
        <f t="shared" si="16"/>
        <v>0</v>
      </c>
      <c r="T88" s="327">
        <v>0</v>
      </c>
      <c r="U88" s="327">
        <f t="shared" si="17"/>
        <v>0</v>
      </c>
      <c r="V88" s="329">
        <f t="shared" si="22"/>
        <v>0</v>
      </c>
      <c r="W88" s="327">
        <f t="shared" si="23"/>
        <v>0</v>
      </c>
      <c r="X88" s="327">
        <f t="shared" si="24"/>
        <v>0</v>
      </c>
      <c r="Y88" s="327">
        <f t="shared" si="26"/>
        <v>0</v>
      </c>
      <c r="Z88" s="329">
        <f>V88*(1-固定資本!N88)</f>
        <v>0</v>
      </c>
      <c r="AA88" s="327">
        <f>W88*(1-固定資本!N88)</f>
        <v>0</v>
      </c>
      <c r="AB88" s="327">
        <f>X88*(1-固定資本!N88)</f>
        <v>0</v>
      </c>
      <c r="AC88" s="327">
        <f t="shared" si="25"/>
        <v>0</v>
      </c>
      <c r="AD88" s="329">
        <f>I88*係数!H88/1000</f>
        <v>0</v>
      </c>
      <c r="AE88" s="389">
        <f>(I88+K88+T88)*係数!H88/1000</f>
        <v>0</v>
      </c>
      <c r="AF88" s="329">
        <f>I88*係数!I88/1000</f>
        <v>0</v>
      </c>
      <c r="AG88" s="334">
        <f>(I88+K88+T88)*係数!I88/1000</f>
        <v>0</v>
      </c>
    </row>
    <row r="89" spans="1:33">
      <c r="A89" s="11"/>
      <c r="B89" s="301">
        <v>591</v>
      </c>
      <c r="C89" s="303" t="s">
        <v>92</v>
      </c>
      <c r="D89" s="338">
        <f>入力!F107</f>
        <v>0</v>
      </c>
      <c r="E89" s="327">
        <v>0</v>
      </c>
      <c r="F89" s="328">
        <f>係数!D89</f>
        <v>0.65916508886688407</v>
      </c>
      <c r="G89" s="329">
        <f t="shared" si="18"/>
        <v>0</v>
      </c>
      <c r="H89" s="330">
        <f>固定資本!M89</f>
        <v>0.93254410568839985</v>
      </c>
      <c r="I89" s="338">
        <f t="shared" si="19"/>
        <v>0</v>
      </c>
      <c r="J89" s="327">
        <v>0</v>
      </c>
      <c r="K89" s="327">
        <f t="shared" si="20"/>
        <v>0</v>
      </c>
      <c r="L89" s="327">
        <f t="shared" si="14"/>
        <v>0</v>
      </c>
      <c r="M89" s="330">
        <f>係数!E89+係数!F89</f>
        <v>0.28275476691597956</v>
      </c>
      <c r="N89" s="327">
        <f t="shared" si="21"/>
        <v>0</v>
      </c>
      <c r="O89" s="335"/>
      <c r="P89" s="336"/>
      <c r="Q89" s="330">
        <f>係数!G89</f>
        <v>2.8507195932862002E-2</v>
      </c>
      <c r="R89" s="327">
        <f t="shared" si="15"/>
        <v>0</v>
      </c>
      <c r="S89" s="327">
        <f t="shared" si="16"/>
        <v>0</v>
      </c>
      <c r="T89" s="327">
        <v>0</v>
      </c>
      <c r="U89" s="327">
        <f t="shared" si="17"/>
        <v>0</v>
      </c>
      <c r="V89" s="329">
        <f t="shared" si="22"/>
        <v>0</v>
      </c>
      <c r="W89" s="327">
        <f t="shared" si="23"/>
        <v>0</v>
      </c>
      <c r="X89" s="327">
        <f t="shared" si="24"/>
        <v>0</v>
      </c>
      <c r="Y89" s="327">
        <f t="shared" si="26"/>
        <v>0</v>
      </c>
      <c r="Z89" s="329">
        <f>V89*(1-固定資本!N89)</f>
        <v>0</v>
      </c>
      <c r="AA89" s="327">
        <f>W89*(1-固定資本!N89)</f>
        <v>0</v>
      </c>
      <c r="AB89" s="327">
        <f>X89*(1-固定資本!N89)</f>
        <v>0</v>
      </c>
      <c r="AC89" s="327">
        <f t="shared" si="25"/>
        <v>0</v>
      </c>
      <c r="AD89" s="329">
        <f>I89*係数!H89/1000</f>
        <v>0</v>
      </c>
      <c r="AE89" s="389">
        <f>(I89+K89+T89)*係数!H89/1000</f>
        <v>0</v>
      </c>
      <c r="AF89" s="329">
        <f>I89*係数!I89/1000</f>
        <v>0</v>
      </c>
      <c r="AG89" s="334">
        <f>(I89+K89+T89)*係数!I89/1000</f>
        <v>0</v>
      </c>
    </row>
    <row r="90" spans="1:33">
      <c r="A90" s="11"/>
      <c r="B90" s="301">
        <v>592</v>
      </c>
      <c r="C90" s="303" t="s">
        <v>93</v>
      </c>
      <c r="D90" s="338">
        <f>入力!F108</f>
        <v>0</v>
      </c>
      <c r="E90" s="327">
        <v>0</v>
      </c>
      <c r="F90" s="328">
        <f>係数!D90</f>
        <v>0.42052090644560014</v>
      </c>
      <c r="G90" s="329">
        <f t="shared" si="18"/>
        <v>0</v>
      </c>
      <c r="H90" s="330">
        <f>固定資本!M90</f>
        <v>1.0429375865029142</v>
      </c>
      <c r="I90" s="338">
        <f t="shared" si="19"/>
        <v>0</v>
      </c>
      <c r="J90" s="327">
        <v>0</v>
      </c>
      <c r="K90" s="327">
        <f t="shared" si="20"/>
        <v>0</v>
      </c>
      <c r="L90" s="327">
        <f t="shared" si="14"/>
        <v>0</v>
      </c>
      <c r="M90" s="330">
        <f>係数!E90+係数!F90</f>
        <v>0.34764210716689059</v>
      </c>
      <c r="N90" s="327">
        <f t="shared" si="21"/>
        <v>0</v>
      </c>
      <c r="O90" s="335"/>
      <c r="P90" s="336"/>
      <c r="Q90" s="330">
        <f>係数!G90</f>
        <v>4.8242729125376766E-3</v>
      </c>
      <c r="R90" s="327">
        <f t="shared" si="15"/>
        <v>0</v>
      </c>
      <c r="S90" s="327">
        <f t="shared" si="16"/>
        <v>0</v>
      </c>
      <c r="T90" s="327">
        <v>0</v>
      </c>
      <c r="U90" s="327">
        <f t="shared" si="17"/>
        <v>0</v>
      </c>
      <c r="V90" s="329">
        <f t="shared" si="22"/>
        <v>0</v>
      </c>
      <c r="W90" s="327">
        <f t="shared" si="23"/>
        <v>0</v>
      </c>
      <c r="X90" s="327">
        <f t="shared" si="24"/>
        <v>0</v>
      </c>
      <c r="Y90" s="327">
        <f t="shared" si="26"/>
        <v>0</v>
      </c>
      <c r="Z90" s="329">
        <f>V90*(1-固定資本!N90)</f>
        <v>0</v>
      </c>
      <c r="AA90" s="327">
        <f>W90*(1-固定資本!N90)</f>
        <v>0</v>
      </c>
      <c r="AB90" s="327">
        <f>X90*(1-固定資本!N90)</f>
        <v>0</v>
      </c>
      <c r="AC90" s="327">
        <f t="shared" si="25"/>
        <v>0</v>
      </c>
      <c r="AD90" s="329">
        <f>I90*係数!H90/1000</f>
        <v>0</v>
      </c>
      <c r="AE90" s="389">
        <f>(I90+K90+T90)*係数!H90/1000</f>
        <v>0</v>
      </c>
      <c r="AF90" s="329">
        <f>I90*係数!I90/1000</f>
        <v>0</v>
      </c>
      <c r="AG90" s="334">
        <f>(I90+K90+T90)*係数!I90/1000</f>
        <v>0</v>
      </c>
    </row>
    <row r="91" spans="1:33">
      <c r="A91" s="11"/>
      <c r="B91" s="301">
        <v>593</v>
      </c>
      <c r="C91" s="303" t="s">
        <v>94</v>
      </c>
      <c r="D91" s="338">
        <f>入力!F109</f>
        <v>0</v>
      </c>
      <c r="E91" s="327">
        <v>0</v>
      </c>
      <c r="F91" s="328">
        <f>係数!D91</f>
        <v>0.14994159138414165</v>
      </c>
      <c r="G91" s="329">
        <f t="shared" si="18"/>
        <v>0</v>
      </c>
      <c r="H91" s="330">
        <f>固定資本!M91</f>
        <v>1.0458052771621891</v>
      </c>
      <c r="I91" s="338">
        <f t="shared" si="19"/>
        <v>0</v>
      </c>
      <c r="J91" s="327">
        <v>0</v>
      </c>
      <c r="K91" s="327">
        <f t="shared" si="20"/>
        <v>0</v>
      </c>
      <c r="L91" s="327">
        <f t="shared" si="14"/>
        <v>0</v>
      </c>
      <c r="M91" s="330">
        <f>係数!E91+係数!F91</f>
        <v>0.45371864429398623</v>
      </c>
      <c r="N91" s="327">
        <f t="shared" si="21"/>
        <v>0</v>
      </c>
      <c r="O91" s="335"/>
      <c r="P91" s="336"/>
      <c r="Q91" s="330">
        <f>係数!G91</f>
        <v>2.7290136371545337E-3</v>
      </c>
      <c r="R91" s="327">
        <f t="shared" si="15"/>
        <v>0</v>
      </c>
      <c r="S91" s="327">
        <f t="shared" si="16"/>
        <v>0</v>
      </c>
      <c r="T91" s="327">
        <v>0</v>
      </c>
      <c r="U91" s="327">
        <f t="shared" si="17"/>
        <v>0</v>
      </c>
      <c r="V91" s="329">
        <f t="shared" si="22"/>
        <v>0</v>
      </c>
      <c r="W91" s="327">
        <f t="shared" si="23"/>
        <v>0</v>
      </c>
      <c r="X91" s="327">
        <f t="shared" si="24"/>
        <v>0</v>
      </c>
      <c r="Y91" s="327">
        <f t="shared" si="26"/>
        <v>0</v>
      </c>
      <c r="Z91" s="329">
        <f>V91*(1-固定資本!N91)</f>
        <v>0</v>
      </c>
      <c r="AA91" s="327">
        <f>W91*(1-固定資本!N91)</f>
        <v>0</v>
      </c>
      <c r="AB91" s="327">
        <f>X91*(1-固定資本!N91)</f>
        <v>0</v>
      </c>
      <c r="AC91" s="327">
        <f t="shared" si="25"/>
        <v>0</v>
      </c>
      <c r="AD91" s="329">
        <f>I91*係数!H91/1000</f>
        <v>0</v>
      </c>
      <c r="AE91" s="389">
        <f>(I91+K91+T91)*係数!H91/1000</f>
        <v>0</v>
      </c>
      <c r="AF91" s="329">
        <f>I91*係数!I91/1000</f>
        <v>0</v>
      </c>
      <c r="AG91" s="334">
        <f>(I91+K91+T91)*係数!I91/1000</f>
        <v>0</v>
      </c>
    </row>
    <row r="92" spans="1:33">
      <c r="A92" s="11"/>
      <c r="B92" s="301">
        <v>594</v>
      </c>
      <c r="C92" s="303" t="s">
        <v>95</v>
      </c>
      <c r="D92" s="338">
        <f>入力!F110</f>
        <v>0</v>
      </c>
      <c r="E92" s="327">
        <v>0</v>
      </c>
      <c r="F92" s="328">
        <f>係数!D92</f>
        <v>7.9533817118407901E-3</v>
      </c>
      <c r="G92" s="329">
        <f t="shared" si="18"/>
        <v>0</v>
      </c>
      <c r="H92" s="330">
        <f>固定資本!M92</f>
        <v>1.0127547216054087</v>
      </c>
      <c r="I92" s="338">
        <f t="shared" si="19"/>
        <v>0</v>
      </c>
      <c r="J92" s="327">
        <v>0</v>
      </c>
      <c r="K92" s="327">
        <f t="shared" si="20"/>
        <v>0</v>
      </c>
      <c r="L92" s="327">
        <f t="shared" si="14"/>
        <v>0</v>
      </c>
      <c r="M92" s="330">
        <f>係数!E92+係数!F92</f>
        <v>0.18018034131360366</v>
      </c>
      <c r="N92" s="327">
        <f t="shared" si="21"/>
        <v>0</v>
      </c>
      <c r="O92" s="335"/>
      <c r="P92" s="336"/>
      <c r="Q92" s="330">
        <f>係数!G92</f>
        <v>3.7367999511487902E-3</v>
      </c>
      <c r="R92" s="327">
        <f t="shared" si="15"/>
        <v>0</v>
      </c>
      <c r="S92" s="327">
        <f t="shared" si="16"/>
        <v>0</v>
      </c>
      <c r="T92" s="327">
        <v>0</v>
      </c>
      <c r="U92" s="327">
        <f t="shared" si="17"/>
        <v>0</v>
      </c>
      <c r="V92" s="329">
        <f t="shared" si="22"/>
        <v>0</v>
      </c>
      <c r="W92" s="327">
        <f t="shared" si="23"/>
        <v>0</v>
      </c>
      <c r="X92" s="327">
        <f t="shared" si="24"/>
        <v>0</v>
      </c>
      <c r="Y92" s="327">
        <f t="shared" si="26"/>
        <v>0</v>
      </c>
      <c r="Z92" s="329">
        <f>V92*(1-固定資本!N92)</f>
        <v>0</v>
      </c>
      <c r="AA92" s="327">
        <f>W92*(1-固定資本!N92)</f>
        <v>0</v>
      </c>
      <c r="AB92" s="327">
        <f>X92*(1-固定資本!N92)</f>
        <v>0</v>
      </c>
      <c r="AC92" s="327">
        <f t="shared" si="25"/>
        <v>0</v>
      </c>
      <c r="AD92" s="329">
        <f>I92*係数!H92/1000</f>
        <v>0</v>
      </c>
      <c r="AE92" s="389">
        <f>(I92+K92+T92)*係数!H92/1000</f>
        <v>0</v>
      </c>
      <c r="AF92" s="329">
        <f>I92*係数!I92/1000</f>
        <v>0</v>
      </c>
      <c r="AG92" s="334">
        <f>(I92+K92+T92)*係数!I92/1000</f>
        <v>0</v>
      </c>
    </row>
    <row r="93" spans="1:33">
      <c r="A93" s="11"/>
      <c r="B93" s="301">
        <v>595</v>
      </c>
      <c r="C93" s="303" t="s">
        <v>96</v>
      </c>
      <c r="D93" s="338">
        <f>入力!F111</f>
        <v>0</v>
      </c>
      <c r="E93" s="327">
        <v>0</v>
      </c>
      <c r="F93" s="328">
        <f>係数!D93</f>
        <v>0.17591112421915622</v>
      </c>
      <c r="G93" s="329">
        <f t="shared" si="18"/>
        <v>0</v>
      </c>
      <c r="H93" s="330">
        <f>固定資本!M93</f>
        <v>1.0302529158067364</v>
      </c>
      <c r="I93" s="338">
        <f t="shared" si="19"/>
        <v>0</v>
      </c>
      <c r="J93" s="327">
        <v>0</v>
      </c>
      <c r="K93" s="327">
        <f t="shared" si="20"/>
        <v>0</v>
      </c>
      <c r="L93" s="327">
        <f t="shared" si="14"/>
        <v>0</v>
      </c>
      <c r="M93" s="330">
        <f>係数!E93+係数!F93</f>
        <v>0.3209294682637428</v>
      </c>
      <c r="N93" s="327">
        <f t="shared" si="21"/>
        <v>0</v>
      </c>
      <c r="O93" s="335"/>
      <c r="P93" s="336"/>
      <c r="Q93" s="330">
        <f>係数!G93</f>
        <v>3.0247763278954832E-3</v>
      </c>
      <c r="R93" s="327">
        <f t="shared" si="15"/>
        <v>0</v>
      </c>
      <c r="S93" s="327">
        <f t="shared" si="16"/>
        <v>0</v>
      </c>
      <c r="T93" s="327">
        <v>0</v>
      </c>
      <c r="U93" s="327">
        <f t="shared" si="17"/>
        <v>0</v>
      </c>
      <c r="V93" s="329">
        <f t="shared" si="22"/>
        <v>0</v>
      </c>
      <c r="W93" s="327">
        <f t="shared" si="23"/>
        <v>0</v>
      </c>
      <c r="X93" s="327">
        <f t="shared" si="24"/>
        <v>0</v>
      </c>
      <c r="Y93" s="327">
        <f t="shared" si="26"/>
        <v>0</v>
      </c>
      <c r="Z93" s="329">
        <f>V93*(1-固定資本!N93)</f>
        <v>0</v>
      </c>
      <c r="AA93" s="327">
        <f>W93*(1-固定資本!N93)</f>
        <v>0</v>
      </c>
      <c r="AB93" s="327">
        <f>X93*(1-固定資本!N93)</f>
        <v>0</v>
      </c>
      <c r="AC93" s="327">
        <f t="shared" si="25"/>
        <v>0</v>
      </c>
      <c r="AD93" s="329">
        <f>I93*係数!H93/1000</f>
        <v>0</v>
      </c>
      <c r="AE93" s="389">
        <f>(I93+K93+T93)*係数!H93/1000</f>
        <v>0</v>
      </c>
      <c r="AF93" s="329">
        <f>I93*係数!I93/1000</f>
        <v>0</v>
      </c>
      <c r="AG93" s="334">
        <f>(I93+K93+T93)*係数!I93/1000</f>
        <v>0</v>
      </c>
    </row>
    <row r="94" spans="1:33">
      <c r="A94" s="11"/>
      <c r="B94" s="301">
        <v>611</v>
      </c>
      <c r="C94" s="303" t="s">
        <v>97</v>
      </c>
      <c r="D94" s="338">
        <f>入力!F112</f>
        <v>0</v>
      </c>
      <c r="E94" s="327">
        <v>0</v>
      </c>
      <c r="F94" s="328">
        <f>係数!D94</f>
        <v>1</v>
      </c>
      <c r="G94" s="329">
        <f t="shared" si="18"/>
        <v>0</v>
      </c>
      <c r="H94" s="330">
        <f>固定資本!M94</f>
        <v>1.0422022200323366</v>
      </c>
      <c r="I94" s="338">
        <f t="shared" si="19"/>
        <v>0</v>
      </c>
      <c r="J94" s="327">
        <v>0</v>
      </c>
      <c r="K94" s="327">
        <f t="shared" si="20"/>
        <v>0</v>
      </c>
      <c r="L94" s="327">
        <f t="shared" si="14"/>
        <v>0</v>
      </c>
      <c r="M94" s="330">
        <f>係数!E94+係数!F94</f>
        <v>0.36360236959080738</v>
      </c>
      <c r="N94" s="327">
        <f t="shared" si="21"/>
        <v>0</v>
      </c>
      <c r="O94" s="335"/>
      <c r="P94" s="336"/>
      <c r="Q94" s="330">
        <f>係数!G94</f>
        <v>3.4146547559548075E-3</v>
      </c>
      <c r="R94" s="327">
        <f t="shared" si="15"/>
        <v>0</v>
      </c>
      <c r="S94" s="327">
        <f t="shared" si="16"/>
        <v>0</v>
      </c>
      <c r="T94" s="327">
        <v>0</v>
      </c>
      <c r="U94" s="327">
        <f t="shared" si="17"/>
        <v>0</v>
      </c>
      <c r="V94" s="329">
        <f t="shared" si="22"/>
        <v>0</v>
      </c>
      <c r="W94" s="327">
        <f t="shared" si="23"/>
        <v>0</v>
      </c>
      <c r="X94" s="327">
        <f t="shared" si="24"/>
        <v>0</v>
      </c>
      <c r="Y94" s="327">
        <f t="shared" si="26"/>
        <v>0</v>
      </c>
      <c r="Z94" s="329">
        <f>V94*(1-固定資本!N94)</f>
        <v>0</v>
      </c>
      <c r="AA94" s="327">
        <f>W94*(1-固定資本!N94)</f>
        <v>0</v>
      </c>
      <c r="AB94" s="327">
        <f>X94*(1-固定資本!N94)</f>
        <v>0</v>
      </c>
      <c r="AC94" s="327">
        <f t="shared" si="25"/>
        <v>0</v>
      </c>
      <c r="AD94" s="329">
        <f>I94*係数!H94/1000</f>
        <v>0</v>
      </c>
      <c r="AE94" s="389">
        <f>(I94+K94+T94)*係数!H94/1000</f>
        <v>0</v>
      </c>
      <c r="AF94" s="329">
        <f>I94*係数!I94/1000</f>
        <v>0</v>
      </c>
      <c r="AG94" s="334">
        <f>(I94+K94+T94)*係数!I94/1000</f>
        <v>0</v>
      </c>
    </row>
    <row r="95" spans="1:33">
      <c r="A95" s="11"/>
      <c r="B95" s="301">
        <v>631</v>
      </c>
      <c r="C95" s="303" t="s">
        <v>98</v>
      </c>
      <c r="D95" s="338">
        <f>入力!F113</f>
        <v>0</v>
      </c>
      <c r="E95" s="327">
        <v>0</v>
      </c>
      <c r="F95" s="328">
        <f>係数!D95</f>
        <v>0.7477433498707633</v>
      </c>
      <c r="G95" s="329">
        <f t="shared" si="18"/>
        <v>0</v>
      </c>
      <c r="H95" s="330">
        <f>固定資本!M95</f>
        <v>1.0078013765321219</v>
      </c>
      <c r="I95" s="338">
        <f t="shared" si="19"/>
        <v>0</v>
      </c>
      <c r="J95" s="327">
        <v>0</v>
      </c>
      <c r="K95" s="327">
        <f t="shared" si="20"/>
        <v>0</v>
      </c>
      <c r="L95" s="327">
        <f t="shared" si="14"/>
        <v>0</v>
      </c>
      <c r="M95" s="330">
        <f>係数!E95+係数!F95</f>
        <v>0.6082116649070648</v>
      </c>
      <c r="N95" s="327">
        <f t="shared" si="21"/>
        <v>0</v>
      </c>
      <c r="O95" s="335"/>
      <c r="P95" s="336"/>
      <c r="Q95" s="330">
        <f>係数!G95</f>
        <v>2.8545895266414194E-2</v>
      </c>
      <c r="R95" s="327">
        <f t="shared" si="15"/>
        <v>0</v>
      </c>
      <c r="S95" s="327">
        <f t="shared" si="16"/>
        <v>0</v>
      </c>
      <c r="T95" s="327">
        <v>0</v>
      </c>
      <c r="U95" s="327">
        <f t="shared" si="17"/>
        <v>0</v>
      </c>
      <c r="V95" s="329">
        <f t="shared" si="22"/>
        <v>0</v>
      </c>
      <c r="W95" s="327">
        <f t="shared" si="23"/>
        <v>0</v>
      </c>
      <c r="X95" s="327">
        <f t="shared" si="24"/>
        <v>0</v>
      </c>
      <c r="Y95" s="327">
        <f t="shared" si="26"/>
        <v>0</v>
      </c>
      <c r="Z95" s="329">
        <f>V95*(1-固定資本!N95)</f>
        <v>0</v>
      </c>
      <c r="AA95" s="327">
        <f>W95*(1-固定資本!N95)</f>
        <v>0</v>
      </c>
      <c r="AB95" s="327">
        <f>X95*(1-固定資本!N95)</f>
        <v>0</v>
      </c>
      <c r="AC95" s="327">
        <f t="shared" si="25"/>
        <v>0</v>
      </c>
      <c r="AD95" s="329">
        <f>I95*係数!H95/1000</f>
        <v>0</v>
      </c>
      <c r="AE95" s="389">
        <f>(I95+K95+T95)*係数!H95/1000</f>
        <v>0</v>
      </c>
      <c r="AF95" s="329">
        <f>I95*係数!I95/1000</f>
        <v>0</v>
      </c>
      <c r="AG95" s="334">
        <f>(I95+K95+T95)*係数!I95/1000</f>
        <v>0</v>
      </c>
    </row>
    <row r="96" spans="1:33">
      <c r="A96" s="11"/>
      <c r="B96" s="301">
        <v>632</v>
      </c>
      <c r="C96" s="303" t="s">
        <v>99</v>
      </c>
      <c r="D96" s="338">
        <f>入力!F114</f>
        <v>0</v>
      </c>
      <c r="E96" s="327">
        <v>0</v>
      </c>
      <c r="F96" s="328">
        <f>係数!D96</f>
        <v>0.8929262008580916</v>
      </c>
      <c r="G96" s="329">
        <f t="shared" si="18"/>
        <v>0</v>
      </c>
      <c r="H96" s="330">
        <f>固定資本!M96</f>
        <v>1.0294610105460382</v>
      </c>
      <c r="I96" s="338">
        <f t="shared" si="19"/>
        <v>0</v>
      </c>
      <c r="J96" s="327">
        <v>0</v>
      </c>
      <c r="K96" s="327">
        <f t="shared" si="20"/>
        <v>0</v>
      </c>
      <c r="L96" s="327">
        <f t="shared" si="14"/>
        <v>0</v>
      </c>
      <c r="M96" s="330">
        <f>係数!E96+係数!F96</f>
        <v>0.458474854269313</v>
      </c>
      <c r="N96" s="327">
        <f t="shared" si="21"/>
        <v>0</v>
      </c>
      <c r="O96" s="335"/>
      <c r="P96" s="336"/>
      <c r="Q96" s="330">
        <f>係数!G96</f>
        <v>0</v>
      </c>
      <c r="R96" s="327">
        <f t="shared" si="15"/>
        <v>0</v>
      </c>
      <c r="S96" s="327">
        <f t="shared" si="16"/>
        <v>0</v>
      </c>
      <c r="T96" s="327">
        <v>0</v>
      </c>
      <c r="U96" s="327">
        <f t="shared" si="17"/>
        <v>0</v>
      </c>
      <c r="V96" s="329">
        <f t="shared" si="22"/>
        <v>0</v>
      </c>
      <c r="W96" s="327">
        <f t="shared" si="23"/>
        <v>0</v>
      </c>
      <c r="X96" s="327">
        <f t="shared" si="24"/>
        <v>0</v>
      </c>
      <c r="Y96" s="327">
        <f t="shared" si="26"/>
        <v>0</v>
      </c>
      <c r="Z96" s="329">
        <f>V96*(1-固定資本!N96)</f>
        <v>0</v>
      </c>
      <c r="AA96" s="327">
        <f>W96*(1-固定資本!N96)</f>
        <v>0</v>
      </c>
      <c r="AB96" s="327">
        <f>X96*(1-固定資本!N96)</f>
        <v>0</v>
      </c>
      <c r="AC96" s="327">
        <f t="shared" si="25"/>
        <v>0</v>
      </c>
      <c r="AD96" s="329">
        <f>I96*係数!H96/1000</f>
        <v>0</v>
      </c>
      <c r="AE96" s="389">
        <f>(I96+K96+T96)*係数!H96/1000</f>
        <v>0</v>
      </c>
      <c r="AF96" s="329">
        <f>I96*係数!I96/1000</f>
        <v>0</v>
      </c>
      <c r="AG96" s="334">
        <f>(I96+K96+T96)*係数!I96/1000</f>
        <v>0</v>
      </c>
    </row>
    <row r="97" spans="1:33">
      <c r="A97" s="11"/>
      <c r="B97" s="301">
        <v>641</v>
      </c>
      <c r="C97" s="303" t="s">
        <v>100</v>
      </c>
      <c r="D97" s="338">
        <f>入力!F115</f>
        <v>0</v>
      </c>
      <c r="E97" s="327">
        <v>0</v>
      </c>
      <c r="F97" s="328">
        <f>係数!D97</f>
        <v>0.88674054310097117</v>
      </c>
      <c r="G97" s="329">
        <f t="shared" si="18"/>
        <v>0</v>
      </c>
      <c r="H97" s="330">
        <f>固定資本!M97</f>
        <v>1.0914558897229967</v>
      </c>
      <c r="I97" s="338">
        <f t="shared" si="19"/>
        <v>0</v>
      </c>
      <c r="J97" s="327">
        <v>0</v>
      </c>
      <c r="K97" s="327">
        <f t="shared" si="20"/>
        <v>0</v>
      </c>
      <c r="L97" s="327">
        <f t="shared" si="14"/>
        <v>0</v>
      </c>
      <c r="M97" s="330">
        <f>係数!E97+係数!F97</f>
        <v>0.49102529392265498</v>
      </c>
      <c r="N97" s="327">
        <f t="shared" si="21"/>
        <v>0</v>
      </c>
      <c r="O97" s="335"/>
      <c r="P97" s="336"/>
      <c r="Q97" s="330">
        <f>係数!G97</f>
        <v>3.1945021476705991E-2</v>
      </c>
      <c r="R97" s="327">
        <f t="shared" si="15"/>
        <v>0</v>
      </c>
      <c r="S97" s="327">
        <f t="shared" si="16"/>
        <v>0</v>
      </c>
      <c r="T97" s="327">
        <v>0</v>
      </c>
      <c r="U97" s="327">
        <f t="shared" si="17"/>
        <v>0</v>
      </c>
      <c r="V97" s="329">
        <f t="shared" si="22"/>
        <v>0</v>
      </c>
      <c r="W97" s="327">
        <f t="shared" si="23"/>
        <v>0</v>
      </c>
      <c r="X97" s="327">
        <f t="shared" si="24"/>
        <v>0</v>
      </c>
      <c r="Y97" s="327">
        <f t="shared" si="26"/>
        <v>0</v>
      </c>
      <c r="Z97" s="329">
        <f>V97*(1-固定資本!N97)</f>
        <v>0</v>
      </c>
      <c r="AA97" s="327">
        <f>W97*(1-固定資本!N97)</f>
        <v>0</v>
      </c>
      <c r="AB97" s="327">
        <f>X97*(1-固定資本!N97)</f>
        <v>0</v>
      </c>
      <c r="AC97" s="327">
        <f t="shared" si="25"/>
        <v>0</v>
      </c>
      <c r="AD97" s="329">
        <f>I97*係数!H97/1000</f>
        <v>0</v>
      </c>
      <c r="AE97" s="389">
        <f>(I97+K97+T97)*係数!H97/1000</f>
        <v>0</v>
      </c>
      <c r="AF97" s="329">
        <f>I97*係数!I97/1000</f>
        <v>0</v>
      </c>
      <c r="AG97" s="334">
        <f>(I97+K97+T97)*係数!I97/1000</f>
        <v>0</v>
      </c>
    </row>
    <row r="98" spans="1:33">
      <c r="A98" s="11"/>
      <c r="B98" s="301">
        <v>642</v>
      </c>
      <c r="C98" s="303" t="s">
        <v>101</v>
      </c>
      <c r="D98" s="338">
        <f>入力!F116</f>
        <v>0</v>
      </c>
      <c r="E98" s="327">
        <v>0</v>
      </c>
      <c r="F98" s="328">
        <f>係数!D98</f>
        <v>0.69228221635414489</v>
      </c>
      <c r="G98" s="329">
        <f t="shared" si="18"/>
        <v>0</v>
      </c>
      <c r="H98" s="330">
        <f>固定資本!M98</f>
        <v>1.0914560751813873</v>
      </c>
      <c r="I98" s="338">
        <f t="shared" si="19"/>
        <v>0</v>
      </c>
      <c r="J98" s="327">
        <v>0</v>
      </c>
      <c r="K98" s="327">
        <f t="shared" si="20"/>
        <v>0</v>
      </c>
      <c r="L98" s="327">
        <f t="shared" si="14"/>
        <v>0</v>
      </c>
      <c r="M98" s="330">
        <f>係数!E98+係数!F98</f>
        <v>0.56227528633597335</v>
      </c>
      <c r="N98" s="327">
        <f t="shared" si="21"/>
        <v>0</v>
      </c>
      <c r="O98" s="335"/>
      <c r="P98" s="336"/>
      <c r="Q98" s="330">
        <f>係数!G98</f>
        <v>5.1553719126798923E-4</v>
      </c>
      <c r="R98" s="327">
        <f t="shared" si="15"/>
        <v>0</v>
      </c>
      <c r="S98" s="327">
        <f t="shared" si="16"/>
        <v>0</v>
      </c>
      <c r="T98" s="327">
        <v>0</v>
      </c>
      <c r="U98" s="327">
        <f t="shared" si="17"/>
        <v>0</v>
      </c>
      <c r="V98" s="329">
        <f t="shared" si="22"/>
        <v>0</v>
      </c>
      <c r="W98" s="327">
        <f t="shared" si="23"/>
        <v>0</v>
      </c>
      <c r="X98" s="327">
        <f t="shared" si="24"/>
        <v>0</v>
      </c>
      <c r="Y98" s="327">
        <f t="shared" si="26"/>
        <v>0</v>
      </c>
      <c r="Z98" s="329">
        <f>V98*(1-固定資本!N98)</f>
        <v>0</v>
      </c>
      <c r="AA98" s="327">
        <f>W98*(1-固定資本!N98)</f>
        <v>0</v>
      </c>
      <c r="AB98" s="327">
        <f>X98*(1-固定資本!N98)</f>
        <v>0</v>
      </c>
      <c r="AC98" s="327">
        <f t="shared" si="25"/>
        <v>0</v>
      </c>
      <c r="AD98" s="329">
        <f>I98*係数!H98/1000</f>
        <v>0</v>
      </c>
      <c r="AE98" s="389">
        <f>(I98+K98+T98)*係数!H98/1000</f>
        <v>0</v>
      </c>
      <c r="AF98" s="329">
        <f>I98*係数!I98/1000</f>
        <v>0</v>
      </c>
      <c r="AG98" s="334">
        <f>(I98+K98+T98)*係数!I98/1000</f>
        <v>0</v>
      </c>
    </row>
    <row r="99" spans="1:33">
      <c r="A99" s="11"/>
      <c r="B99" s="301">
        <v>643</v>
      </c>
      <c r="C99" s="303" t="s">
        <v>102</v>
      </c>
      <c r="D99" s="338">
        <f>入力!F117</f>
        <v>0</v>
      </c>
      <c r="E99" s="327">
        <v>0</v>
      </c>
      <c r="F99" s="328">
        <f>係数!D99</f>
        <v>0.98861919528651476</v>
      </c>
      <c r="G99" s="329">
        <f t="shared" si="18"/>
        <v>0</v>
      </c>
      <c r="H99" s="330">
        <f>固定資本!M99</f>
        <v>1.0016093510065227</v>
      </c>
      <c r="I99" s="338">
        <f t="shared" si="19"/>
        <v>0</v>
      </c>
      <c r="J99" s="327">
        <v>0</v>
      </c>
      <c r="K99" s="327">
        <f t="shared" si="20"/>
        <v>0</v>
      </c>
      <c r="L99" s="327">
        <f t="shared" si="14"/>
        <v>0</v>
      </c>
      <c r="M99" s="330">
        <f>係数!E99+係数!F99</f>
        <v>0.69477205797160679</v>
      </c>
      <c r="N99" s="327">
        <f t="shared" si="21"/>
        <v>0</v>
      </c>
      <c r="O99" s="335"/>
      <c r="P99" s="336"/>
      <c r="Q99" s="330">
        <f>係数!G99</f>
        <v>6.9487745094049024E-3</v>
      </c>
      <c r="R99" s="327">
        <f t="shared" si="15"/>
        <v>0</v>
      </c>
      <c r="S99" s="327">
        <f t="shared" si="16"/>
        <v>0</v>
      </c>
      <c r="T99" s="327">
        <v>0</v>
      </c>
      <c r="U99" s="327">
        <f t="shared" si="17"/>
        <v>0</v>
      </c>
      <c r="V99" s="329">
        <f t="shared" si="22"/>
        <v>0</v>
      </c>
      <c r="W99" s="327">
        <f t="shared" si="23"/>
        <v>0</v>
      </c>
      <c r="X99" s="327">
        <f t="shared" si="24"/>
        <v>0</v>
      </c>
      <c r="Y99" s="327">
        <f t="shared" si="26"/>
        <v>0</v>
      </c>
      <c r="Z99" s="329">
        <f>V99*(1-固定資本!N99)</f>
        <v>0</v>
      </c>
      <c r="AA99" s="327">
        <f>W99*(1-固定資本!N99)</f>
        <v>0</v>
      </c>
      <c r="AB99" s="327">
        <f>X99*(1-固定資本!N99)</f>
        <v>0</v>
      </c>
      <c r="AC99" s="327">
        <f t="shared" si="25"/>
        <v>0</v>
      </c>
      <c r="AD99" s="329">
        <f>I99*係数!H99/1000</f>
        <v>0</v>
      </c>
      <c r="AE99" s="389">
        <f>(I99+K99+T99)*係数!H99/1000</f>
        <v>0</v>
      </c>
      <c r="AF99" s="329">
        <f>I99*係数!I99/1000</f>
        <v>0</v>
      </c>
      <c r="AG99" s="334">
        <f>(I99+K99+T99)*係数!I99/1000</f>
        <v>0</v>
      </c>
    </row>
    <row r="100" spans="1:33">
      <c r="A100" s="11"/>
      <c r="B100" s="301">
        <v>644</v>
      </c>
      <c r="C100" s="303" t="s">
        <v>103</v>
      </c>
      <c r="D100" s="338">
        <f>入力!F118</f>
        <v>0</v>
      </c>
      <c r="E100" s="327">
        <v>0</v>
      </c>
      <c r="F100" s="328">
        <f>係数!D100</f>
        <v>1</v>
      </c>
      <c r="G100" s="329">
        <f t="shared" si="18"/>
        <v>0</v>
      </c>
      <c r="H100" s="330">
        <f>固定資本!M100</f>
        <v>1.1035660009439356</v>
      </c>
      <c r="I100" s="338">
        <f t="shared" si="19"/>
        <v>0</v>
      </c>
      <c r="J100" s="327">
        <v>0</v>
      </c>
      <c r="K100" s="327">
        <f t="shared" si="20"/>
        <v>0</v>
      </c>
      <c r="L100" s="327">
        <f t="shared" si="14"/>
        <v>0</v>
      </c>
      <c r="M100" s="330">
        <f>係数!E100+係数!F100</f>
        <v>0.67515972340585839</v>
      </c>
      <c r="N100" s="327">
        <f t="shared" si="21"/>
        <v>0</v>
      </c>
      <c r="O100" s="335"/>
      <c r="P100" s="336"/>
      <c r="Q100" s="330">
        <f>係数!G100</f>
        <v>3.5947401479184669E-3</v>
      </c>
      <c r="R100" s="327">
        <f t="shared" si="15"/>
        <v>0</v>
      </c>
      <c r="S100" s="327">
        <f t="shared" si="16"/>
        <v>0</v>
      </c>
      <c r="T100" s="327">
        <v>0</v>
      </c>
      <c r="U100" s="327">
        <f t="shared" si="17"/>
        <v>0</v>
      </c>
      <c r="V100" s="329">
        <f t="shared" si="22"/>
        <v>0</v>
      </c>
      <c r="W100" s="327">
        <f t="shared" si="23"/>
        <v>0</v>
      </c>
      <c r="X100" s="327">
        <f t="shared" si="24"/>
        <v>0</v>
      </c>
      <c r="Y100" s="327">
        <f t="shared" si="26"/>
        <v>0</v>
      </c>
      <c r="Z100" s="329">
        <f>V100*(1-固定資本!N100)</f>
        <v>0</v>
      </c>
      <c r="AA100" s="327">
        <f>W100*(1-固定資本!N100)</f>
        <v>0</v>
      </c>
      <c r="AB100" s="327">
        <f>X100*(1-固定資本!N100)</f>
        <v>0</v>
      </c>
      <c r="AC100" s="327">
        <f t="shared" si="25"/>
        <v>0</v>
      </c>
      <c r="AD100" s="329">
        <f>I100*係数!H100/1000</f>
        <v>0</v>
      </c>
      <c r="AE100" s="389">
        <f>(I100+K100+T100)*係数!H100/1000</f>
        <v>0</v>
      </c>
      <c r="AF100" s="329">
        <f>I100*係数!I100/1000</f>
        <v>0</v>
      </c>
      <c r="AG100" s="334">
        <f>(I100+K100+T100)*係数!I100/1000</f>
        <v>0</v>
      </c>
    </row>
    <row r="101" spans="1:33">
      <c r="A101" s="11"/>
      <c r="B101" s="301">
        <v>659</v>
      </c>
      <c r="C101" s="303" t="s">
        <v>104</v>
      </c>
      <c r="D101" s="338">
        <f>入力!F119</f>
        <v>0</v>
      </c>
      <c r="E101" s="327">
        <v>0</v>
      </c>
      <c r="F101" s="328">
        <f>係数!D101</f>
        <v>0.87866035988768521</v>
      </c>
      <c r="G101" s="329">
        <f t="shared" si="18"/>
        <v>0</v>
      </c>
      <c r="H101" s="330">
        <f>固定資本!M101</f>
        <v>1.0507911566191084</v>
      </c>
      <c r="I101" s="338">
        <f t="shared" si="19"/>
        <v>0</v>
      </c>
      <c r="J101" s="327">
        <v>0</v>
      </c>
      <c r="K101" s="327">
        <f t="shared" si="20"/>
        <v>0</v>
      </c>
      <c r="L101" s="327">
        <f t="shared" si="14"/>
        <v>0</v>
      </c>
      <c r="M101" s="330">
        <f>係数!E101+係数!F101</f>
        <v>0.51026348638672248</v>
      </c>
      <c r="N101" s="327">
        <f t="shared" si="21"/>
        <v>0</v>
      </c>
      <c r="O101" s="335"/>
      <c r="P101" s="336"/>
      <c r="Q101" s="330">
        <f>係数!G101</f>
        <v>4.0936006867525725E-3</v>
      </c>
      <c r="R101" s="327">
        <f t="shared" si="15"/>
        <v>0</v>
      </c>
      <c r="S101" s="327">
        <f t="shared" si="16"/>
        <v>0</v>
      </c>
      <c r="T101" s="327">
        <v>0</v>
      </c>
      <c r="U101" s="327">
        <f t="shared" si="17"/>
        <v>0</v>
      </c>
      <c r="V101" s="329">
        <f t="shared" si="22"/>
        <v>0</v>
      </c>
      <c r="W101" s="327">
        <f t="shared" si="23"/>
        <v>0</v>
      </c>
      <c r="X101" s="327">
        <f t="shared" si="24"/>
        <v>0</v>
      </c>
      <c r="Y101" s="327">
        <f t="shared" si="26"/>
        <v>0</v>
      </c>
      <c r="Z101" s="329">
        <f>V101*(1-固定資本!N101)</f>
        <v>0</v>
      </c>
      <c r="AA101" s="327">
        <f>W101*(1-固定資本!N101)</f>
        <v>0</v>
      </c>
      <c r="AB101" s="327">
        <f>X101*(1-固定資本!N101)</f>
        <v>0</v>
      </c>
      <c r="AC101" s="327">
        <f t="shared" si="25"/>
        <v>0</v>
      </c>
      <c r="AD101" s="329">
        <f>I101*係数!H101/1000</f>
        <v>0</v>
      </c>
      <c r="AE101" s="389">
        <f>(I101+K101+T101)*係数!H101/1000</f>
        <v>0</v>
      </c>
      <c r="AF101" s="329">
        <f>I101*係数!I101/1000</f>
        <v>0</v>
      </c>
      <c r="AG101" s="334">
        <f>(I101+K101+T101)*係数!I101/1000</f>
        <v>0</v>
      </c>
    </row>
    <row r="102" spans="1:33">
      <c r="A102" s="11"/>
      <c r="B102" s="301">
        <v>661</v>
      </c>
      <c r="C102" s="303" t="s">
        <v>105</v>
      </c>
      <c r="D102" s="338">
        <f>入力!F120</f>
        <v>0</v>
      </c>
      <c r="E102" s="327">
        <v>0</v>
      </c>
      <c r="F102" s="328">
        <f>係数!D102</f>
        <v>0.47610167437928397</v>
      </c>
      <c r="G102" s="329">
        <f t="shared" si="18"/>
        <v>0</v>
      </c>
      <c r="H102" s="330">
        <f>固定資本!M102</f>
        <v>0.97842676343256219</v>
      </c>
      <c r="I102" s="338">
        <f t="shared" si="19"/>
        <v>0</v>
      </c>
      <c r="J102" s="327">
        <v>0</v>
      </c>
      <c r="K102" s="327">
        <f t="shared" si="20"/>
        <v>0</v>
      </c>
      <c r="L102" s="327">
        <f t="shared" si="14"/>
        <v>0</v>
      </c>
      <c r="M102" s="330">
        <f>係数!E102+係数!F102</f>
        <v>0.20035123691511803</v>
      </c>
      <c r="N102" s="327">
        <f t="shared" si="21"/>
        <v>0</v>
      </c>
      <c r="O102" s="335"/>
      <c r="P102" s="336"/>
      <c r="Q102" s="330">
        <f>係数!G102</f>
        <v>2.1055297672449274E-3</v>
      </c>
      <c r="R102" s="327">
        <f t="shared" si="15"/>
        <v>0</v>
      </c>
      <c r="S102" s="327">
        <f t="shared" si="16"/>
        <v>0</v>
      </c>
      <c r="T102" s="327">
        <v>0</v>
      </c>
      <c r="U102" s="327">
        <f t="shared" si="17"/>
        <v>0</v>
      </c>
      <c r="V102" s="329">
        <f t="shared" si="22"/>
        <v>0</v>
      </c>
      <c r="W102" s="327">
        <f t="shared" si="23"/>
        <v>0</v>
      </c>
      <c r="X102" s="327">
        <f t="shared" si="24"/>
        <v>0</v>
      </c>
      <c r="Y102" s="327">
        <f t="shared" si="26"/>
        <v>0</v>
      </c>
      <c r="Z102" s="329">
        <f>V102*(1-固定資本!N102)</f>
        <v>0</v>
      </c>
      <c r="AA102" s="327">
        <f>W102*(1-固定資本!N102)</f>
        <v>0</v>
      </c>
      <c r="AB102" s="327">
        <f>X102*(1-固定資本!N102)</f>
        <v>0</v>
      </c>
      <c r="AC102" s="327">
        <f t="shared" si="25"/>
        <v>0</v>
      </c>
      <c r="AD102" s="329">
        <f>I102*係数!H102/1000</f>
        <v>0</v>
      </c>
      <c r="AE102" s="389">
        <f>(I102+K102+T102)*係数!H102/1000</f>
        <v>0</v>
      </c>
      <c r="AF102" s="329">
        <f>I102*係数!I102/1000</f>
        <v>0</v>
      </c>
      <c r="AG102" s="334">
        <f>(I102+K102+T102)*係数!I102/1000</f>
        <v>0</v>
      </c>
    </row>
    <row r="103" spans="1:33">
      <c r="A103" s="11"/>
      <c r="B103" s="301">
        <v>662</v>
      </c>
      <c r="C103" s="303" t="s">
        <v>106</v>
      </c>
      <c r="D103" s="338">
        <f>入力!F121</f>
        <v>0</v>
      </c>
      <c r="E103" s="327">
        <v>0</v>
      </c>
      <c r="F103" s="328">
        <f>係数!D103</f>
        <v>0.1130668425767325</v>
      </c>
      <c r="G103" s="329">
        <f t="shared" si="18"/>
        <v>0</v>
      </c>
      <c r="H103" s="330">
        <f>固定資本!M103</f>
        <v>1.0265638383950213</v>
      </c>
      <c r="I103" s="338">
        <f t="shared" si="19"/>
        <v>0</v>
      </c>
      <c r="J103" s="327">
        <v>0</v>
      </c>
      <c r="K103" s="327">
        <f t="shared" si="20"/>
        <v>0</v>
      </c>
      <c r="L103" s="327">
        <f t="shared" si="14"/>
        <v>0</v>
      </c>
      <c r="M103" s="330">
        <f>係数!E103+係数!F103</f>
        <v>0.12783275141434985</v>
      </c>
      <c r="N103" s="327">
        <f t="shared" si="21"/>
        <v>0</v>
      </c>
      <c r="O103" s="335"/>
      <c r="P103" s="336"/>
      <c r="Q103" s="330">
        <f>係数!G103</f>
        <v>8.895654011038077E-6</v>
      </c>
      <c r="R103" s="327">
        <f t="shared" si="15"/>
        <v>0</v>
      </c>
      <c r="S103" s="327">
        <f t="shared" si="16"/>
        <v>0</v>
      </c>
      <c r="T103" s="327">
        <v>0</v>
      </c>
      <c r="U103" s="327">
        <f t="shared" si="17"/>
        <v>0</v>
      </c>
      <c r="V103" s="329">
        <f t="shared" si="22"/>
        <v>0</v>
      </c>
      <c r="W103" s="327">
        <f t="shared" si="23"/>
        <v>0</v>
      </c>
      <c r="X103" s="327">
        <f t="shared" si="24"/>
        <v>0</v>
      </c>
      <c r="Y103" s="327">
        <f t="shared" si="26"/>
        <v>0</v>
      </c>
      <c r="Z103" s="329">
        <f>V103*(1-固定資本!N103)</f>
        <v>0</v>
      </c>
      <c r="AA103" s="327">
        <f>W103*(1-固定資本!N103)</f>
        <v>0</v>
      </c>
      <c r="AB103" s="327">
        <f>X103*(1-固定資本!N103)</f>
        <v>0</v>
      </c>
      <c r="AC103" s="327">
        <f t="shared" si="25"/>
        <v>0</v>
      </c>
      <c r="AD103" s="329">
        <f>I103*係数!H103/1000</f>
        <v>0</v>
      </c>
      <c r="AE103" s="389">
        <f>(I103+K103+T103)*係数!H103/1000</f>
        <v>0</v>
      </c>
      <c r="AF103" s="329">
        <f>I103*係数!I103/1000</f>
        <v>0</v>
      </c>
      <c r="AG103" s="334">
        <f>(I103+K103+T103)*係数!I103/1000</f>
        <v>0</v>
      </c>
    </row>
    <row r="104" spans="1:33">
      <c r="A104" s="11"/>
      <c r="B104" s="301">
        <v>663</v>
      </c>
      <c r="C104" s="303" t="s">
        <v>107</v>
      </c>
      <c r="D104" s="338">
        <f>入力!F122</f>
        <v>0</v>
      </c>
      <c r="E104" s="327">
        <v>0</v>
      </c>
      <c r="F104" s="328">
        <f>係数!D104</f>
        <v>0.70119000467395631</v>
      </c>
      <c r="G104" s="329">
        <f t="shared" si="18"/>
        <v>0</v>
      </c>
      <c r="H104" s="330">
        <f>固定資本!M104</f>
        <v>1.0434608238924852</v>
      </c>
      <c r="I104" s="338">
        <f t="shared" si="19"/>
        <v>0</v>
      </c>
      <c r="J104" s="327">
        <v>0</v>
      </c>
      <c r="K104" s="327">
        <f t="shared" si="20"/>
        <v>0</v>
      </c>
      <c r="L104" s="327">
        <f t="shared" si="14"/>
        <v>0</v>
      </c>
      <c r="M104" s="330">
        <f>係数!E104+係数!F104</f>
        <v>0.33622412182077144</v>
      </c>
      <c r="N104" s="327">
        <f t="shared" si="21"/>
        <v>0</v>
      </c>
      <c r="O104" s="335"/>
      <c r="P104" s="336"/>
      <c r="Q104" s="330">
        <f>係数!G104</f>
        <v>1.1711149721987427E-2</v>
      </c>
      <c r="R104" s="327">
        <f t="shared" si="15"/>
        <v>0</v>
      </c>
      <c r="S104" s="327">
        <f t="shared" si="16"/>
        <v>0</v>
      </c>
      <c r="T104" s="327">
        <v>0</v>
      </c>
      <c r="U104" s="327">
        <f t="shared" si="17"/>
        <v>0</v>
      </c>
      <c r="V104" s="329">
        <f t="shared" si="22"/>
        <v>0</v>
      </c>
      <c r="W104" s="327">
        <f t="shared" si="23"/>
        <v>0</v>
      </c>
      <c r="X104" s="327">
        <f t="shared" si="24"/>
        <v>0</v>
      </c>
      <c r="Y104" s="327">
        <f t="shared" si="26"/>
        <v>0</v>
      </c>
      <c r="Z104" s="329">
        <f>V104*(1-固定資本!N104)</f>
        <v>0</v>
      </c>
      <c r="AA104" s="327">
        <f>W104*(1-固定資本!N104)</f>
        <v>0</v>
      </c>
      <c r="AB104" s="327">
        <f>X104*(1-固定資本!N104)</f>
        <v>0</v>
      </c>
      <c r="AC104" s="327">
        <f t="shared" si="25"/>
        <v>0</v>
      </c>
      <c r="AD104" s="329">
        <f>I104*係数!H104/1000</f>
        <v>0</v>
      </c>
      <c r="AE104" s="389">
        <f>(I104+K104+T104)*係数!H104/1000</f>
        <v>0</v>
      </c>
      <c r="AF104" s="329">
        <f>I104*係数!I104/1000</f>
        <v>0</v>
      </c>
      <c r="AG104" s="334">
        <f>(I104+K104+T104)*係数!I104/1000</f>
        <v>0</v>
      </c>
    </row>
    <row r="105" spans="1:33">
      <c r="A105" s="11"/>
      <c r="B105" s="301">
        <v>669</v>
      </c>
      <c r="C105" s="303" t="s">
        <v>108</v>
      </c>
      <c r="D105" s="338">
        <f>入力!F123</f>
        <v>0</v>
      </c>
      <c r="E105" s="327">
        <v>0</v>
      </c>
      <c r="F105" s="328">
        <f>係数!D105</f>
        <v>0.50404100505806737</v>
      </c>
      <c r="G105" s="329">
        <f t="shared" si="18"/>
        <v>0</v>
      </c>
      <c r="H105" s="330">
        <f>固定資本!M105</f>
        <v>1.0810607115261244</v>
      </c>
      <c r="I105" s="338">
        <f t="shared" si="19"/>
        <v>0</v>
      </c>
      <c r="J105" s="327">
        <v>0</v>
      </c>
      <c r="K105" s="327">
        <f t="shared" si="20"/>
        <v>0</v>
      </c>
      <c r="L105" s="327">
        <f t="shared" si="14"/>
        <v>0</v>
      </c>
      <c r="M105" s="330">
        <f>係数!E105+係数!F105</f>
        <v>0.51508312350524033</v>
      </c>
      <c r="N105" s="327">
        <f t="shared" si="21"/>
        <v>0</v>
      </c>
      <c r="O105" s="335"/>
      <c r="P105" s="336"/>
      <c r="Q105" s="330">
        <f>係数!G105</f>
        <v>1.9996042079095037E-3</v>
      </c>
      <c r="R105" s="327">
        <f t="shared" si="15"/>
        <v>0</v>
      </c>
      <c r="S105" s="327">
        <f t="shared" si="16"/>
        <v>0</v>
      </c>
      <c r="T105" s="327">
        <v>0</v>
      </c>
      <c r="U105" s="327">
        <f t="shared" si="17"/>
        <v>0</v>
      </c>
      <c r="V105" s="329">
        <f t="shared" si="22"/>
        <v>0</v>
      </c>
      <c r="W105" s="327">
        <f t="shared" si="23"/>
        <v>0</v>
      </c>
      <c r="X105" s="327">
        <f t="shared" si="24"/>
        <v>0</v>
      </c>
      <c r="Y105" s="327">
        <f t="shared" si="26"/>
        <v>0</v>
      </c>
      <c r="Z105" s="329">
        <f>V105*(1-固定資本!N105)</f>
        <v>0</v>
      </c>
      <c r="AA105" s="327">
        <f>W105*(1-固定資本!N105)</f>
        <v>0</v>
      </c>
      <c r="AB105" s="327">
        <f>X105*(1-固定資本!N105)</f>
        <v>0</v>
      </c>
      <c r="AC105" s="327">
        <f t="shared" si="25"/>
        <v>0</v>
      </c>
      <c r="AD105" s="329">
        <f>I105*係数!H105/1000</f>
        <v>0</v>
      </c>
      <c r="AE105" s="389">
        <f>(I105+K105+T105)*係数!H105/1000</f>
        <v>0</v>
      </c>
      <c r="AF105" s="329">
        <f>I105*係数!I105/1000</f>
        <v>0</v>
      </c>
      <c r="AG105" s="334">
        <f>(I105+K105+T105)*係数!I105/1000</f>
        <v>0</v>
      </c>
    </row>
    <row r="106" spans="1:33">
      <c r="A106" s="11"/>
      <c r="B106" s="301">
        <v>671</v>
      </c>
      <c r="C106" s="303" t="s">
        <v>109</v>
      </c>
      <c r="D106" s="338">
        <f>入力!F124</f>
        <v>0</v>
      </c>
      <c r="E106" s="327">
        <v>0</v>
      </c>
      <c r="F106" s="328">
        <f>係数!D106</f>
        <v>5.8091070816597146E-2</v>
      </c>
      <c r="G106" s="329">
        <f t="shared" si="18"/>
        <v>0</v>
      </c>
      <c r="H106" s="330">
        <f>固定資本!M106</f>
        <v>0.99778001578727737</v>
      </c>
      <c r="I106" s="338">
        <f t="shared" si="19"/>
        <v>0</v>
      </c>
      <c r="J106" s="327">
        <v>0</v>
      </c>
      <c r="K106" s="327">
        <f t="shared" si="20"/>
        <v>0</v>
      </c>
      <c r="L106" s="327">
        <f t="shared" si="14"/>
        <v>0</v>
      </c>
      <c r="M106" s="330">
        <f>係数!E106+係数!F106</f>
        <v>0.29524720193386311</v>
      </c>
      <c r="N106" s="327">
        <f t="shared" si="21"/>
        <v>0</v>
      </c>
      <c r="O106" s="335"/>
      <c r="P106" s="336"/>
      <c r="Q106" s="330">
        <f>係数!G106</f>
        <v>1.0122757505862213E-2</v>
      </c>
      <c r="R106" s="327">
        <f t="shared" si="15"/>
        <v>0</v>
      </c>
      <c r="S106" s="327">
        <f t="shared" si="16"/>
        <v>0</v>
      </c>
      <c r="T106" s="327">
        <v>0</v>
      </c>
      <c r="U106" s="327">
        <f t="shared" si="17"/>
        <v>0</v>
      </c>
      <c r="V106" s="329">
        <f t="shared" si="22"/>
        <v>0</v>
      </c>
      <c r="W106" s="327">
        <f t="shared" si="23"/>
        <v>0</v>
      </c>
      <c r="X106" s="327">
        <f t="shared" si="24"/>
        <v>0</v>
      </c>
      <c r="Y106" s="327">
        <f t="shared" si="26"/>
        <v>0</v>
      </c>
      <c r="Z106" s="329">
        <f>V106*(1-固定資本!N106)</f>
        <v>0</v>
      </c>
      <c r="AA106" s="327">
        <f>W106*(1-固定資本!N106)</f>
        <v>0</v>
      </c>
      <c r="AB106" s="327">
        <f>X106*(1-固定資本!N106)</f>
        <v>0</v>
      </c>
      <c r="AC106" s="327">
        <f t="shared" si="25"/>
        <v>0</v>
      </c>
      <c r="AD106" s="329">
        <f>I106*係数!H106/1000</f>
        <v>0</v>
      </c>
      <c r="AE106" s="389">
        <f>(I106+K106+T106)*係数!H106/1000</f>
        <v>0</v>
      </c>
      <c r="AF106" s="329">
        <f>I106*係数!I106/1000</f>
        <v>0</v>
      </c>
      <c r="AG106" s="334">
        <f>(I106+K106+T106)*係数!I106/1000</f>
        <v>0</v>
      </c>
    </row>
    <row r="107" spans="1:33">
      <c r="A107" s="11"/>
      <c r="B107" s="301">
        <v>672</v>
      </c>
      <c r="C107" s="303" t="s">
        <v>110</v>
      </c>
      <c r="D107" s="338">
        <f>入力!F125</f>
        <v>0</v>
      </c>
      <c r="E107" s="327">
        <v>0</v>
      </c>
      <c r="F107" s="328">
        <f>係数!D107</f>
        <v>0.72820634021564856</v>
      </c>
      <c r="G107" s="329">
        <f t="shared" si="18"/>
        <v>0</v>
      </c>
      <c r="H107" s="330">
        <f>固定資本!M107</f>
        <v>1.0452790920516544</v>
      </c>
      <c r="I107" s="338">
        <f t="shared" si="19"/>
        <v>0</v>
      </c>
      <c r="J107" s="327">
        <v>0</v>
      </c>
      <c r="K107" s="327">
        <f t="shared" si="20"/>
        <v>0</v>
      </c>
      <c r="L107" s="327">
        <f t="shared" si="14"/>
        <v>0</v>
      </c>
      <c r="M107" s="330">
        <f>係数!E107+係数!F107</f>
        <v>0.30881632321758701</v>
      </c>
      <c r="N107" s="327">
        <f t="shared" si="21"/>
        <v>0</v>
      </c>
      <c r="O107" s="335"/>
      <c r="P107" s="336"/>
      <c r="Q107" s="330">
        <f>係数!G107</f>
        <v>6.8032036677371802E-2</v>
      </c>
      <c r="R107" s="327">
        <f t="shared" si="15"/>
        <v>0</v>
      </c>
      <c r="S107" s="327">
        <f t="shared" si="16"/>
        <v>0</v>
      </c>
      <c r="T107" s="327">
        <v>0</v>
      </c>
      <c r="U107" s="327">
        <f t="shared" si="17"/>
        <v>0</v>
      </c>
      <c r="V107" s="329">
        <f t="shared" si="22"/>
        <v>0</v>
      </c>
      <c r="W107" s="327">
        <f t="shared" si="23"/>
        <v>0</v>
      </c>
      <c r="X107" s="327">
        <f t="shared" si="24"/>
        <v>0</v>
      </c>
      <c r="Y107" s="327">
        <f t="shared" si="26"/>
        <v>0</v>
      </c>
      <c r="Z107" s="329">
        <f>V107*(1-固定資本!N107)</f>
        <v>0</v>
      </c>
      <c r="AA107" s="327">
        <f>W107*(1-固定資本!N107)</f>
        <v>0</v>
      </c>
      <c r="AB107" s="327">
        <f>X107*(1-固定資本!N107)</f>
        <v>0</v>
      </c>
      <c r="AC107" s="327">
        <f t="shared" si="25"/>
        <v>0</v>
      </c>
      <c r="AD107" s="329">
        <f>I107*係数!H107/1000</f>
        <v>0</v>
      </c>
      <c r="AE107" s="389">
        <f>(I107+K107+T107)*係数!H107/1000</f>
        <v>0</v>
      </c>
      <c r="AF107" s="329">
        <f>I107*係数!I107/1000</f>
        <v>0</v>
      </c>
      <c r="AG107" s="334">
        <f>(I107+K107+T107)*係数!I107/1000</f>
        <v>0</v>
      </c>
    </row>
    <row r="108" spans="1:33">
      <c r="A108" s="11"/>
      <c r="B108" s="301">
        <v>673</v>
      </c>
      <c r="C108" s="303" t="s">
        <v>111</v>
      </c>
      <c r="D108" s="338">
        <f>入力!F126</f>
        <v>0</v>
      </c>
      <c r="E108" s="327">
        <v>0</v>
      </c>
      <c r="F108" s="328">
        <f>係数!D108</f>
        <v>0.6388015677735992</v>
      </c>
      <c r="G108" s="329">
        <f t="shared" si="18"/>
        <v>0</v>
      </c>
      <c r="H108" s="330">
        <f>固定資本!M108</f>
        <v>1.0506410335278007</v>
      </c>
      <c r="I108" s="338">
        <f t="shared" si="19"/>
        <v>0</v>
      </c>
      <c r="J108" s="327">
        <v>0</v>
      </c>
      <c r="K108" s="327">
        <f t="shared" si="20"/>
        <v>0</v>
      </c>
      <c r="L108" s="327">
        <f t="shared" si="14"/>
        <v>0</v>
      </c>
      <c r="M108" s="330">
        <f>係数!E108+係数!F108</f>
        <v>0.46161552261733657</v>
      </c>
      <c r="N108" s="327">
        <f t="shared" si="21"/>
        <v>0</v>
      </c>
      <c r="O108" s="335"/>
      <c r="P108" s="336"/>
      <c r="Q108" s="330">
        <f>係数!G108</f>
        <v>1.6065285607179975E-2</v>
      </c>
      <c r="R108" s="327">
        <f t="shared" si="15"/>
        <v>0</v>
      </c>
      <c r="S108" s="327">
        <f t="shared" si="16"/>
        <v>0</v>
      </c>
      <c r="T108" s="327">
        <v>0</v>
      </c>
      <c r="U108" s="327">
        <f t="shared" si="17"/>
        <v>0</v>
      </c>
      <c r="V108" s="329">
        <f t="shared" si="22"/>
        <v>0</v>
      </c>
      <c r="W108" s="327">
        <f t="shared" si="23"/>
        <v>0</v>
      </c>
      <c r="X108" s="327">
        <f t="shared" si="24"/>
        <v>0</v>
      </c>
      <c r="Y108" s="327">
        <f t="shared" si="26"/>
        <v>0</v>
      </c>
      <c r="Z108" s="329">
        <f>V108*(1-固定資本!N108)</f>
        <v>0</v>
      </c>
      <c r="AA108" s="327">
        <f>W108*(1-固定資本!N108)</f>
        <v>0</v>
      </c>
      <c r="AB108" s="327">
        <f>X108*(1-固定資本!N108)</f>
        <v>0</v>
      </c>
      <c r="AC108" s="327">
        <f t="shared" si="25"/>
        <v>0</v>
      </c>
      <c r="AD108" s="329">
        <f>I108*係数!H108/1000</f>
        <v>0</v>
      </c>
      <c r="AE108" s="389">
        <f>(I108+K108+T108)*係数!H108/1000</f>
        <v>0</v>
      </c>
      <c r="AF108" s="329">
        <f>I108*係数!I108/1000</f>
        <v>0</v>
      </c>
      <c r="AG108" s="334">
        <f>(I108+K108+T108)*係数!I108/1000</f>
        <v>0</v>
      </c>
    </row>
    <row r="109" spans="1:33">
      <c r="A109" s="11"/>
      <c r="B109" s="301">
        <v>674</v>
      </c>
      <c r="C109" s="303" t="s">
        <v>112</v>
      </c>
      <c r="D109" s="338">
        <f>入力!F127</f>
        <v>0</v>
      </c>
      <c r="E109" s="327">
        <v>0</v>
      </c>
      <c r="F109" s="328">
        <f>係数!D109</f>
        <v>0.68994526184309024</v>
      </c>
      <c r="G109" s="329">
        <f t="shared" si="18"/>
        <v>0</v>
      </c>
      <c r="H109" s="330">
        <f>固定資本!M109</f>
        <v>1.0386175627118526</v>
      </c>
      <c r="I109" s="338">
        <f t="shared" si="19"/>
        <v>0</v>
      </c>
      <c r="J109" s="327">
        <v>0</v>
      </c>
      <c r="K109" s="327">
        <f t="shared" si="20"/>
        <v>0</v>
      </c>
      <c r="L109" s="327">
        <f t="shared" si="14"/>
        <v>0</v>
      </c>
      <c r="M109" s="330">
        <f>係数!E109+係数!F109</f>
        <v>0.46553453283193624</v>
      </c>
      <c r="N109" s="327">
        <f t="shared" si="21"/>
        <v>0</v>
      </c>
      <c r="O109" s="335"/>
      <c r="P109" s="336"/>
      <c r="Q109" s="330">
        <f>係数!G109</f>
        <v>2.5971025139663696E-2</v>
      </c>
      <c r="R109" s="327">
        <f t="shared" si="15"/>
        <v>0</v>
      </c>
      <c r="S109" s="327">
        <f t="shared" si="16"/>
        <v>0</v>
      </c>
      <c r="T109" s="327">
        <v>0</v>
      </c>
      <c r="U109" s="327">
        <f t="shared" si="17"/>
        <v>0</v>
      </c>
      <c r="V109" s="329">
        <f t="shared" si="22"/>
        <v>0</v>
      </c>
      <c r="W109" s="327">
        <f t="shared" si="23"/>
        <v>0</v>
      </c>
      <c r="X109" s="327">
        <f t="shared" si="24"/>
        <v>0</v>
      </c>
      <c r="Y109" s="327">
        <f t="shared" si="26"/>
        <v>0</v>
      </c>
      <c r="Z109" s="329">
        <f>V109*(1-固定資本!N109)</f>
        <v>0</v>
      </c>
      <c r="AA109" s="327">
        <f>W109*(1-固定資本!N109)</f>
        <v>0</v>
      </c>
      <c r="AB109" s="327">
        <f>X109*(1-固定資本!N109)</f>
        <v>0</v>
      </c>
      <c r="AC109" s="327">
        <f t="shared" si="25"/>
        <v>0</v>
      </c>
      <c r="AD109" s="329">
        <f>I109*係数!H109/1000</f>
        <v>0</v>
      </c>
      <c r="AE109" s="389">
        <f>(I109+K109+T109)*係数!H109/1000</f>
        <v>0</v>
      </c>
      <c r="AF109" s="329">
        <f>I109*係数!I109/1000</f>
        <v>0</v>
      </c>
      <c r="AG109" s="334">
        <f>(I109+K109+T109)*係数!I109/1000</f>
        <v>0</v>
      </c>
    </row>
    <row r="110" spans="1:33">
      <c r="A110" s="11"/>
      <c r="B110" s="301">
        <v>679</v>
      </c>
      <c r="C110" s="303" t="s">
        <v>113</v>
      </c>
      <c r="D110" s="338">
        <f>入力!F128</f>
        <v>0</v>
      </c>
      <c r="E110" s="327">
        <v>0</v>
      </c>
      <c r="F110" s="328">
        <f>係数!D110</f>
        <v>0.85499621410633087</v>
      </c>
      <c r="G110" s="329">
        <f t="shared" si="18"/>
        <v>0</v>
      </c>
      <c r="H110" s="330">
        <f>固定資本!M110</f>
        <v>1.0542101932793972</v>
      </c>
      <c r="I110" s="338">
        <f t="shared" si="19"/>
        <v>0</v>
      </c>
      <c r="J110" s="327">
        <v>0</v>
      </c>
      <c r="K110" s="327">
        <f t="shared" si="20"/>
        <v>0</v>
      </c>
      <c r="L110" s="327">
        <f t="shared" si="14"/>
        <v>0</v>
      </c>
      <c r="M110" s="330">
        <f>係数!E110+係数!F110</f>
        <v>0.42873009255848693</v>
      </c>
      <c r="N110" s="327">
        <f t="shared" si="21"/>
        <v>0</v>
      </c>
      <c r="O110" s="335"/>
      <c r="P110" s="336"/>
      <c r="Q110" s="330">
        <f>係数!G110</f>
        <v>2.0323537851413082E-2</v>
      </c>
      <c r="R110" s="327">
        <f t="shared" si="15"/>
        <v>0</v>
      </c>
      <c r="S110" s="327">
        <f t="shared" si="16"/>
        <v>0</v>
      </c>
      <c r="T110" s="327">
        <v>0</v>
      </c>
      <c r="U110" s="327">
        <f t="shared" si="17"/>
        <v>0</v>
      </c>
      <c r="V110" s="329">
        <f t="shared" si="22"/>
        <v>0</v>
      </c>
      <c r="W110" s="327">
        <f t="shared" si="23"/>
        <v>0</v>
      </c>
      <c r="X110" s="327">
        <f t="shared" si="24"/>
        <v>0</v>
      </c>
      <c r="Y110" s="327">
        <f t="shared" si="26"/>
        <v>0</v>
      </c>
      <c r="Z110" s="329">
        <f>V110*(1-固定資本!N110)</f>
        <v>0</v>
      </c>
      <c r="AA110" s="327">
        <f>W110*(1-固定資本!N110)</f>
        <v>0</v>
      </c>
      <c r="AB110" s="327">
        <f>X110*(1-固定資本!N110)</f>
        <v>0</v>
      </c>
      <c r="AC110" s="327">
        <f t="shared" si="25"/>
        <v>0</v>
      </c>
      <c r="AD110" s="329">
        <f>I110*係数!H110/1000</f>
        <v>0</v>
      </c>
      <c r="AE110" s="389">
        <f>(I110+K110+T110)*係数!H110/1000</f>
        <v>0</v>
      </c>
      <c r="AF110" s="329">
        <f>I110*係数!I110/1000</f>
        <v>0</v>
      </c>
      <c r="AG110" s="334">
        <f>(I110+K110+T110)*係数!I110/1000</f>
        <v>0</v>
      </c>
    </row>
    <row r="111" spans="1:33">
      <c r="A111" s="11"/>
      <c r="B111" s="301">
        <v>681</v>
      </c>
      <c r="C111" s="303" t="s">
        <v>114</v>
      </c>
      <c r="D111" s="392">
        <f>入力!F129</f>
        <v>0</v>
      </c>
      <c r="E111" s="327">
        <v>0</v>
      </c>
      <c r="F111" s="328">
        <f>係数!D111</f>
        <v>1</v>
      </c>
      <c r="G111" s="329">
        <f t="shared" si="18"/>
        <v>0</v>
      </c>
      <c r="H111" s="330">
        <f>固定資本!M111</f>
        <v>1.0288465387463284</v>
      </c>
      <c r="I111" s="338">
        <f t="shared" si="19"/>
        <v>0</v>
      </c>
      <c r="J111" s="327">
        <v>0</v>
      </c>
      <c r="K111" s="327">
        <f t="shared" si="20"/>
        <v>0</v>
      </c>
      <c r="L111" s="327">
        <f t="shared" si="14"/>
        <v>0</v>
      </c>
      <c r="M111" s="330">
        <f>係数!E111+係数!F111</f>
        <v>0</v>
      </c>
      <c r="N111" s="327">
        <f t="shared" si="21"/>
        <v>0</v>
      </c>
      <c r="O111" s="335"/>
      <c r="P111" s="336"/>
      <c r="Q111" s="330">
        <f>係数!G111</f>
        <v>0</v>
      </c>
      <c r="R111" s="327">
        <f t="shared" si="15"/>
        <v>0</v>
      </c>
      <c r="S111" s="327">
        <f t="shared" si="16"/>
        <v>0</v>
      </c>
      <c r="T111" s="327">
        <v>0</v>
      </c>
      <c r="U111" s="327">
        <f t="shared" si="17"/>
        <v>0</v>
      </c>
      <c r="V111" s="329">
        <f t="shared" si="22"/>
        <v>0</v>
      </c>
      <c r="W111" s="327">
        <f t="shared" si="23"/>
        <v>0</v>
      </c>
      <c r="X111" s="327">
        <f t="shared" si="24"/>
        <v>0</v>
      </c>
      <c r="Y111" s="327">
        <f t="shared" si="26"/>
        <v>0</v>
      </c>
      <c r="Z111" s="329">
        <f>V111*(1-固定資本!N111)</f>
        <v>0</v>
      </c>
      <c r="AA111" s="327">
        <f>W111*(1-固定資本!N111)</f>
        <v>0</v>
      </c>
      <c r="AB111" s="327">
        <f>X111*(1-固定資本!N111)</f>
        <v>0</v>
      </c>
      <c r="AC111" s="327">
        <f t="shared" si="25"/>
        <v>0</v>
      </c>
      <c r="AD111" s="329">
        <f>I111*係数!H111/1000</f>
        <v>0</v>
      </c>
      <c r="AE111" s="389">
        <f>(I111+K111+T111)*係数!H111/1000</f>
        <v>0</v>
      </c>
      <c r="AF111" s="329">
        <f>I111*係数!I111/1000</f>
        <v>0</v>
      </c>
      <c r="AG111" s="334">
        <f>(I111+K111+T111)*係数!I111/1000</f>
        <v>0</v>
      </c>
    </row>
    <row r="112" spans="1:33">
      <c r="A112" s="11"/>
      <c r="B112" s="319">
        <v>691</v>
      </c>
      <c r="C112" s="320" t="s">
        <v>115</v>
      </c>
      <c r="D112" s="391">
        <f>入力!F130</f>
        <v>0</v>
      </c>
      <c r="E112" s="340">
        <v>0</v>
      </c>
      <c r="F112" s="341">
        <f>係数!D112</f>
        <v>0.83135903104260511</v>
      </c>
      <c r="G112" s="342">
        <f t="shared" si="18"/>
        <v>0</v>
      </c>
      <c r="H112" s="343">
        <f>固定資本!M112</f>
        <v>1.0259489910062567</v>
      </c>
      <c r="I112" s="391">
        <f t="shared" si="19"/>
        <v>0</v>
      </c>
      <c r="J112" s="340">
        <v>0</v>
      </c>
      <c r="K112" s="340">
        <f t="shared" si="20"/>
        <v>0</v>
      </c>
      <c r="L112" s="340">
        <f t="shared" si="14"/>
        <v>0</v>
      </c>
      <c r="M112" s="343">
        <f>係数!E112+係数!F112</f>
        <v>0.428718203339573</v>
      </c>
      <c r="N112" s="340">
        <f t="shared" si="21"/>
        <v>0</v>
      </c>
      <c r="O112" s="335"/>
      <c r="P112" s="336"/>
      <c r="Q112" s="343">
        <f>係数!G112</f>
        <v>1.6943513417936898E-5</v>
      </c>
      <c r="R112" s="340">
        <f t="shared" si="15"/>
        <v>0</v>
      </c>
      <c r="S112" s="340">
        <f t="shared" si="16"/>
        <v>0</v>
      </c>
      <c r="T112" s="340">
        <v>0</v>
      </c>
      <c r="U112" s="340">
        <f t="shared" si="17"/>
        <v>0</v>
      </c>
      <c r="V112" s="342">
        <f t="shared" si="22"/>
        <v>0</v>
      </c>
      <c r="W112" s="340">
        <f t="shared" si="23"/>
        <v>0</v>
      </c>
      <c r="X112" s="340">
        <f t="shared" si="24"/>
        <v>0</v>
      </c>
      <c r="Y112" s="340">
        <f t="shared" si="26"/>
        <v>0</v>
      </c>
      <c r="Z112" s="342">
        <f>V112*(1-固定資本!N112)</f>
        <v>0</v>
      </c>
      <c r="AA112" s="340">
        <f>W112*(1-固定資本!N112)</f>
        <v>0</v>
      </c>
      <c r="AB112" s="340">
        <f>X112*(1-固定資本!N112)</f>
        <v>0</v>
      </c>
      <c r="AC112" s="340">
        <f t="shared" si="25"/>
        <v>0</v>
      </c>
      <c r="AD112" s="342">
        <f>I112*係数!H112/1000</f>
        <v>0</v>
      </c>
      <c r="AE112" s="394">
        <f>(I112+K112+T112)*係数!H112/1000</f>
        <v>0</v>
      </c>
      <c r="AF112" s="342">
        <f>I112*係数!I112/1000</f>
        <v>0</v>
      </c>
      <c r="AG112" s="345">
        <f>(I112+K112+T112)*係数!I112/1000</f>
        <v>0</v>
      </c>
    </row>
    <row r="113" spans="1:33">
      <c r="A113" s="11"/>
      <c r="B113" s="304">
        <v>700</v>
      </c>
      <c r="C113" s="321" t="s">
        <v>116</v>
      </c>
      <c r="D113" s="393">
        <f>SUM(D6:D112)</f>
        <v>0</v>
      </c>
      <c r="E113" s="393">
        <f>SUM(E6:E112)</f>
        <v>0</v>
      </c>
      <c r="F113" s="348"/>
      <c r="G113" s="349">
        <f>SUM(G6:G112)</f>
        <v>0</v>
      </c>
      <c r="H113" s="350"/>
      <c r="I113" s="347">
        <f>SUM((I6:I112))</f>
        <v>0</v>
      </c>
      <c r="J113" s="347">
        <f>SUM((J6:J112))</f>
        <v>0</v>
      </c>
      <c r="K113" s="347">
        <f>SUM((K6:K112))</f>
        <v>0</v>
      </c>
      <c r="L113" s="347">
        <f>SUM((L6:L112))</f>
        <v>0</v>
      </c>
      <c r="M113" s="351"/>
      <c r="N113" s="347">
        <f>SUM((N6:N112))</f>
        <v>0</v>
      </c>
      <c r="O113" s="335"/>
      <c r="P113" s="336"/>
      <c r="Q113" s="352">
        <f>係数!G113</f>
        <v>1</v>
      </c>
      <c r="R113" s="347">
        <f t="shared" si="15"/>
        <v>0</v>
      </c>
      <c r="S113" s="347">
        <f>SUM((S6:S112))</f>
        <v>0</v>
      </c>
      <c r="T113" s="347">
        <f>SUM((T6:T112))</f>
        <v>0</v>
      </c>
      <c r="U113" s="347">
        <f>SUM((U6:U112))</f>
        <v>0</v>
      </c>
      <c r="V113" s="347">
        <f t="shared" ref="V113:AG113" si="27">SUM((V6:V112))</f>
        <v>0</v>
      </c>
      <c r="W113" s="347">
        <f t="shared" si="27"/>
        <v>0</v>
      </c>
      <c r="X113" s="347">
        <f t="shared" si="27"/>
        <v>0</v>
      </c>
      <c r="Y113" s="347">
        <f t="shared" si="27"/>
        <v>0</v>
      </c>
      <c r="Z113" s="347">
        <f t="shared" si="27"/>
        <v>0</v>
      </c>
      <c r="AA113" s="347">
        <f t="shared" si="27"/>
        <v>0</v>
      </c>
      <c r="AB113" s="347">
        <f t="shared" si="27"/>
        <v>0</v>
      </c>
      <c r="AC113" s="347">
        <f t="shared" si="27"/>
        <v>0</v>
      </c>
      <c r="AD113" s="353">
        <f t="shared" si="27"/>
        <v>0</v>
      </c>
      <c r="AE113" s="353">
        <f t="shared" si="27"/>
        <v>0</v>
      </c>
      <c r="AF113" s="353">
        <f t="shared" si="27"/>
        <v>0</v>
      </c>
      <c r="AG113" s="353">
        <f t="shared" si="27"/>
        <v>0</v>
      </c>
    </row>
    <row r="114" spans="1:33">
      <c r="A114" s="11"/>
      <c r="B114" s="376"/>
      <c r="C114" s="376"/>
      <c r="D114" s="386"/>
      <c r="E114" s="376"/>
      <c r="F114" s="376"/>
      <c r="G114" s="376"/>
      <c r="H114" s="376"/>
      <c r="I114" s="376"/>
      <c r="J114" s="376"/>
      <c r="K114" s="376"/>
      <c r="L114" s="376"/>
      <c r="M114" s="376"/>
      <c r="N114" s="376"/>
      <c r="O114" s="362" t="s">
        <v>1129</v>
      </c>
      <c r="P114" s="362" t="s">
        <v>1130</v>
      </c>
      <c r="Q114" s="363"/>
      <c r="R114" s="357"/>
      <c r="S114" s="357"/>
      <c r="T114" s="357"/>
      <c r="U114" s="357"/>
      <c r="V114" s="357"/>
      <c r="W114" s="357"/>
      <c r="X114" s="357"/>
      <c r="Y114" s="357"/>
      <c r="Z114" s="357"/>
      <c r="AA114" s="357"/>
      <c r="AB114" s="357"/>
      <c r="AC114" s="357"/>
      <c r="AD114" s="357"/>
      <c r="AE114" s="357"/>
      <c r="AF114" s="357"/>
      <c r="AG114" s="357"/>
    </row>
    <row r="115" spans="1:33">
      <c r="A115" s="11"/>
      <c r="B115" s="376"/>
      <c r="C115" s="376"/>
      <c r="D115" s="376"/>
      <c r="E115" s="376"/>
      <c r="F115" s="376"/>
      <c r="G115" s="376"/>
      <c r="H115" s="376"/>
      <c r="I115" s="376"/>
      <c r="J115" s="376"/>
      <c r="K115" s="376"/>
      <c r="L115" s="376"/>
      <c r="M115" s="376"/>
      <c r="N115" s="376"/>
      <c r="O115" s="372">
        <f>固定資本!H6</f>
        <v>0.94501567479740156</v>
      </c>
      <c r="P115" s="372">
        <f>固定資本!I6</f>
        <v>0.8187155930141643</v>
      </c>
      <c r="Q115" s="367"/>
      <c r="R115" s="367"/>
      <c r="S115" s="367"/>
      <c r="T115" s="367"/>
      <c r="U115" s="367"/>
      <c r="V115" s="367"/>
      <c r="W115" s="367"/>
      <c r="X115" s="367"/>
      <c r="Y115" s="367"/>
      <c r="Z115" s="367"/>
      <c r="AA115" s="367"/>
      <c r="AB115" s="367"/>
      <c r="AC115" s="367"/>
      <c r="AD115" s="367"/>
      <c r="AE115" s="367"/>
      <c r="AF115" s="367"/>
      <c r="AG115" s="367"/>
    </row>
    <row r="116" spans="1:33">
      <c r="A116" s="11"/>
      <c r="B116" s="376"/>
      <c r="C116" s="376"/>
      <c r="D116" s="376"/>
      <c r="E116" s="376"/>
      <c r="F116" s="376"/>
      <c r="G116" s="376"/>
      <c r="H116" s="376"/>
      <c r="I116" s="376"/>
      <c r="J116" s="376"/>
      <c r="K116" s="376"/>
      <c r="L116" s="376"/>
      <c r="M116" s="376"/>
      <c r="N116" s="376"/>
      <c r="O116" s="379" t="s">
        <v>1131</v>
      </c>
      <c r="P116" s="379" t="s">
        <v>1137</v>
      </c>
      <c r="Q116" s="374"/>
      <c r="R116" s="369"/>
      <c r="S116" s="369"/>
      <c r="T116" s="369"/>
      <c r="U116" s="369"/>
      <c r="V116" s="369"/>
      <c r="W116" s="369"/>
      <c r="X116" s="369"/>
      <c r="Y116" s="369"/>
      <c r="Z116" s="369"/>
      <c r="AA116" s="369"/>
      <c r="AB116" s="369"/>
      <c r="AC116" s="369"/>
      <c r="AD116" s="369"/>
      <c r="AE116" s="369"/>
      <c r="AF116" s="369"/>
      <c r="AG116" s="369"/>
    </row>
    <row r="117" spans="1:33">
      <c r="A117" s="11"/>
      <c r="B117" s="376"/>
      <c r="C117" s="376"/>
      <c r="D117" s="376"/>
      <c r="E117" s="376"/>
      <c r="F117" s="376"/>
      <c r="G117" s="376"/>
      <c r="H117" s="376"/>
      <c r="I117" s="376"/>
      <c r="J117" s="376"/>
      <c r="K117" s="376"/>
      <c r="L117" s="376"/>
      <c r="M117" s="376"/>
      <c r="N117" s="376"/>
      <c r="O117" s="349">
        <f>N113*O115</f>
        <v>0</v>
      </c>
      <c r="P117" s="349">
        <f>O117*P115</f>
        <v>0</v>
      </c>
      <c r="Q117" s="369"/>
      <c r="R117" s="369"/>
      <c r="S117" s="369"/>
      <c r="T117" s="369"/>
      <c r="U117" s="369"/>
      <c r="V117" s="369"/>
      <c r="W117" s="369"/>
      <c r="X117" s="369"/>
      <c r="Y117" s="369"/>
      <c r="Z117" s="369"/>
      <c r="AA117" s="369"/>
      <c r="AB117" s="369"/>
      <c r="AC117" s="369"/>
      <c r="AD117" s="369"/>
      <c r="AE117" s="369"/>
      <c r="AF117" s="369"/>
      <c r="AG117" s="369"/>
    </row>
    <row r="118" spans="1:33">
      <c r="A118" s="11"/>
      <c r="B118" s="376"/>
      <c r="C118" s="376"/>
      <c r="D118" s="376"/>
      <c r="E118" s="376"/>
      <c r="F118" s="376"/>
      <c r="G118" s="376"/>
      <c r="H118" s="376"/>
      <c r="I118" s="376"/>
      <c r="J118" s="376"/>
      <c r="K118" s="376"/>
      <c r="L118" s="376"/>
      <c r="M118" s="376"/>
      <c r="N118" s="376"/>
      <c r="O118" s="376"/>
      <c r="P118" s="376"/>
      <c r="Q118" s="374"/>
      <c r="R118" s="369"/>
      <c r="S118" s="369"/>
      <c r="T118" s="369"/>
      <c r="U118" s="369"/>
      <c r="V118" s="369"/>
      <c r="W118" s="369"/>
      <c r="X118" s="369"/>
      <c r="Y118" s="369"/>
      <c r="Z118" s="369"/>
      <c r="AA118" s="369"/>
      <c r="AB118" s="369"/>
      <c r="AC118" s="369"/>
      <c r="AD118" s="369"/>
      <c r="AE118" s="369"/>
      <c r="AF118" s="369"/>
      <c r="AG118" s="369"/>
    </row>
    <row r="119" spans="1:33">
      <c r="A119" s="11"/>
      <c r="B119" s="376"/>
      <c r="C119" s="376"/>
      <c r="D119" s="376"/>
      <c r="E119" s="376"/>
      <c r="F119" s="376"/>
      <c r="G119" s="376"/>
      <c r="H119" s="376"/>
      <c r="I119" s="376"/>
      <c r="J119" s="376"/>
      <c r="K119" s="376"/>
      <c r="L119" s="376"/>
      <c r="M119" s="376"/>
      <c r="N119" s="376"/>
      <c r="O119" s="386"/>
      <c r="P119" s="386"/>
      <c r="Q119" s="376"/>
      <c r="R119" s="376"/>
      <c r="S119" s="376"/>
      <c r="T119" s="376"/>
      <c r="U119" s="376"/>
      <c r="V119" s="376"/>
      <c r="W119" s="376"/>
      <c r="X119" s="376"/>
      <c r="Y119" s="376"/>
      <c r="Z119" s="376"/>
      <c r="AA119" s="376"/>
      <c r="AB119" s="376"/>
      <c r="AC119" s="376"/>
      <c r="AD119" s="376"/>
      <c r="AE119" s="376"/>
      <c r="AF119" s="376"/>
      <c r="AG119" s="376"/>
    </row>
    <row r="120" spans="1:33">
      <c r="A120" s="11"/>
      <c r="B120" s="376"/>
      <c r="C120" s="376"/>
      <c r="D120" s="376"/>
      <c r="E120" s="376"/>
      <c r="F120" s="335"/>
      <c r="G120" s="376"/>
      <c r="H120" s="376"/>
      <c r="I120" s="376"/>
      <c r="J120" s="376"/>
      <c r="K120" s="376"/>
      <c r="L120" s="376"/>
      <c r="M120" s="376"/>
      <c r="N120" s="376"/>
      <c r="O120" s="376"/>
      <c r="P120" s="376"/>
      <c r="Q120" s="376"/>
      <c r="R120" s="376"/>
      <c r="S120" s="376"/>
      <c r="T120" s="376"/>
      <c r="U120" s="376"/>
      <c r="V120" s="376"/>
      <c r="W120" s="376"/>
      <c r="X120" s="376"/>
      <c r="Y120" s="376"/>
      <c r="Z120" s="376"/>
      <c r="AA120" s="376"/>
      <c r="AB120" s="376"/>
      <c r="AC120" s="376"/>
      <c r="AD120" s="376"/>
      <c r="AE120" s="376"/>
      <c r="AF120" s="376"/>
      <c r="AG120" s="376"/>
    </row>
    <row r="121" spans="1:33">
      <c r="A121" s="11"/>
      <c r="B121" s="376"/>
      <c r="C121" s="376"/>
      <c r="D121" s="376"/>
      <c r="E121" s="376"/>
      <c r="F121" s="335"/>
      <c r="G121" s="376"/>
      <c r="H121" s="376"/>
      <c r="I121" s="376"/>
      <c r="J121" s="376"/>
      <c r="K121" s="376"/>
      <c r="L121" s="376"/>
      <c r="M121" s="376"/>
      <c r="N121" s="376"/>
      <c r="O121" s="376"/>
      <c r="P121" s="376"/>
      <c r="Q121" s="376"/>
      <c r="R121" s="376"/>
      <c r="S121" s="376"/>
      <c r="T121" s="376"/>
      <c r="U121" s="376"/>
      <c r="V121" s="376"/>
      <c r="W121" s="376"/>
      <c r="X121" s="376"/>
      <c r="Y121" s="376"/>
      <c r="Z121" s="376"/>
      <c r="AA121" s="376"/>
      <c r="AB121" s="376"/>
      <c r="AC121" s="376"/>
      <c r="AD121" s="376"/>
      <c r="AE121" s="376"/>
      <c r="AF121" s="376"/>
      <c r="AG121" s="376"/>
    </row>
    <row r="122" spans="1:33">
      <c r="A122" s="11"/>
      <c r="B122" s="376"/>
      <c r="C122" s="376"/>
      <c r="D122" s="376"/>
      <c r="E122" s="376"/>
      <c r="F122" s="335"/>
      <c r="G122" s="376"/>
      <c r="H122" s="376"/>
      <c r="I122" s="376"/>
      <c r="J122" s="376"/>
      <c r="K122" s="376"/>
      <c r="L122" s="376"/>
      <c r="M122" s="376"/>
      <c r="N122" s="376"/>
      <c r="O122" s="376"/>
      <c r="P122" s="376"/>
      <c r="Q122" s="376"/>
      <c r="R122" s="376"/>
      <c r="S122" s="376"/>
      <c r="T122" s="376"/>
      <c r="U122" s="376"/>
      <c r="V122" s="376"/>
      <c r="W122" s="376"/>
      <c r="X122" s="376"/>
      <c r="Y122" s="376"/>
      <c r="Z122" s="376"/>
      <c r="AA122" s="376"/>
      <c r="AB122" s="376"/>
      <c r="AC122" s="376"/>
      <c r="AD122" s="376"/>
      <c r="AE122" s="376"/>
      <c r="AF122" s="376"/>
      <c r="AG122" s="376"/>
    </row>
    <row r="123" spans="1:33">
      <c r="A123" s="11"/>
      <c r="B123" s="376"/>
      <c r="C123" s="376"/>
      <c r="D123" s="376"/>
      <c r="E123" s="376"/>
      <c r="F123" s="335"/>
      <c r="G123" s="376"/>
      <c r="H123" s="376"/>
      <c r="I123" s="376"/>
      <c r="J123" s="376"/>
      <c r="K123" s="376"/>
      <c r="L123" s="376"/>
      <c r="M123" s="376"/>
      <c r="N123" s="376"/>
      <c r="O123" s="376"/>
      <c r="P123" s="376"/>
      <c r="Q123" s="376"/>
      <c r="R123" s="376"/>
      <c r="S123" s="376"/>
      <c r="T123" s="376"/>
      <c r="U123" s="376"/>
      <c r="V123" s="376"/>
      <c r="W123" s="376"/>
      <c r="X123" s="376"/>
      <c r="Y123" s="376"/>
      <c r="Z123" s="376"/>
      <c r="AA123" s="376"/>
      <c r="AB123" s="376"/>
      <c r="AC123" s="376"/>
      <c r="AD123" s="376"/>
      <c r="AE123" s="376"/>
      <c r="AF123" s="376"/>
      <c r="AG123" s="376"/>
    </row>
    <row r="124" spans="1:33">
      <c r="B124" s="376"/>
      <c r="C124" s="376"/>
      <c r="D124" s="376"/>
      <c r="E124" s="376"/>
    </row>
    <row r="125" spans="1:33">
      <c r="B125" s="295"/>
      <c r="C125" s="295"/>
      <c r="D125" s="295"/>
    </row>
    <row r="126" spans="1:33">
      <c r="B126" s="295"/>
    </row>
  </sheetData>
  <sheetProtection sheet="1" objects="1" scenarios="1"/>
  <mergeCells count="35">
    <mergeCell ref="AG3:AG4"/>
    <mergeCell ref="J2:J4"/>
    <mergeCell ref="AA3:AA4"/>
    <mergeCell ref="AB3:AB4"/>
    <mergeCell ref="AC3:AC4"/>
    <mergeCell ref="AD3:AD4"/>
    <mergeCell ref="AE3:AE4"/>
    <mergeCell ref="AF3:AF4"/>
    <mergeCell ref="U2:U3"/>
    <mergeCell ref="V2:Y2"/>
    <mergeCell ref="Z2:AC2"/>
    <mergeCell ref="AD2:AE2"/>
    <mergeCell ref="AF2:AG2"/>
    <mergeCell ref="V3:V4"/>
    <mergeCell ref="W3:W4"/>
    <mergeCell ref="X3:X4"/>
    <mergeCell ref="Y3:Y4"/>
    <mergeCell ref="Z3:Z4"/>
    <mergeCell ref="O2:O4"/>
    <mergeCell ref="P2:P4"/>
    <mergeCell ref="Q2:Q4"/>
    <mergeCell ref="R2:R4"/>
    <mergeCell ref="S2:S4"/>
    <mergeCell ref="T2:T4"/>
    <mergeCell ref="I2:I3"/>
    <mergeCell ref="K2:K4"/>
    <mergeCell ref="L2:L3"/>
    <mergeCell ref="M2:M4"/>
    <mergeCell ref="N2:N4"/>
    <mergeCell ref="H2:H4"/>
    <mergeCell ref="B2:C5"/>
    <mergeCell ref="D2:D4"/>
    <mergeCell ref="E2:E4"/>
    <mergeCell ref="F2:F4"/>
    <mergeCell ref="G2:G4"/>
  </mergeCells>
  <phoneticPr fontId="4"/>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2060"/>
  </sheetPr>
  <dimension ref="A1:AH126"/>
  <sheetViews>
    <sheetView showGridLines="0" showRowColHeaders="0" workbookViewId="0">
      <pane xSplit="3" ySplit="5" topLeftCell="D6" activePane="bottomRight" state="frozen"/>
      <selection pane="topRight" activeCell="D1" sqref="D1"/>
      <selection pane="bottomLeft" activeCell="A6" sqref="A6"/>
      <selection pane="bottomRight" activeCell="D6" sqref="D6"/>
    </sheetView>
  </sheetViews>
  <sheetFormatPr defaultColWidth="9" defaultRowHeight="13.5"/>
  <cols>
    <col min="1" max="1" width="1.625" style="1" customWidth="1"/>
    <col min="2" max="2" width="9" style="312"/>
    <col min="3" max="3" width="24.625" style="312" customWidth="1"/>
    <col min="4" max="4" width="12.625" style="312" customWidth="1"/>
    <col min="5" max="34" width="12.625" style="1" customWidth="1"/>
    <col min="35" max="16384" width="9" style="1"/>
  </cols>
  <sheetData>
    <row r="1" spans="1:34" ht="37.5" customHeight="1">
      <c r="B1" s="296"/>
      <c r="C1" s="296"/>
      <c r="D1" s="296"/>
      <c r="E1" s="4"/>
      <c r="F1" s="4"/>
      <c r="G1" s="4"/>
      <c r="H1" s="4"/>
      <c r="I1" s="4"/>
      <c r="J1" s="4"/>
      <c r="K1" s="4"/>
      <c r="L1" s="4"/>
      <c r="M1" s="4"/>
      <c r="N1" s="4"/>
      <c r="O1" s="4"/>
      <c r="P1" s="4"/>
      <c r="Q1" s="4"/>
      <c r="R1" s="4"/>
      <c r="S1" s="4"/>
      <c r="T1" s="4"/>
      <c r="U1" s="4"/>
      <c r="V1" s="4"/>
      <c r="W1" s="4"/>
      <c r="X1" s="4"/>
      <c r="Y1" s="4"/>
      <c r="Z1" s="4"/>
      <c r="AA1" s="313" t="s">
        <v>1133</v>
      </c>
      <c r="AB1" s="4"/>
      <c r="AC1" s="4"/>
      <c r="AE1" s="313" t="s">
        <v>1134</v>
      </c>
      <c r="AF1" s="313"/>
      <c r="AH1" s="313" t="s">
        <v>1134</v>
      </c>
    </row>
    <row r="2" spans="1:34" ht="16.5" customHeight="1">
      <c r="A2" s="11"/>
      <c r="B2" s="805" t="s">
        <v>1132</v>
      </c>
      <c r="C2" s="806"/>
      <c r="D2" s="805" t="s">
        <v>1149</v>
      </c>
      <c r="E2" s="803" t="s">
        <v>1115</v>
      </c>
      <c r="F2" s="808" t="s">
        <v>1148</v>
      </c>
      <c r="G2" s="803" t="s">
        <v>1147</v>
      </c>
      <c r="H2" s="803" t="s">
        <v>1116</v>
      </c>
      <c r="I2" s="803" t="s">
        <v>1116</v>
      </c>
      <c r="J2" s="804" t="s">
        <v>1117</v>
      </c>
      <c r="K2" s="803" t="s">
        <v>1118</v>
      </c>
      <c r="L2" s="803" t="s">
        <v>1119</v>
      </c>
      <c r="M2" s="803" t="s">
        <v>1120</v>
      </c>
      <c r="N2" s="804" t="s">
        <v>1121</v>
      </c>
      <c r="O2" s="804" t="s">
        <v>1122</v>
      </c>
      <c r="P2" s="803" t="s">
        <v>1113</v>
      </c>
      <c r="Q2" s="803" t="s">
        <v>1123</v>
      </c>
      <c r="R2" s="803" t="s">
        <v>1124</v>
      </c>
      <c r="S2" s="803" t="s">
        <v>1124</v>
      </c>
      <c r="T2" s="804" t="s">
        <v>1125</v>
      </c>
      <c r="U2" s="804"/>
      <c r="V2" s="804"/>
      <c r="W2" s="804"/>
      <c r="X2" s="813" t="s">
        <v>1126</v>
      </c>
      <c r="Y2" s="813"/>
      <c r="Z2" s="813"/>
      <c r="AA2" s="813"/>
      <c r="AB2" s="816" t="s">
        <v>1135</v>
      </c>
      <c r="AC2" s="817"/>
      <c r="AD2" s="816" t="s">
        <v>1136</v>
      </c>
      <c r="AE2" s="817"/>
    </row>
    <row r="3" spans="1:34" ht="16.5" customHeight="1">
      <c r="A3" s="11"/>
      <c r="B3" s="806"/>
      <c r="C3" s="806"/>
      <c r="D3" s="806"/>
      <c r="E3" s="804"/>
      <c r="F3" s="809"/>
      <c r="G3" s="804"/>
      <c r="H3" s="804"/>
      <c r="I3" s="803"/>
      <c r="J3" s="804"/>
      <c r="K3" s="803"/>
      <c r="L3" s="803"/>
      <c r="M3" s="804"/>
      <c r="N3" s="804"/>
      <c r="O3" s="804"/>
      <c r="P3" s="804"/>
      <c r="Q3" s="804"/>
      <c r="R3" s="804"/>
      <c r="S3" s="803"/>
      <c r="T3" s="813" t="s">
        <v>1127</v>
      </c>
      <c r="U3" s="812" t="s">
        <v>1116</v>
      </c>
      <c r="V3" s="812" t="s">
        <v>1124</v>
      </c>
      <c r="W3" s="804" t="s">
        <v>633</v>
      </c>
      <c r="X3" s="813" t="s">
        <v>1127</v>
      </c>
      <c r="Y3" s="812" t="s">
        <v>1116</v>
      </c>
      <c r="Z3" s="812" t="s">
        <v>1124</v>
      </c>
      <c r="AA3" s="813" t="s">
        <v>633</v>
      </c>
      <c r="AB3" s="814" t="s">
        <v>1141</v>
      </c>
      <c r="AC3" s="814" t="s">
        <v>1142</v>
      </c>
      <c r="AD3" s="814" t="s">
        <v>1141</v>
      </c>
      <c r="AE3" s="814" t="s">
        <v>1142</v>
      </c>
    </row>
    <row r="4" spans="1:34">
      <c r="A4" s="11"/>
      <c r="B4" s="806"/>
      <c r="C4" s="806"/>
      <c r="D4" s="806"/>
      <c r="E4" s="804"/>
      <c r="F4" s="297" t="s">
        <v>1128</v>
      </c>
      <c r="G4" s="804"/>
      <c r="H4" s="804"/>
      <c r="I4" s="297" t="s">
        <v>1128</v>
      </c>
      <c r="J4" s="804"/>
      <c r="K4" s="803"/>
      <c r="L4" s="803"/>
      <c r="M4" s="804"/>
      <c r="N4" s="804"/>
      <c r="O4" s="804"/>
      <c r="P4" s="804"/>
      <c r="Q4" s="804"/>
      <c r="R4" s="804"/>
      <c r="S4" s="297" t="s">
        <v>1128</v>
      </c>
      <c r="T4" s="813"/>
      <c r="U4" s="812"/>
      <c r="V4" s="812"/>
      <c r="W4" s="804"/>
      <c r="X4" s="813"/>
      <c r="Y4" s="812"/>
      <c r="Z4" s="812"/>
      <c r="AA4" s="813"/>
      <c r="AB4" s="815"/>
      <c r="AC4" s="815"/>
      <c r="AD4" s="815"/>
      <c r="AE4" s="815"/>
    </row>
    <row r="5" spans="1:34">
      <c r="A5" s="11"/>
      <c r="B5" s="807"/>
      <c r="C5" s="807"/>
      <c r="D5" s="314">
        <f>固定資本!$F$6</f>
        <v>2024</v>
      </c>
      <c r="E5" s="316"/>
      <c r="F5" s="317">
        <v>2015</v>
      </c>
      <c r="G5" s="317">
        <v>2015</v>
      </c>
      <c r="H5" s="317">
        <v>2015</v>
      </c>
      <c r="I5" s="314">
        <f>固定資本!$F$6</f>
        <v>2024</v>
      </c>
      <c r="J5" s="299"/>
      <c r="K5" s="317">
        <v>2015</v>
      </c>
      <c r="L5" s="300"/>
      <c r="M5" s="300"/>
      <c r="N5" s="298"/>
      <c r="O5" s="317">
        <v>2015</v>
      </c>
      <c r="P5" s="315"/>
      <c r="Q5" s="317">
        <v>2015</v>
      </c>
      <c r="R5" s="317">
        <v>2015</v>
      </c>
      <c r="S5" s="314">
        <f>固定資本!$F$6</f>
        <v>2024</v>
      </c>
      <c r="T5" s="314">
        <f>固定資本!$F$6</f>
        <v>2024</v>
      </c>
      <c r="U5" s="314">
        <f>固定資本!$F$6</f>
        <v>2024</v>
      </c>
      <c r="V5" s="314">
        <f>固定資本!$F$6</f>
        <v>2024</v>
      </c>
      <c r="W5" s="314">
        <f>固定資本!$F$6</f>
        <v>2024</v>
      </c>
      <c r="X5" s="314">
        <f>固定資本!$F$6</f>
        <v>2024</v>
      </c>
      <c r="Y5" s="314">
        <f>固定資本!$F$6</f>
        <v>2024</v>
      </c>
      <c r="Z5" s="314">
        <f>固定資本!$F$6</f>
        <v>2024</v>
      </c>
      <c r="AA5" s="314">
        <f>固定資本!$F$6</f>
        <v>2024</v>
      </c>
      <c r="AB5" s="388"/>
      <c r="AC5" s="298"/>
      <c r="AD5" s="388"/>
      <c r="AE5" s="298"/>
    </row>
    <row r="6" spans="1:34">
      <c r="A6" s="11"/>
      <c r="B6" s="301">
        <v>11</v>
      </c>
      <c r="C6" s="302" t="s">
        <v>10</v>
      </c>
      <c r="D6" s="390">
        <f>入力!G24</f>
        <v>0</v>
      </c>
      <c r="E6" s="330">
        <f>固定資本!M6</f>
        <v>1.0101726963510551</v>
      </c>
      <c r="F6" s="390">
        <f>D6/E6</f>
        <v>0</v>
      </c>
      <c r="G6" s="327">
        <f t="array" ref="G6:G112">MMULT(係数!J6:DL112,F6:F112)</f>
        <v>0</v>
      </c>
      <c r="H6" s="327">
        <f>G6-F6</f>
        <v>0</v>
      </c>
      <c r="I6" s="327">
        <f t="shared" ref="I6:I69" si="0">H6*E6</f>
        <v>0</v>
      </c>
      <c r="J6" s="330">
        <f>係数!E6+係数!F6</f>
        <v>0.38013597391062592</v>
      </c>
      <c r="K6" s="327">
        <f>G6*J6</f>
        <v>0</v>
      </c>
      <c r="L6" s="331"/>
      <c r="M6" s="332"/>
      <c r="N6" s="330">
        <f>係数!G6</f>
        <v>9.3013907178468528E-3</v>
      </c>
      <c r="O6" s="327">
        <f t="shared" ref="O6:O69" si="1">N6*$M$117</f>
        <v>0</v>
      </c>
      <c r="P6" s="330">
        <f>係数!D6</f>
        <v>0.20784579383421919</v>
      </c>
      <c r="Q6" s="327">
        <f>O6*P6</f>
        <v>0</v>
      </c>
      <c r="R6" s="327">
        <f t="array" ref="R6:R112">MMULT(係数!J6:DL112,Q6:Q112)</f>
        <v>0</v>
      </c>
      <c r="S6" s="327">
        <f t="shared" ref="S6:S69" si="2">R6*E6</f>
        <v>0</v>
      </c>
      <c r="T6" s="329">
        <f>D6</f>
        <v>0</v>
      </c>
      <c r="U6" s="327">
        <f>I6</f>
        <v>0</v>
      </c>
      <c r="V6" s="327">
        <f>S6</f>
        <v>0</v>
      </c>
      <c r="W6" s="327">
        <f>SUM(T6:V6)</f>
        <v>0</v>
      </c>
      <c r="X6" s="329">
        <f>T6*(1-固定資本!N6)</f>
        <v>0</v>
      </c>
      <c r="Y6" s="327">
        <f>U6*(1-固定資本!N6)</f>
        <v>0</v>
      </c>
      <c r="Z6" s="327">
        <f>V6*(1-固定資本!N6)</f>
        <v>0</v>
      </c>
      <c r="AA6" s="327">
        <f>SUM(X6:Z6)</f>
        <v>0</v>
      </c>
      <c r="AB6" s="329">
        <f>F6*係数!H6/1000</f>
        <v>0</v>
      </c>
      <c r="AC6" s="389">
        <f>(F6+H6+R6)*係数!H6/1000</f>
        <v>0</v>
      </c>
      <c r="AD6" s="329">
        <f>F6*係数!I6/1000</f>
        <v>0</v>
      </c>
      <c r="AE6" s="334">
        <f>(F6+H6+R6)*係数!I6/1000</f>
        <v>0</v>
      </c>
    </row>
    <row r="7" spans="1:34">
      <c r="A7" s="11"/>
      <c r="B7" s="301">
        <v>12</v>
      </c>
      <c r="C7" s="302" t="s">
        <v>11</v>
      </c>
      <c r="D7" s="390">
        <f>入力!G25</f>
        <v>0</v>
      </c>
      <c r="E7" s="330">
        <f>固定資本!M7</f>
        <v>0.978145692990946</v>
      </c>
      <c r="F7" s="390">
        <f t="shared" ref="F7:F70" si="3">D7/E7</f>
        <v>0</v>
      </c>
      <c r="G7" s="327">
        <v>0</v>
      </c>
      <c r="H7" s="327">
        <f t="shared" ref="H7:H70" si="4">G7-F7</f>
        <v>0</v>
      </c>
      <c r="I7" s="327">
        <f t="shared" si="0"/>
        <v>0</v>
      </c>
      <c r="J7" s="330">
        <f>係数!E7+係数!F7</f>
        <v>0.1357676188092207</v>
      </c>
      <c r="K7" s="327">
        <f t="shared" ref="K7:K70" si="5">G7*J7</f>
        <v>0</v>
      </c>
      <c r="L7" s="335"/>
      <c r="M7" s="336"/>
      <c r="N7" s="330">
        <f>係数!G7</f>
        <v>7.8831062867913432E-4</v>
      </c>
      <c r="O7" s="327">
        <f t="shared" si="1"/>
        <v>0</v>
      </c>
      <c r="P7" s="330">
        <f>係数!D7</f>
        <v>0.13915363743023856</v>
      </c>
      <c r="Q7" s="327">
        <f t="shared" ref="Q7:Q70" si="6">O7*P7</f>
        <v>0</v>
      </c>
      <c r="R7" s="327">
        <v>0</v>
      </c>
      <c r="S7" s="327">
        <f t="shared" si="2"/>
        <v>0</v>
      </c>
      <c r="T7" s="329">
        <f t="shared" ref="T7:T70" si="7">D7</f>
        <v>0</v>
      </c>
      <c r="U7" s="327">
        <f t="shared" ref="U7:U70" si="8">I7</f>
        <v>0</v>
      </c>
      <c r="V7" s="327">
        <f t="shared" ref="V7:V70" si="9">S7</f>
        <v>0</v>
      </c>
      <c r="W7" s="327">
        <f t="shared" ref="W7:W67" si="10">SUM(T7:V7)</f>
        <v>0</v>
      </c>
      <c r="X7" s="329">
        <f>T7*(1-固定資本!N7)</f>
        <v>0</v>
      </c>
      <c r="Y7" s="327">
        <f>U7*(1-固定資本!N7)</f>
        <v>0</v>
      </c>
      <c r="Z7" s="327">
        <f>V7*(1-固定資本!N7)</f>
        <v>0</v>
      </c>
      <c r="AA7" s="327">
        <f t="shared" ref="AA7:AA69" si="11">SUM(X7:Z7)</f>
        <v>0</v>
      </c>
      <c r="AB7" s="329">
        <f>F7*係数!H7/1000</f>
        <v>0</v>
      </c>
      <c r="AC7" s="389">
        <f>(F7+H7+R7)*係数!H7/1000</f>
        <v>0</v>
      </c>
      <c r="AD7" s="329">
        <f>F7*係数!I7/1000</f>
        <v>0</v>
      </c>
      <c r="AE7" s="334">
        <f>(F7+H7+R7)*係数!I7/1000</f>
        <v>0</v>
      </c>
    </row>
    <row r="8" spans="1:34">
      <c r="A8" s="11"/>
      <c r="B8" s="301">
        <v>13</v>
      </c>
      <c r="C8" s="302" t="s">
        <v>12</v>
      </c>
      <c r="D8" s="390">
        <f>入力!G26</f>
        <v>0</v>
      </c>
      <c r="E8" s="330">
        <f>固定資本!M8</f>
        <v>1.0211988526532143</v>
      </c>
      <c r="F8" s="390">
        <f t="shared" si="3"/>
        <v>0</v>
      </c>
      <c r="G8" s="327">
        <v>0</v>
      </c>
      <c r="H8" s="327">
        <f t="shared" si="4"/>
        <v>0</v>
      </c>
      <c r="I8" s="327">
        <f t="shared" si="0"/>
        <v>0</v>
      </c>
      <c r="J8" s="330">
        <f>係数!E8+係数!F8</f>
        <v>0.55385566744771497</v>
      </c>
      <c r="K8" s="327">
        <f t="shared" si="5"/>
        <v>0</v>
      </c>
      <c r="L8" s="335"/>
      <c r="M8" s="336"/>
      <c r="N8" s="330">
        <f>係数!G8</f>
        <v>1.5984411586738069E-3</v>
      </c>
      <c r="O8" s="327">
        <f t="shared" si="1"/>
        <v>0</v>
      </c>
      <c r="P8" s="330">
        <f>係数!D8</f>
        <v>0.92395582372349983</v>
      </c>
      <c r="Q8" s="327">
        <f t="shared" si="6"/>
        <v>0</v>
      </c>
      <c r="R8" s="327">
        <v>0</v>
      </c>
      <c r="S8" s="327">
        <f t="shared" si="2"/>
        <v>0</v>
      </c>
      <c r="T8" s="329">
        <f t="shared" si="7"/>
        <v>0</v>
      </c>
      <c r="U8" s="327">
        <f t="shared" si="8"/>
        <v>0</v>
      </c>
      <c r="V8" s="327">
        <f t="shared" si="9"/>
        <v>0</v>
      </c>
      <c r="W8" s="327">
        <f t="shared" si="10"/>
        <v>0</v>
      </c>
      <c r="X8" s="329">
        <f>T8*(1-固定資本!N8)</f>
        <v>0</v>
      </c>
      <c r="Y8" s="327">
        <f>U8*(1-固定資本!N8)</f>
        <v>0</v>
      </c>
      <c r="Z8" s="327">
        <f>V8*(1-固定資本!N8)</f>
        <v>0</v>
      </c>
      <c r="AA8" s="327">
        <f t="shared" si="11"/>
        <v>0</v>
      </c>
      <c r="AB8" s="329">
        <f>F8*係数!H8/1000</f>
        <v>0</v>
      </c>
      <c r="AC8" s="389">
        <f>(F8+H8+R8)*係数!H8/1000</f>
        <v>0</v>
      </c>
      <c r="AD8" s="329">
        <f>F8*係数!I8/1000</f>
        <v>0</v>
      </c>
      <c r="AE8" s="334">
        <f>(F8+H8+R8)*係数!I8/1000</f>
        <v>0</v>
      </c>
    </row>
    <row r="9" spans="1:34">
      <c r="A9" s="11"/>
      <c r="B9" s="301">
        <v>15</v>
      </c>
      <c r="C9" s="303" t="s">
        <v>13</v>
      </c>
      <c r="D9" s="338">
        <f>入力!G27</f>
        <v>0</v>
      </c>
      <c r="E9" s="330">
        <f>固定資本!M9</f>
        <v>0.98930155186745561</v>
      </c>
      <c r="F9" s="338">
        <f t="shared" si="3"/>
        <v>0</v>
      </c>
      <c r="G9" s="327">
        <v>0</v>
      </c>
      <c r="H9" s="327">
        <f t="shared" si="4"/>
        <v>0</v>
      </c>
      <c r="I9" s="327">
        <f t="shared" si="0"/>
        <v>0</v>
      </c>
      <c r="J9" s="330">
        <f>係数!E9+係数!F9</f>
        <v>0.50899856537007948</v>
      </c>
      <c r="K9" s="327">
        <f t="shared" si="5"/>
        <v>0</v>
      </c>
      <c r="L9" s="335"/>
      <c r="M9" s="336"/>
      <c r="N9" s="330">
        <f>係数!G9</f>
        <v>5.7072542457466829E-4</v>
      </c>
      <c r="O9" s="327">
        <f t="shared" si="1"/>
        <v>0</v>
      </c>
      <c r="P9" s="330">
        <f>係数!D9</f>
        <v>0.12320699458214301</v>
      </c>
      <c r="Q9" s="327">
        <f t="shared" si="6"/>
        <v>0</v>
      </c>
      <c r="R9" s="327">
        <v>0</v>
      </c>
      <c r="S9" s="327">
        <f t="shared" si="2"/>
        <v>0</v>
      </c>
      <c r="T9" s="329">
        <f t="shared" si="7"/>
        <v>0</v>
      </c>
      <c r="U9" s="327">
        <f t="shared" si="8"/>
        <v>0</v>
      </c>
      <c r="V9" s="327">
        <f t="shared" si="9"/>
        <v>0</v>
      </c>
      <c r="W9" s="327">
        <f t="shared" si="10"/>
        <v>0</v>
      </c>
      <c r="X9" s="329">
        <f>T9*(1-固定資本!N9)</f>
        <v>0</v>
      </c>
      <c r="Y9" s="327">
        <f>U9*(1-固定資本!N9)</f>
        <v>0</v>
      </c>
      <c r="Z9" s="327">
        <f>V9*(1-固定資本!N9)</f>
        <v>0</v>
      </c>
      <c r="AA9" s="327">
        <f t="shared" si="11"/>
        <v>0</v>
      </c>
      <c r="AB9" s="329">
        <f>F9*係数!H9/1000</f>
        <v>0</v>
      </c>
      <c r="AC9" s="389">
        <f>(F9+H9+R9)*係数!H9/1000</f>
        <v>0</v>
      </c>
      <c r="AD9" s="329">
        <f>F9*係数!I9/1000</f>
        <v>0</v>
      </c>
      <c r="AE9" s="334">
        <f>(F9+H9+R9)*係数!I9/1000</f>
        <v>0</v>
      </c>
    </row>
    <row r="10" spans="1:34">
      <c r="A10" s="11"/>
      <c r="B10" s="301">
        <v>17</v>
      </c>
      <c r="C10" s="303" t="s">
        <v>14</v>
      </c>
      <c r="D10" s="338">
        <f>入力!G28</f>
        <v>0</v>
      </c>
      <c r="E10" s="330">
        <f>固定資本!M10</f>
        <v>1.0595125522431865</v>
      </c>
      <c r="F10" s="338">
        <f t="shared" si="3"/>
        <v>0</v>
      </c>
      <c r="G10" s="327">
        <v>0</v>
      </c>
      <c r="H10" s="327">
        <f t="shared" si="4"/>
        <v>0</v>
      </c>
      <c r="I10" s="327">
        <f t="shared" si="0"/>
        <v>0</v>
      </c>
      <c r="J10" s="330">
        <f>係数!E10+係数!F10</f>
        <v>0.20376245707389912</v>
      </c>
      <c r="K10" s="327">
        <f t="shared" si="5"/>
        <v>0</v>
      </c>
      <c r="L10" s="335"/>
      <c r="M10" s="336"/>
      <c r="N10" s="330">
        <f>係数!G10</f>
        <v>9.5267298600370555E-4</v>
      </c>
      <c r="O10" s="327">
        <f t="shared" si="1"/>
        <v>0</v>
      </c>
      <c r="P10" s="330">
        <f>係数!D10</f>
        <v>7.7524852073075357E-3</v>
      </c>
      <c r="Q10" s="327">
        <f t="shared" si="6"/>
        <v>0</v>
      </c>
      <c r="R10" s="327">
        <v>0</v>
      </c>
      <c r="S10" s="327">
        <f t="shared" si="2"/>
        <v>0</v>
      </c>
      <c r="T10" s="329">
        <f t="shared" si="7"/>
        <v>0</v>
      </c>
      <c r="U10" s="327">
        <f t="shared" si="8"/>
        <v>0</v>
      </c>
      <c r="V10" s="327">
        <f t="shared" si="9"/>
        <v>0</v>
      </c>
      <c r="W10" s="327">
        <f t="shared" si="10"/>
        <v>0</v>
      </c>
      <c r="X10" s="329">
        <f>T10*(1-固定資本!N10)</f>
        <v>0</v>
      </c>
      <c r="Y10" s="327">
        <f>U10*(1-固定資本!N10)</f>
        <v>0</v>
      </c>
      <c r="Z10" s="327">
        <f>V10*(1-固定資本!N10)</f>
        <v>0</v>
      </c>
      <c r="AA10" s="327">
        <f t="shared" si="11"/>
        <v>0</v>
      </c>
      <c r="AB10" s="329">
        <f>F10*係数!H10/1000</f>
        <v>0</v>
      </c>
      <c r="AC10" s="389">
        <f>(F10+H10+R10)*係数!H10/1000</f>
        <v>0</v>
      </c>
      <c r="AD10" s="329">
        <f>F10*係数!I10/1000</f>
        <v>0</v>
      </c>
      <c r="AE10" s="334">
        <f>(F10+H10+R10)*係数!I10/1000</f>
        <v>0</v>
      </c>
    </row>
    <row r="11" spans="1:34">
      <c r="A11" s="11"/>
      <c r="B11" s="301">
        <v>61</v>
      </c>
      <c r="C11" s="303" t="s">
        <v>15</v>
      </c>
      <c r="D11" s="338">
        <f>入力!G29</f>
        <v>0</v>
      </c>
      <c r="E11" s="330">
        <f>固定資本!M11</f>
        <v>0.72749792322593165</v>
      </c>
      <c r="F11" s="338">
        <f t="shared" si="3"/>
        <v>0</v>
      </c>
      <c r="G11" s="327">
        <v>0</v>
      </c>
      <c r="H11" s="327">
        <f t="shared" si="4"/>
        <v>0</v>
      </c>
      <c r="I11" s="327">
        <f t="shared" si="0"/>
        <v>0</v>
      </c>
      <c r="J11" s="330">
        <f>係数!E11+係数!F11</f>
        <v>0.28201428571428577</v>
      </c>
      <c r="K11" s="327">
        <f t="shared" si="5"/>
        <v>0</v>
      </c>
      <c r="L11" s="335"/>
      <c r="M11" s="336"/>
      <c r="N11" s="330">
        <f>係数!G11</f>
        <v>2.469975451108595E-8</v>
      </c>
      <c r="O11" s="327">
        <f t="shared" si="1"/>
        <v>0</v>
      </c>
      <c r="P11" s="330">
        <f>係数!D11</f>
        <v>0</v>
      </c>
      <c r="Q11" s="327">
        <f t="shared" si="6"/>
        <v>0</v>
      </c>
      <c r="R11" s="327">
        <v>0</v>
      </c>
      <c r="S11" s="327">
        <f t="shared" si="2"/>
        <v>0</v>
      </c>
      <c r="T11" s="329">
        <f t="shared" si="7"/>
        <v>0</v>
      </c>
      <c r="U11" s="327">
        <f t="shared" si="8"/>
        <v>0</v>
      </c>
      <c r="V11" s="327">
        <f t="shared" si="9"/>
        <v>0</v>
      </c>
      <c r="W11" s="327">
        <f t="shared" si="10"/>
        <v>0</v>
      </c>
      <c r="X11" s="329">
        <f>T11*(1-固定資本!N11)</f>
        <v>0</v>
      </c>
      <c r="Y11" s="327">
        <f>U11*(1-固定資本!N11)</f>
        <v>0</v>
      </c>
      <c r="Z11" s="327">
        <f>V11*(1-固定資本!N11)</f>
        <v>0</v>
      </c>
      <c r="AA11" s="327">
        <f t="shared" si="11"/>
        <v>0</v>
      </c>
      <c r="AB11" s="329">
        <f>F11*係数!H11/1000</f>
        <v>0</v>
      </c>
      <c r="AC11" s="389">
        <f>(F11+H11+R11)*係数!H11/1000</f>
        <v>0</v>
      </c>
      <c r="AD11" s="329">
        <f>F11*係数!I11/1000</f>
        <v>0</v>
      </c>
      <c r="AE11" s="334">
        <f>(F11+H11+R11)*係数!I11/1000</f>
        <v>0</v>
      </c>
    </row>
    <row r="12" spans="1:34">
      <c r="A12" s="11"/>
      <c r="B12" s="301">
        <v>62</v>
      </c>
      <c r="C12" s="303" t="s">
        <v>16</v>
      </c>
      <c r="D12" s="338">
        <f>入力!G30</f>
        <v>0</v>
      </c>
      <c r="E12" s="330">
        <f>固定資本!M12</f>
        <v>1.052872863658173</v>
      </c>
      <c r="F12" s="338">
        <f t="shared" si="3"/>
        <v>0</v>
      </c>
      <c r="G12" s="327">
        <v>0</v>
      </c>
      <c r="H12" s="327">
        <f t="shared" si="4"/>
        <v>0</v>
      </c>
      <c r="I12" s="327">
        <f t="shared" si="0"/>
        <v>0</v>
      </c>
      <c r="J12" s="330">
        <f>係数!E12+係数!F12</f>
        <v>0.26810282460038931</v>
      </c>
      <c r="K12" s="327">
        <f t="shared" si="5"/>
        <v>0</v>
      </c>
      <c r="L12" s="335"/>
      <c r="M12" s="336"/>
      <c r="N12" s="330">
        <f>係数!G12</f>
        <v>1.1457461882764812E-7</v>
      </c>
      <c r="O12" s="327">
        <f t="shared" si="1"/>
        <v>0</v>
      </c>
      <c r="P12" s="330">
        <f>係数!D12</f>
        <v>0.14470502565080734</v>
      </c>
      <c r="Q12" s="327">
        <f t="shared" si="6"/>
        <v>0</v>
      </c>
      <c r="R12" s="327">
        <v>0</v>
      </c>
      <c r="S12" s="327">
        <f t="shared" si="2"/>
        <v>0</v>
      </c>
      <c r="T12" s="329">
        <f t="shared" si="7"/>
        <v>0</v>
      </c>
      <c r="U12" s="327">
        <f t="shared" si="8"/>
        <v>0</v>
      </c>
      <c r="V12" s="327">
        <f t="shared" si="9"/>
        <v>0</v>
      </c>
      <c r="W12" s="327">
        <f t="shared" si="10"/>
        <v>0</v>
      </c>
      <c r="X12" s="329">
        <f>T12*(1-固定資本!N12)</f>
        <v>0</v>
      </c>
      <c r="Y12" s="327">
        <f>U12*(1-固定資本!N12)</f>
        <v>0</v>
      </c>
      <c r="Z12" s="327">
        <f>V12*(1-固定資本!N12)</f>
        <v>0</v>
      </c>
      <c r="AA12" s="327">
        <f t="shared" si="11"/>
        <v>0</v>
      </c>
      <c r="AB12" s="329">
        <f>F12*係数!H12/1000</f>
        <v>0</v>
      </c>
      <c r="AC12" s="389">
        <f>(F12+H12+R12)*係数!H12/1000</f>
        <v>0</v>
      </c>
      <c r="AD12" s="329">
        <f>F12*係数!I12/1000</f>
        <v>0</v>
      </c>
      <c r="AE12" s="334">
        <f>(F12+H12+R12)*係数!I12/1000</f>
        <v>0</v>
      </c>
    </row>
    <row r="13" spans="1:34">
      <c r="A13" s="11"/>
      <c r="B13" s="301">
        <v>111</v>
      </c>
      <c r="C13" s="303" t="s">
        <v>17</v>
      </c>
      <c r="D13" s="338">
        <f>入力!G31</f>
        <v>0</v>
      </c>
      <c r="E13" s="330">
        <f>固定資本!M13</f>
        <v>1.0084843754513064</v>
      </c>
      <c r="F13" s="338">
        <f t="shared" si="3"/>
        <v>0</v>
      </c>
      <c r="G13" s="327">
        <v>0</v>
      </c>
      <c r="H13" s="327">
        <f t="shared" si="4"/>
        <v>0</v>
      </c>
      <c r="I13" s="327">
        <f t="shared" si="0"/>
        <v>0</v>
      </c>
      <c r="J13" s="330">
        <f>係数!E13+係数!F13</f>
        <v>0.26324323143109113</v>
      </c>
      <c r="K13" s="327">
        <f t="shared" si="5"/>
        <v>0</v>
      </c>
      <c r="L13" s="335"/>
      <c r="M13" s="336"/>
      <c r="N13" s="330">
        <f>係数!G13</f>
        <v>6.7059915657387836E-2</v>
      </c>
      <c r="O13" s="327">
        <f t="shared" si="1"/>
        <v>0</v>
      </c>
      <c r="P13" s="330">
        <f>係数!D13</f>
        <v>0.16155246163895098</v>
      </c>
      <c r="Q13" s="327">
        <f t="shared" si="6"/>
        <v>0</v>
      </c>
      <c r="R13" s="327">
        <v>0</v>
      </c>
      <c r="S13" s="327">
        <f t="shared" si="2"/>
        <v>0</v>
      </c>
      <c r="T13" s="329">
        <f t="shared" si="7"/>
        <v>0</v>
      </c>
      <c r="U13" s="327">
        <f t="shared" si="8"/>
        <v>0</v>
      </c>
      <c r="V13" s="327">
        <f t="shared" si="9"/>
        <v>0</v>
      </c>
      <c r="W13" s="327">
        <f t="shared" si="10"/>
        <v>0</v>
      </c>
      <c r="X13" s="329">
        <f>T13*(1-固定資本!N13)</f>
        <v>0</v>
      </c>
      <c r="Y13" s="327">
        <f>U13*(1-固定資本!N13)</f>
        <v>0</v>
      </c>
      <c r="Z13" s="327">
        <f>V13*(1-固定資本!N13)</f>
        <v>0</v>
      </c>
      <c r="AA13" s="327">
        <f t="shared" si="11"/>
        <v>0</v>
      </c>
      <c r="AB13" s="329">
        <f>F13*係数!H13/1000</f>
        <v>0</v>
      </c>
      <c r="AC13" s="389">
        <f>(F13+H13+R13)*係数!H13/1000</f>
        <v>0</v>
      </c>
      <c r="AD13" s="329">
        <f>F13*係数!I13/1000</f>
        <v>0</v>
      </c>
      <c r="AE13" s="334">
        <f>(F13+H13+R13)*係数!I13/1000</f>
        <v>0</v>
      </c>
    </row>
    <row r="14" spans="1:34">
      <c r="A14" s="11"/>
      <c r="B14" s="301">
        <v>112</v>
      </c>
      <c r="C14" s="303" t="s">
        <v>18</v>
      </c>
      <c r="D14" s="338">
        <f>入力!G32</f>
        <v>0</v>
      </c>
      <c r="E14" s="330">
        <f>固定資本!M14</f>
        <v>0.97318317345916849</v>
      </c>
      <c r="F14" s="338">
        <f t="shared" si="3"/>
        <v>0</v>
      </c>
      <c r="G14" s="327">
        <v>0</v>
      </c>
      <c r="H14" s="327">
        <f t="shared" si="4"/>
        <v>0</v>
      </c>
      <c r="I14" s="327">
        <f t="shared" si="0"/>
        <v>0</v>
      </c>
      <c r="J14" s="330">
        <f>係数!E14+係数!F14</f>
        <v>0.2996998703392616</v>
      </c>
      <c r="K14" s="327">
        <f t="shared" si="5"/>
        <v>0</v>
      </c>
      <c r="L14" s="335"/>
      <c r="M14" s="336"/>
      <c r="N14" s="330">
        <f>係数!G14</f>
        <v>1.4185589034790658E-2</v>
      </c>
      <c r="O14" s="327">
        <f t="shared" si="1"/>
        <v>0</v>
      </c>
      <c r="P14" s="330">
        <f>係数!D14</f>
        <v>8.8432949014278672E-2</v>
      </c>
      <c r="Q14" s="327">
        <f t="shared" si="6"/>
        <v>0</v>
      </c>
      <c r="R14" s="327">
        <v>0</v>
      </c>
      <c r="S14" s="327">
        <f t="shared" si="2"/>
        <v>0</v>
      </c>
      <c r="T14" s="329">
        <f t="shared" si="7"/>
        <v>0</v>
      </c>
      <c r="U14" s="327">
        <f t="shared" si="8"/>
        <v>0</v>
      </c>
      <c r="V14" s="327">
        <f t="shared" si="9"/>
        <v>0</v>
      </c>
      <c r="W14" s="327">
        <f t="shared" si="10"/>
        <v>0</v>
      </c>
      <c r="X14" s="329">
        <f>T14*(1-固定資本!N14)</f>
        <v>0</v>
      </c>
      <c r="Y14" s="327">
        <f>U14*(1-固定資本!N14)</f>
        <v>0</v>
      </c>
      <c r="Z14" s="327">
        <f>V14*(1-固定資本!N14)</f>
        <v>0</v>
      </c>
      <c r="AA14" s="327">
        <f t="shared" si="11"/>
        <v>0</v>
      </c>
      <c r="AB14" s="329">
        <f>F14*係数!H14/1000</f>
        <v>0</v>
      </c>
      <c r="AC14" s="389">
        <f>(F14+H14+R14)*係数!H14/1000</f>
        <v>0</v>
      </c>
      <c r="AD14" s="329">
        <f>F14*係数!I14/1000</f>
        <v>0</v>
      </c>
      <c r="AE14" s="334">
        <f>(F14+H14+R14)*係数!I14/1000</f>
        <v>0</v>
      </c>
    </row>
    <row r="15" spans="1:34">
      <c r="A15" s="11"/>
      <c r="B15" s="301">
        <v>113</v>
      </c>
      <c r="C15" s="303" t="s">
        <v>19</v>
      </c>
      <c r="D15" s="338">
        <f>入力!G33</f>
        <v>0</v>
      </c>
      <c r="E15" s="330">
        <f>固定資本!M15</f>
        <v>0.95666400345639768</v>
      </c>
      <c r="F15" s="338">
        <f t="shared" si="3"/>
        <v>0</v>
      </c>
      <c r="G15" s="327">
        <v>0</v>
      </c>
      <c r="H15" s="327">
        <f t="shared" si="4"/>
        <v>0</v>
      </c>
      <c r="I15" s="327">
        <f t="shared" si="0"/>
        <v>0</v>
      </c>
      <c r="J15" s="330">
        <f>係数!E15+係数!F15</f>
        <v>0.37365599908828112</v>
      </c>
      <c r="K15" s="327">
        <f t="shared" si="5"/>
        <v>0</v>
      </c>
      <c r="L15" s="335"/>
      <c r="M15" s="336"/>
      <c r="N15" s="330">
        <f>係数!G15</f>
        <v>3.8037800430146924E-4</v>
      </c>
      <c r="O15" s="327">
        <f t="shared" si="1"/>
        <v>0</v>
      </c>
      <c r="P15" s="330">
        <f>係数!D15</f>
        <v>3.9173290605491462E-2</v>
      </c>
      <c r="Q15" s="327">
        <f t="shared" si="6"/>
        <v>0</v>
      </c>
      <c r="R15" s="327">
        <v>0</v>
      </c>
      <c r="S15" s="327">
        <f t="shared" si="2"/>
        <v>0</v>
      </c>
      <c r="T15" s="329">
        <f t="shared" si="7"/>
        <v>0</v>
      </c>
      <c r="U15" s="327">
        <f t="shared" si="8"/>
        <v>0</v>
      </c>
      <c r="V15" s="327">
        <f t="shared" si="9"/>
        <v>0</v>
      </c>
      <c r="W15" s="327">
        <f t="shared" si="10"/>
        <v>0</v>
      </c>
      <c r="X15" s="329">
        <f>T15*(1-固定資本!N15)</f>
        <v>0</v>
      </c>
      <c r="Y15" s="327">
        <f>U15*(1-固定資本!N15)</f>
        <v>0</v>
      </c>
      <c r="Z15" s="327">
        <f>V15*(1-固定資本!N15)</f>
        <v>0</v>
      </c>
      <c r="AA15" s="327">
        <f t="shared" si="11"/>
        <v>0</v>
      </c>
      <c r="AB15" s="329">
        <f>F15*係数!H15/1000</f>
        <v>0</v>
      </c>
      <c r="AC15" s="389">
        <f>(F15+H15+R15)*係数!H15/1000</f>
        <v>0</v>
      </c>
      <c r="AD15" s="329">
        <f>F15*係数!I15/1000</f>
        <v>0</v>
      </c>
      <c r="AE15" s="334">
        <f>(F15+H15+R15)*係数!I15/1000</f>
        <v>0</v>
      </c>
    </row>
    <row r="16" spans="1:34">
      <c r="A16" s="11"/>
      <c r="B16" s="301">
        <v>114</v>
      </c>
      <c r="C16" s="303" t="s">
        <v>0</v>
      </c>
      <c r="D16" s="338">
        <f>入力!G34</f>
        <v>0</v>
      </c>
      <c r="E16" s="330">
        <f>固定資本!M16</f>
        <v>1.2080786075141372</v>
      </c>
      <c r="F16" s="338">
        <f t="shared" si="3"/>
        <v>0</v>
      </c>
      <c r="G16" s="327">
        <v>0</v>
      </c>
      <c r="H16" s="327">
        <f t="shared" si="4"/>
        <v>0</v>
      </c>
      <c r="I16" s="327">
        <f t="shared" si="0"/>
        <v>0</v>
      </c>
      <c r="J16" s="330">
        <f>係数!E16+係数!F16</f>
        <v>0</v>
      </c>
      <c r="K16" s="327">
        <f t="shared" si="5"/>
        <v>0</v>
      </c>
      <c r="L16" s="335"/>
      <c r="M16" s="336"/>
      <c r="N16" s="330">
        <f>係数!G16</f>
        <v>1.0483029794841288E-2</v>
      </c>
      <c r="O16" s="327">
        <f t="shared" si="1"/>
        <v>0</v>
      </c>
      <c r="P16" s="330">
        <f>係数!D16</f>
        <v>0</v>
      </c>
      <c r="Q16" s="327">
        <f t="shared" si="6"/>
        <v>0</v>
      </c>
      <c r="R16" s="327">
        <v>0</v>
      </c>
      <c r="S16" s="327">
        <f t="shared" si="2"/>
        <v>0</v>
      </c>
      <c r="T16" s="329">
        <f t="shared" si="7"/>
        <v>0</v>
      </c>
      <c r="U16" s="327">
        <f t="shared" si="8"/>
        <v>0</v>
      </c>
      <c r="V16" s="327">
        <f t="shared" si="9"/>
        <v>0</v>
      </c>
      <c r="W16" s="327">
        <f t="shared" si="10"/>
        <v>0</v>
      </c>
      <c r="X16" s="329">
        <f>T16*(1-固定資本!N16)</f>
        <v>0</v>
      </c>
      <c r="Y16" s="327">
        <f>U16*(1-固定資本!N16)</f>
        <v>0</v>
      </c>
      <c r="Z16" s="327">
        <f>V16*(1-固定資本!N16)</f>
        <v>0</v>
      </c>
      <c r="AA16" s="327">
        <f t="shared" si="11"/>
        <v>0</v>
      </c>
      <c r="AB16" s="329">
        <f>F16*係数!H16/1000</f>
        <v>0</v>
      </c>
      <c r="AC16" s="389">
        <f>(F16+H16+R16)*係数!H16/1000</f>
        <v>0</v>
      </c>
      <c r="AD16" s="329">
        <f>F16*係数!I16/1000</f>
        <v>0</v>
      </c>
      <c r="AE16" s="334">
        <f>(F16+H16+R16)*係数!I16/1000</f>
        <v>0</v>
      </c>
    </row>
    <row r="17" spans="1:31">
      <c r="A17" s="11"/>
      <c r="B17" s="301">
        <v>151</v>
      </c>
      <c r="C17" s="303" t="s">
        <v>20</v>
      </c>
      <c r="D17" s="338">
        <f>入力!G35</f>
        <v>0</v>
      </c>
      <c r="E17" s="330">
        <f>固定資本!M17</f>
        <v>0.93550431480165808</v>
      </c>
      <c r="F17" s="338">
        <f t="shared" si="3"/>
        <v>0</v>
      </c>
      <c r="G17" s="327">
        <v>0</v>
      </c>
      <c r="H17" s="327">
        <f t="shared" si="4"/>
        <v>0</v>
      </c>
      <c r="I17" s="327">
        <f t="shared" si="0"/>
        <v>0</v>
      </c>
      <c r="J17" s="330">
        <f>係数!E17+係数!F17</f>
        <v>0.35477381912624789</v>
      </c>
      <c r="K17" s="327">
        <f t="shared" si="5"/>
        <v>0</v>
      </c>
      <c r="L17" s="335"/>
      <c r="M17" s="336"/>
      <c r="N17" s="330">
        <f>係数!G17</f>
        <v>2.552748992065257E-4</v>
      </c>
      <c r="O17" s="327">
        <f t="shared" si="1"/>
        <v>0</v>
      </c>
      <c r="P17" s="330">
        <f>係数!D17</f>
        <v>5.3832025102337533E-2</v>
      </c>
      <c r="Q17" s="327">
        <f t="shared" si="6"/>
        <v>0</v>
      </c>
      <c r="R17" s="327">
        <v>0</v>
      </c>
      <c r="S17" s="327">
        <f t="shared" si="2"/>
        <v>0</v>
      </c>
      <c r="T17" s="329">
        <f t="shared" si="7"/>
        <v>0</v>
      </c>
      <c r="U17" s="327">
        <f t="shared" si="8"/>
        <v>0</v>
      </c>
      <c r="V17" s="327">
        <f t="shared" si="9"/>
        <v>0</v>
      </c>
      <c r="W17" s="327">
        <f t="shared" si="10"/>
        <v>0</v>
      </c>
      <c r="X17" s="329">
        <f>T17*(1-固定資本!N17)</f>
        <v>0</v>
      </c>
      <c r="Y17" s="327">
        <f>U17*(1-固定資本!N17)</f>
        <v>0</v>
      </c>
      <c r="Z17" s="327">
        <f>V17*(1-固定資本!N17)</f>
        <v>0</v>
      </c>
      <c r="AA17" s="327">
        <f t="shared" si="11"/>
        <v>0</v>
      </c>
      <c r="AB17" s="329">
        <f>F17*係数!H17/1000</f>
        <v>0</v>
      </c>
      <c r="AC17" s="389">
        <f>(F17+H17+R17)*係数!H17/1000</f>
        <v>0</v>
      </c>
      <c r="AD17" s="329">
        <f>F17*係数!I17/1000</f>
        <v>0</v>
      </c>
      <c r="AE17" s="334">
        <f>(F17+H17+R17)*係数!I17/1000</f>
        <v>0</v>
      </c>
    </row>
    <row r="18" spans="1:31">
      <c r="A18" s="11"/>
      <c r="B18" s="301">
        <v>152</v>
      </c>
      <c r="C18" s="303" t="s">
        <v>21</v>
      </c>
      <c r="D18" s="338">
        <f>入力!G36</f>
        <v>0</v>
      </c>
      <c r="E18" s="330">
        <f>固定資本!M18</f>
        <v>0.96028582555071107</v>
      </c>
      <c r="F18" s="338">
        <f t="shared" si="3"/>
        <v>0</v>
      </c>
      <c r="G18" s="327">
        <v>0</v>
      </c>
      <c r="H18" s="327">
        <f t="shared" si="4"/>
        <v>0</v>
      </c>
      <c r="I18" s="327">
        <f t="shared" si="0"/>
        <v>0</v>
      </c>
      <c r="J18" s="330">
        <f>係数!E18+係数!F18</f>
        <v>0.14532720756547574</v>
      </c>
      <c r="K18" s="327">
        <f t="shared" si="5"/>
        <v>0</v>
      </c>
      <c r="L18" s="335"/>
      <c r="M18" s="336"/>
      <c r="N18" s="330">
        <f>係数!G18</f>
        <v>1.3202582159363999E-2</v>
      </c>
      <c r="O18" s="327">
        <f t="shared" si="1"/>
        <v>0</v>
      </c>
      <c r="P18" s="330">
        <f>係数!D18</f>
        <v>4.66435800695294E-2</v>
      </c>
      <c r="Q18" s="327">
        <f t="shared" si="6"/>
        <v>0</v>
      </c>
      <c r="R18" s="327">
        <v>0</v>
      </c>
      <c r="S18" s="327">
        <f t="shared" si="2"/>
        <v>0</v>
      </c>
      <c r="T18" s="329">
        <f t="shared" si="7"/>
        <v>0</v>
      </c>
      <c r="U18" s="327">
        <f t="shared" si="8"/>
        <v>0</v>
      </c>
      <c r="V18" s="327">
        <f t="shared" si="9"/>
        <v>0</v>
      </c>
      <c r="W18" s="327">
        <f t="shared" si="10"/>
        <v>0</v>
      </c>
      <c r="X18" s="329">
        <f>T18*(1-固定資本!N18)</f>
        <v>0</v>
      </c>
      <c r="Y18" s="327">
        <f>U18*(1-固定資本!N18)</f>
        <v>0</v>
      </c>
      <c r="Z18" s="327">
        <f>V18*(1-固定資本!N18)</f>
        <v>0</v>
      </c>
      <c r="AA18" s="327">
        <f t="shared" si="11"/>
        <v>0</v>
      </c>
      <c r="AB18" s="329">
        <f>F18*係数!H18/1000</f>
        <v>0</v>
      </c>
      <c r="AC18" s="389">
        <f>(F18+H18+R18)*係数!H18/1000</f>
        <v>0</v>
      </c>
      <c r="AD18" s="329">
        <f>F18*係数!I18/1000</f>
        <v>0</v>
      </c>
      <c r="AE18" s="334">
        <f>(F18+H18+R18)*係数!I18/1000</f>
        <v>0</v>
      </c>
    </row>
    <row r="19" spans="1:31">
      <c r="A19" s="11"/>
      <c r="B19" s="301">
        <v>161</v>
      </c>
      <c r="C19" s="303" t="s">
        <v>22</v>
      </c>
      <c r="D19" s="338">
        <f>入力!G37</f>
        <v>0</v>
      </c>
      <c r="E19" s="330">
        <f>固定資本!M19</f>
        <v>0.95420621577134634</v>
      </c>
      <c r="F19" s="338">
        <f t="shared" si="3"/>
        <v>0</v>
      </c>
      <c r="G19" s="327">
        <v>0</v>
      </c>
      <c r="H19" s="327">
        <f t="shared" si="4"/>
        <v>0</v>
      </c>
      <c r="I19" s="327">
        <f t="shared" si="0"/>
        <v>0</v>
      </c>
      <c r="J19" s="330">
        <f>係数!E19+係数!F19</f>
        <v>0.25365941791710206</v>
      </c>
      <c r="K19" s="327">
        <f t="shared" si="5"/>
        <v>0</v>
      </c>
      <c r="L19" s="335"/>
      <c r="M19" s="336"/>
      <c r="N19" s="330">
        <f>係数!G19</f>
        <v>9.2845110553094602E-5</v>
      </c>
      <c r="O19" s="327">
        <f t="shared" si="1"/>
        <v>0</v>
      </c>
      <c r="P19" s="330">
        <f>係数!D19</f>
        <v>0.12262429057512514</v>
      </c>
      <c r="Q19" s="327">
        <f t="shared" si="6"/>
        <v>0</v>
      </c>
      <c r="R19" s="327">
        <v>0</v>
      </c>
      <c r="S19" s="327">
        <f t="shared" si="2"/>
        <v>0</v>
      </c>
      <c r="T19" s="329">
        <f t="shared" si="7"/>
        <v>0</v>
      </c>
      <c r="U19" s="327">
        <f t="shared" si="8"/>
        <v>0</v>
      </c>
      <c r="V19" s="327">
        <f t="shared" si="9"/>
        <v>0</v>
      </c>
      <c r="W19" s="327">
        <f t="shared" si="10"/>
        <v>0</v>
      </c>
      <c r="X19" s="329">
        <f>T19*(1-固定資本!N19)</f>
        <v>0</v>
      </c>
      <c r="Y19" s="327">
        <f>U19*(1-固定資本!N19)</f>
        <v>0</v>
      </c>
      <c r="Z19" s="327">
        <f>V19*(1-固定資本!N19)</f>
        <v>0</v>
      </c>
      <c r="AA19" s="327">
        <f t="shared" si="11"/>
        <v>0</v>
      </c>
      <c r="AB19" s="329">
        <f>F19*係数!H19/1000</f>
        <v>0</v>
      </c>
      <c r="AC19" s="389">
        <f>(F19+H19+R19)*係数!H19/1000</f>
        <v>0</v>
      </c>
      <c r="AD19" s="329">
        <f>F19*係数!I19/1000</f>
        <v>0</v>
      </c>
      <c r="AE19" s="334">
        <f>(F19+H19+R19)*係数!I19/1000</f>
        <v>0</v>
      </c>
    </row>
    <row r="20" spans="1:31">
      <c r="A20" s="11"/>
      <c r="B20" s="301">
        <v>162</v>
      </c>
      <c r="C20" s="303" t="s">
        <v>23</v>
      </c>
      <c r="D20" s="338">
        <f>入力!G38</f>
        <v>0</v>
      </c>
      <c r="E20" s="330">
        <f>固定資本!M20</f>
        <v>1.0287339768778467</v>
      </c>
      <c r="F20" s="338">
        <f t="shared" si="3"/>
        <v>0</v>
      </c>
      <c r="G20" s="327">
        <v>0</v>
      </c>
      <c r="H20" s="327">
        <f t="shared" si="4"/>
        <v>0</v>
      </c>
      <c r="I20" s="327">
        <f t="shared" si="0"/>
        <v>0</v>
      </c>
      <c r="J20" s="330">
        <f>係数!E20+係数!F20</f>
        <v>0.27121117274816187</v>
      </c>
      <c r="K20" s="327">
        <f t="shared" si="5"/>
        <v>0</v>
      </c>
      <c r="L20" s="335"/>
      <c r="M20" s="336"/>
      <c r="N20" s="330">
        <f>係数!G20</f>
        <v>2.7537111462333914E-4</v>
      </c>
      <c r="O20" s="327">
        <f t="shared" si="1"/>
        <v>0</v>
      </c>
      <c r="P20" s="330">
        <f>係数!D20</f>
        <v>0.10706294924116477</v>
      </c>
      <c r="Q20" s="327">
        <f t="shared" si="6"/>
        <v>0</v>
      </c>
      <c r="R20" s="327">
        <v>0</v>
      </c>
      <c r="S20" s="327">
        <f t="shared" si="2"/>
        <v>0</v>
      </c>
      <c r="T20" s="329">
        <f t="shared" si="7"/>
        <v>0</v>
      </c>
      <c r="U20" s="327">
        <f t="shared" si="8"/>
        <v>0</v>
      </c>
      <c r="V20" s="327">
        <f t="shared" si="9"/>
        <v>0</v>
      </c>
      <c r="W20" s="327">
        <f t="shared" si="10"/>
        <v>0</v>
      </c>
      <c r="X20" s="329">
        <f>T20*(1-固定資本!N20)</f>
        <v>0</v>
      </c>
      <c r="Y20" s="327">
        <f>U20*(1-固定資本!N20)</f>
        <v>0</v>
      </c>
      <c r="Z20" s="327">
        <f>V20*(1-固定資本!N20)</f>
        <v>0</v>
      </c>
      <c r="AA20" s="327">
        <f t="shared" si="11"/>
        <v>0</v>
      </c>
      <c r="AB20" s="329">
        <f>F20*係数!H20/1000</f>
        <v>0</v>
      </c>
      <c r="AC20" s="389">
        <f>(F20+H20+R20)*係数!H20/1000</f>
        <v>0</v>
      </c>
      <c r="AD20" s="329">
        <f>F20*係数!I20/1000</f>
        <v>0</v>
      </c>
      <c r="AE20" s="334">
        <f>(F20+H20+R20)*係数!I20/1000</f>
        <v>0</v>
      </c>
    </row>
    <row r="21" spans="1:31">
      <c r="A21" s="11"/>
      <c r="B21" s="301">
        <v>163</v>
      </c>
      <c r="C21" s="303" t="s">
        <v>24</v>
      </c>
      <c r="D21" s="338">
        <f>入力!G39</f>
        <v>0</v>
      </c>
      <c r="E21" s="330">
        <f>固定資本!M21</f>
        <v>1.0739747775320037</v>
      </c>
      <c r="F21" s="338">
        <f t="shared" si="3"/>
        <v>0</v>
      </c>
      <c r="G21" s="327">
        <v>0</v>
      </c>
      <c r="H21" s="327">
        <f t="shared" si="4"/>
        <v>0</v>
      </c>
      <c r="I21" s="327">
        <f t="shared" si="0"/>
        <v>0</v>
      </c>
      <c r="J21" s="330">
        <f>係数!E21+係数!F21</f>
        <v>0.19131840035314313</v>
      </c>
      <c r="K21" s="327">
        <f t="shared" si="5"/>
        <v>0</v>
      </c>
      <c r="L21" s="335"/>
      <c r="M21" s="336"/>
      <c r="N21" s="330">
        <f>係数!G21</f>
        <v>8.5754438602482031E-5</v>
      </c>
      <c r="O21" s="327">
        <f t="shared" si="1"/>
        <v>0</v>
      </c>
      <c r="P21" s="330">
        <f>係数!D21</f>
        <v>0.20906228003551175</v>
      </c>
      <c r="Q21" s="327">
        <f t="shared" si="6"/>
        <v>0</v>
      </c>
      <c r="R21" s="327">
        <v>0</v>
      </c>
      <c r="S21" s="327">
        <f t="shared" si="2"/>
        <v>0</v>
      </c>
      <c r="T21" s="329">
        <f t="shared" si="7"/>
        <v>0</v>
      </c>
      <c r="U21" s="327">
        <f t="shared" si="8"/>
        <v>0</v>
      </c>
      <c r="V21" s="327">
        <f t="shared" si="9"/>
        <v>0</v>
      </c>
      <c r="W21" s="327">
        <f t="shared" si="10"/>
        <v>0</v>
      </c>
      <c r="X21" s="329">
        <f>T21*(1-固定資本!N21)</f>
        <v>0</v>
      </c>
      <c r="Y21" s="327">
        <f>U21*(1-固定資本!N21)</f>
        <v>0</v>
      </c>
      <c r="Z21" s="327">
        <f>V21*(1-固定資本!N21)</f>
        <v>0</v>
      </c>
      <c r="AA21" s="327">
        <f t="shared" si="11"/>
        <v>0</v>
      </c>
      <c r="AB21" s="329">
        <f>F21*係数!H21/1000</f>
        <v>0</v>
      </c>
      <c r="AC21" s="389">
        <f>(F21+H21+R21)*係数!H21/1000</f>
        <v>0</v>
      </c>
      <c r="AD21" s="329">
        <f>F21*係数!I21/1000</f>
        <v>0</v>
      </c>
      <c r="AE21" s="334">
        <f>(F21+H21+R21)*係数!I21/1000</f>
        <v>0</v>
      </c>
    </row>
    <row r="22" spans="1:31">
      <c r="A22" s="11"/>
      <c r="B22" s="301">
        <v>164</v>
      </c>
      <c r="C22" s="303" t="s">
        <v>25</v>
      </c>
      <c r="D22" s="338">
        <f>入力!G40</f>
        <v>0</v>
      </c>
      <c r="E22" s="330">
        <f>固定資本!M22</f>
        <v>1.0779053694912295</v>
      </c>
      <c r="F22" s="338">
        <f t="shared" si="3"/>
        <v>0</v>
      </c>
      <c r="G22" s="327">
        <v>0</v>
      </c>
      <c r="H22" s="327">
        <f t="shared" si="4"/>
        <v>0</v>
      </c>
      <c r="I22" s="327">
        <f t="shared" si="0"/>
        <v>0</v>
      </c>
      <c r="J22" s="330">
        <f>係数!E22+係数!F22</f>
        <v>0.29379377000296825</v>
      </c>
      <c r="K22" s="327">
        <f t="shared" si="5"/>
        <v>0</v>
      </c>
      <c r="L22" s="335"/>
      <c r="M22" s="336"/>
      <c r="N22" s="330">
        <f>係数!G22</f>
        <v>4.5834971722554554E-4</v>
      </c>
      <c r="O22" s="327">
        <f t="shared" si="1"/>
        <v>0</v>
      </c>
      <c r="P22" s="330">
        <f>係数!D22</f>
        <v>0.40052862694787039</v>
      </c>
      <c r="Q22" s="327">
        <f t="shared" si="6"/>
        <v>0</v>
      </c>
      <c r="R22" s="327">
        <v>0</v>
      </c>
      <c r="S22" s="327">
        <f t="shared" si="2"/>
        <v>0</v>
      </c>
      <c r="T22" s="329">
        <f t="shared" si="7"/>
        <v>0</v>
      </c>
      <c r="U22" s="327">
        <f t="shared" si="8"/>
        <v>0</v>
      </c>
      <c r="V22" s="327">
        <f t="shared" si="9"/>
        <v>0</v>
      </c>
      <c r="W22" s="327">
        <f t="shared" si="10"/>
        <v>0</v>
      </c>
      <c r="X22" s="329">
        <f>T22*(1-固定資本!N22)</f>
        <v>0</v>
      </c>
      <c r="Y22" s="327">
        <f>U22*(1-固定資本!N22)</f>
        <v>0</v>
      </c>
      <c r="Z22" s="327">
        <f>V22*(1-固定資本!N22)</f>
        <v>0</v>
      </c>
      <c r="AA22" s="327">
        <f t="shared" si="11"/>
        <v>0</v>
      </c>
      <c r="AB22" s="329">
        <f>F22*係数!H22/1000</f>
        <v>0</v>
      </c>
      <c r="AC22" s="389">
        <f>(F22+H22+R22)*係数!H22/1000</f>
        <v>0</v>
      </c>
      <c r="AD22" s="329">
        <f>F22*係数!I22/1000</f>
        <v>0</v>
      </c>
      <c r="AE22" s="334">
        <f>(F22+H22+R22)*係数!I22/1000</f>
        <v>0</v>
      </c>
    </row>
    <row r="23" spans="1:31">
      <c r="A23" s="11"/>
      <c r="B23" s="301">
        <v>191</v>
      </c>
      <c r="C23" s="303" t="s">
        <v>26</v>
      </c>
      <c r="D23" s="338">
        <f>入力!G41</f>
        <v>0</v>
      </c>
      <c r="E23" s="330">
        <f>固定資本!M23</f>
        <v>1.050151322316317</v>
      </c>
      <c r="F23" s="338">
        <f t="shared" si="3"/>
        <v>0</v>
      </c>
      <c r="G23" s="327">
        <v>0</v>
      </c>
      <c r="H23" s="327">
        <f t="shared" si="4"/>
        <v>0</v>
      </c>
      <c r="I23" s="327">
        <f t="shared" si="0"/>
        <v>0</v>
      </c>
      <c r="J23" s="330">
        <f>係数!E23+係数!F23</f>
        <v>0.34731080121207075</v>
      </c>
      <c r="K23" s="327">
        <f t="shared" si="5"/>
        <v>0</v>
      </c>
      <c r="L23" s="335"/>
      <c r="M23" s="336"/>
      <c r="N23" s="330">
        <f>係数!G23</f>
        <v>9.2784829334043061E-5</v>
      </c>
      <c r="O23" s="327">
        <f t="shared" si="1"/>
        <v>0</v>
      </c>
      <c r="P23" s="330">
        <f>係数!D23</f>
        <v>0.31385807211718864</v>
      </c>
      <c r="Q23" s="327">
        <f t="shared" si="6"/>
        <v>0</v>
      </c>
      <c r="R23" s="327">
        <v>0</v>
      </c>
      <c r="S23" s="327">
        <f t="shared" si="2"/>
        <v>0</v>
      </c>
      <c r="T23" s="329">
        <f t="shared" si="7"/>
        <v>0</v>
      </c>
      <c r="U23" s="327">
        <f t="shared" si="8"/>
        <v>0</v>
      </c>
      <c r="V23" s="327">
        <f t="shared" si="9"/>
        <v>0</v>
      </c>
      <c r="W23" s="327">
        <f t="shared" si="10"/>
        <v>0</v>
      </c>
      <c r="X23" s="329">
        <f>T23*(1-固定資本!N23)</f>
        <v>0</v>
      </c>
      <c r="Y23" s="327">
        <f>U23*(1-固定資本!N23)</f>
        <v>0</v>
      </c>
      <c r="Z23" s="327">
        <f>V23*(1-固定資本!N23)</f>
        <v>0</v>
      </c>
      <c r="AA23" s="327">
        <f t="shared" si="11"/>
        <v>0</v>
      </c>
      <c r="AB23" s="329">
        <f>F23*係数!H23/1000</f>
        <v>0</v>
      </c>
      <c r="AC23" s="389">
        <f>(F23+H23+R23)*係数!H23/1000</f>
        <v>0</v>
      </c>
      <c r="AD23" s="329">
        <f>F23*係数!I23/1000</f>
        <v>0</v>
      </c>
      <c r="AE23" s="334">
        <f>(F23+H23+R23)*係数!I23/1000</f>
        <v>0</v>
      </c>
    </row>
    <row r="24" spans="1:31">
      <c r="A24" s="11"/>
      <c r="B24" s="301">
        <v>201</v>
      </c>
      <c r="C24" s="303" t="s">
        <v>27</v>
      </c>
      <c r="D24" s="338">
        <f>入力!G42</f>
        <v>0</v>
      </c>
      <c r="E24" s="330">
        <f>固定資本!M24</f>
        <v>0.74610952502765016</v>
      </c>
      <c r="F24" s="338">
        <f t="shared" si="3"/>
        <v>0</v>
      </c>
      <c r="G24" s="327">
        <v>0</v>
      </c>
      <c r="H24" s="327">
        <f t="shared" si="4"/>
        <v>0</v>
      </c>
      <c r="I24" s="327">
        <f t="shared" si="0"/>
        <v>0</v>
      </c>
      <c r="J24" s="330">
        <f>係数!E24+係数!F24</f>
        <v>0.14985797434347747</v>
      </c>
      <c r="K24" s="327">
        <f t="shared" si="5"/>
        <v>0</v>
      </c>
      <c r="L24" s="335"/>
      <c r="M24" s="336"/>
      <c r="N24" s="330">
        <f>係数!G24</f>
        <v>1.1866994176091979E-5</v>
      </c>
      <c r="O24" s="327">
        <f t="shared" si="1"/>
        <v>0</v>
      </c>
      <c r="P24" s="330">
        <f>係数!D24</f>
        <v>0.10301032563998935</v>
      </c>
      <c r="Q24" s="327">
        <f t="shared" si="6"/>
        <v>0</v>
      </c>
      <c r="R24" s="327">
        <v>0</v>
      </c>
      <c r="S24" s="327">
        <f t="shared" si="2"/>
        <v>0</v>
      </c>
      <c r="T24" s="329">
        <f t="shared" si="7"/>
        <v>0</v>
      </c>
      <c r="U24" s="327">
        <f t="shared" si="8"/>
        <v>0</v>
      </c>
      <c r="V24" s="327">
        <f t="shared" si="9"/>
        <v>0</v>
      </c>
      <c r="W24" s="327">
        <f t="shared" si="10"/>
        <v>0</v>
      </c>
      <c r="X24" s="329">
        <f>T24*(1-固定資本!N24)</f>
        <v>0</v>
      </c>
      <c r="Y24" s="327">
        <f>U24*(1-固定資本!N24)</f>
        <v>0</v>
      </c>
      <c r="Z24" s="327">
        <f>V24*(1-固定資本!N24)</f>
        <v>0</v>
      </c>
      <c r="AA24" s="327">
        <f t="shared" si="11"/>
        <v>0</v>
      </c>
      <c r="AB24" s="329">
        <f>F24*係数!H24/1000</f>
        <v>0</v>
      </c>
      <c r="AC24" s="389">
        <f>(F24+H24+R24)*係数!H24/1000</f>
        <v>0</v>
      </c>
      <c r="AD24" s="329">
        <f>F24*係数!I24/1000</f>
        <v>0</v>
      </c>
      <c r="AE24" s="334">
        <f>(F24+H24+R24)*係数!I24/1000</f>
        <v>0</v>
      </c>
    </row>
    <row r="25" spans="1:31">
      <c r="A25" s="11"/>
      <c r="B25" s="301">
        <v>202</v>
      </c>
      <c r="C25" s="303" t="s">
        <v>28</v>
      </c>
      <c r="D25" s="338">
        <f>入力!G43</f>
        <v>0</v>
      </c>
      <c r="E25" s="330">
        <f>固定資本!M25</f>
        <v>1.1503425581373785</v>
      </c>
      <c r="F25" s="338">
        <f t="shared" si="3"/>
        <v>0</v>
      </c>
      <c r="G25" s="327">
        <v>0</v>
      </c>
      <c r="H25" s="327">
        <f t="shared" si="4"/>
        <v>0</v>
      </c>
      <c r="I25" s="327">
        <f t="shared" si="0"/>
        <v>0</v>
      </c>
      <c r="J25" s="330">
        <f>係数!E25+係数!F25</f>
        <v>0.23998953219598113</v>
      </c>
      <c r="K25" s="327">
        <f t="shared" si="5"/>
        <v>0</v>
      </c>
      <c r="L25" s="335"/>
      <c r="M25" s="336"/>
      <c r="N25" s="330">
        <f>係数!G25</f>
        <v>3.3473118828460746E-5</v>
      </c>
      <c r="O25" s="327">
        <f t="shared" si="1"/>
        <v>0</v>
      </c>
      <c r="P25" s="330">
        <f>係数!D25</f>
        <v>3.975221012143626E-2</v>
      </c>
      <c r="Q25" s="327">
        <f t="shared" si="6"/>
        <v>0</v>
      </c>
      <c r="R25" s="327">
        <v>0</v>
      </c>
      <c r="S25" s="327">
        <f t="shared" si="2"/>
        <v>0</v>
      </c>
      <c r="T25" s="329">
        <f t="shared" si="7"/>
        <v>0</v>
      </c>
      <c r="U25" s="327">
        <f t="shared" si="8"/>
        <v>0</v>
      </c>
      <c r="V25" s="327">
        <f t="shared" si="9"/>
        <v>0</v>
      </c>
      <c r="W25" s="327">
        <f t="shared" si="10"/>
        <v>0</v>
      </c>
      <c r="X25" s="329">
        <f>T25*(1-固定資本!N25)</f>
        <v>0</v>
      </c>
      <c r="Y25" s="327">
        <f>U25*(1-固定資本!N25)</f>
        <v>0</v>
      </c>
      <c r="Z25" s="327">
        <f>V25*(1-固定資本!N25)</f>
        <v>0</v>
      </c>
      <c r="AA25" s="327">
        <f t="shared" si="11"/>
        <v>0</v>
      </c>
      <c r="AB25" s="329">
        <f>F25*係数!H25/1000</f>
        <v>0</v>
      </c>
      <c r="AC25" s="389">
        <f>(F25+H25+R25)*係数!H25/1000</f>
        <v>0</v>
      </c>
      <c r="AD25" s="329">
        <f>F25*係数!I25/1000</f>
        <v>0</v>
      </c>
      <c r="AE25" s="334">
        <f>(F25+H25+R25)*係数!I25/1000</f>
        <v>0</v>
      </c>
    </row>
    <row r="26" spans="1:31">
      <c r="A26" s="11"/>
      <c r="B26" s="301">
        <v>203</v>
      </c>
      <c r="C26" s="303" t="s">
        <v>29</v>
      </c>
      <c r="D26" s="338">
        <f>入力!G44</f>
        <v>0</v>
      </c>
      <c r="E26" s="330">
        <f>固定資本!M26</f>
        <v>0.74680286296064535</v>
      </c>
      <c r="F26" s="338">
        <f t="shared" si="3"/>
        <v>0</v>
      </c>
      <c r="G26" s="327">
        <v>0</v>
      </c>
      <c r="H26" s="327">
        <f t="shared" si="4"/>
        <v>0</v>
      </c>
      <c r="I26" s="327">
        <f t="shared" si="0"/>
        <v>0</v>
      </c>
      <c r="J26" s="330">
        <f>係数!E26+係数!F26</f>
        <v>0.29211531645071087</v>
      </c>
      <c r="K26" s="327">
        <f t="shared" si="5"/>
        <v>0</v>
      </c>
      <c r="L26" s="335"/>
      <c r="M26" s="336"/>
      <c r="N26" s="330">
        <f>係数!G26</f>
        <v>0</v>
      </c>
      <c r="O26" s="327">
        <f t="shared" si="1"/>
        <v>0</v>
      </c>
      <c r="P26" s="330">
        <f>係数!D26</f>
        <v>2.5312769495967613E-3</v>
      </c>
      <c r="Q26" s="327">
        <f t="shared" si="6"/>
        <v>0</v>
      </c>
      <c r="R26" s="327">
        <v>0</v>
      </c>
      <c r="S26" s="327">
        <f t="shared" si="2"/>
        <v>0</v>
      </c>
      <c r="T26" s="329">
        <f t="shared" si="7"/>
        <v>0</v>
      </c>
      <c r="U26" s="327">
        <f t="shared" si="8"/>
        <v>0</v>
      </c>
      <c r="V26" s="327">
        <f t="shared" si="9"/>
        <v>0</v>
      </c>
      <c r="W26" s="327">
        <f t="shared" si="10"/>
        <v>0</v>
      </c>
      <c r="X26" s="329">
        <f>T26*(1-固定資本!N26)</f>
        <v>0</v>
      </c>
      <c r="Y26" s="327">
        <f>U26*(1-固定資本!N26)</f>
        <v>0</v>
      </c>
      <c r="Z26" s="327">
        <f>V26*(1-固定資本!N26)</f>
        <v>0</v>
      </c>
      <c r="AA26" s="327">
        <f t="shared" si="11"/>
        <v>0</v>
      </c>
      <c r="AB26" s="329">
        <f>F26*係数!H26/1000</f>
        <v>0</v>
      </c>
      <c r="AC26" s="389">
        <f>(F26+H26+R26)*係数!H26/1000</f>
        <v>0</v>
      </c>
      <c r="AD26" s="329">
        <f>F26*係数!I26/1000</f>
        <v>0</v>
      </c>
      <c r="AE26" s="334">
        <f>(F26+H26+R26)*係数!I26/1000</f>
        <v>0</v>
      </c>
    </row>
    <row r="27" spans="1:31">
      <c r="A27" s="11"/>
      <c r="B27" s="301">
        <v>204</v>
      </c>
      <c r="C27" s="303" t="s">
        <v>30</v>
      </c>
      <c r="D27" s="338">
        <f>入力!G45</f>
        <v>0</v>
      </c>
      <c r="E27" s="330">
        <f>固定資本!M27</f>
        <v>0.9414991827111594</v>
      </c>
      <c r="F27" s="338">
        <f t="shared" si="3"/>
        <v>0</v>
      </c>
      <c r="G27" s="327">
        <v>0</v>
      </c>
      <c r="H27" s="327">
        <f t="shared" si="4"/>
        <v>0</v>
      </c>
      <c r="I27" s="327">
        <f t="shared" si="0"/>
        <v>0</v>
      </c>
      <c r="J27" s="330">
        <f>係数!E27+係数!F27</f>
        <v>0.10185164734337662</v>
      </c>
      <c r="K27" s="327">
        <f t="shared" si="5"/>
        <v>0</v>
      </c>
      <c r="L27" s="335"/>
      <c r="M27" s="336"/>
      <c r="N27" s="330">
        <f>係数!G27</f>
        <v>3.0296062526185145E-7</v>
      </c>
      <c r="O27" s="327">
        <f t="shared" si="1"/>
        <v>0</v>
      </c>
      <c r="P27" s="330">
        <f>係数!D27</f>
        <v>1.661141572789715E-2</v>
      </c>
      <c r="Q27" s="327">
        <f t="shared" si="6"/>
        <v>0</v>
      </c>
      <c r="R27" s="327">
        <v>0</v>
      </c>
      <c r="S27" s="327">
        <f t="shared" si="2"/>
        <v>0</v>
      </c>
      <c r="T27" s="329">
        <f t="shared" si="7"/>
        <v>0</v>
      </c>
      <c r="U27" s="327">
        <f t="shared" si="8"/>
        <v>0</v>
      </c>
      <c r="V27" s="327">
        <f t="shared" si="9"/>
        <v>0</v>
      </c>
      <c r="W27" s="327">
        <f t="shared" si="10"/>
        <v>0</v>
      </c>
      <c r="X27" s="329">
        <f>T27*(1-固定資本!N27)</f>
        <v>0</v>
      </c>
      <c r="Y27" s="327">
        <f>U27*(1-固定資本!N27)</f>
        <v>0</v>
      </c>
      <c r="Z27" s="327">
        <f>V27*(1-固定資本!N27)</f>
        <v>0</v>
      </c>
      <c r="AA27" s="327">
        <f t="shared" si="11"/>
        <v>0</v>
      </c>
      <c r="AB27" s="329">
        <f>F27*係数!H27/1000</f>
        <v>0</v>
      </c>
      <c r="AC27" s="389">
        <f>(F27+H27+R27)*係数!H27/1000</f>
        <v>0</v>
      </c>
      <c r="AD27" s="329">
        <f>F27*係数!I27/1000</f>
        <v>0</v>
      </c>
      <c r="AE27" s="334">
        <f>(F27+H27+R27)*係数!I27/1000</f>
        <v>0</v>
      </c>
    </row>
    <row r="28" spans="1:31">
      <c r="A28" s="11"/>
      <c r="B28" s="301">
        <v>205</v>
      </c>
      <c r="C28" s="303" t="s">
        <v>31</v>
      </c>
      <c r="D28" s="338">
        <f>入力!G46</f>
        <v>0</v>
      </c>
      <c r="E28" s="330">
        <f>固定資本!M28</f>
        <v>0.95450288038761244</v>
      </c>
      <c r="F28" s="338">
        <f t="shared" si="3"/>
        <v>0</v>
      </c>
      <c r="G28" s="327">
        <v>0</v>
      </c>
      <c r="H28" s="327">
        <f t="shared" si="4"/>
        <v>0</v>
      </c>
      <c r="I28" s="327">
        <f t="shared" si="0"/>
        <v>0</v>
      </c>
      <c r="J28" s="330">
        <f>係数!E28+係数!F28</f>
        <v>3.3018267644130642E-2</v>
      </c>
      <c r="K28" s="327">
        <f t="shared" si="5"/>
        <v>0</v>
      </c>
      <c r="L28" s="335"/>
      <c r="M28" s="336"/>
      <c r="N28" s="330">
        <f>係数!G28</f>
        <v>0</v>
      </c>
      <c r="O28" s="327">
        <f t="shared" si="1"/>
        <v>0</v>
      </c>
      <c r="P28" s="330">
        <f>係数!D28</f>
        <v>9.6020960360156948E-3</v>
      </c>
      <c r="Q28" s="327">
        <f t="shared" si="6"/>
        <v>0</v>
      </c>
      <c r="R28" s="327">
        <v>0</v>
      </c>
      <c r="S28" s="327">
        <f t="shared" si="2"/>
        <v>0</v>
      </c>
      <c r="T28" s="329">
        <f t="shared" si="7"/>
        <v>0</v>
      </c>
      <c r="U28" s="327">
        <f t="shared" si="8"/>
        <v>0</v>
      </c>
      <c r="V28" s="327">
        <f t="shared" si="9"/>
        <v>0</v>
      </c>
      <c r="W28" s="327">
        <f t="shared" si="10"/>
        <v>0</v>
      </c>
      <c r="X28" s="329">
        <f>T28*(1-固定資本!N28)</f>
        <v>0</v>
      </c>
      <c r="Y28" s="327">
        <f>U28*(1-固定資本!N28)</f>
        <v>0</v>
      </c>
      <c r="Z28" s="327">
        <f>V28*(1-固定資本!N28)</f>
        <v>0</v>
      </c>
      <c r="AA28" s="327">
        <f t="shared" si="11"/>
        <v>0</v>
      </c>
      <c r="AB28" s="329">
        <f>F28*係数!H28/1000</f>
        <v>0</v>
      </c>
      <c r="AC28" s="389">
        <f>(F28+H28+R28)*係数!H28/1000</f>
        <v>0</v>
      </c>
      <c r="AD28" s="329">
        <f>F28*係数!I28/1000</f>
        <v>0</v>
      </c>
      <c r="AE28" s="334">
        <f>(F28+H28+R28)*係数!I28/1000</f>
        <v>0</v>
      </c>
    </row>
    <row r="29" spans="1:31">
      <c r="A29" s="11"/>
      <c r="B29" s="301">
        <v>206</v>
      </c>
      <c r="C29" s="303" t="s">
        <v>32</v>
      </c>
      <c r="D29" s="338">
        <f>入力!G47</f>
        <v>0</v>
      </c>
      <c r="E29" s="330">
        <f>固定資本!M29</f>
        <v>0.90724515497052038</v>
      </c>
      <c r="F29" s="338">
        <f t="shared" si="3"/>
        <v>0</v>
      </c>
      <c r="G29" s="327">
        <v>0</v>
      </c>
      <c r="H29" s="327">
        <f t="shared" si="4"/>
        <v>0</v>
      </c>
      <c r="I29" s="327">
        <f t="shared" si="0"/>
        <v>0</v>
      </c>
      <c r="J29" s="330">
        <f>係数!E29+係数!F29</f>
        <v>0.18626692456479693</v>
      </c>
      <c r="K29" s="327">
        <f t="shared" si="5"/>
        <v>0</v>
      </c>
      <c r="L29" s="335"/>
      <c r="M29" s="336"/>
      <c r="N29" s="330">
        <f>係数!G29</f>
        <v>0</v>
      </c>
      <c r="O29" s="327">
        <f t="shared" si="1"/>
        <v>0</v>
      </c>
      <c r="P29" s="330">
        <f>係数!D29</f>
        <v>1.7317773005846027E-3</v>
      </c>
      <c r="Q29" s="327">
        <f t="shared" si="6"/>
        <v>0</v>
      </c>
      <c r="R29" s="327">
        <v>0</v>
      </c>
      <c r="S29" s="327">
        <f t="shared" si="2"/>
        <v>0</v>
      </c>
      <c r="T29" s="329">
        <f t="shared" si="7"/>
        <v>0</v>
      </c>
      <c r="U29" s="327">
        <f t="shared" si="8"/>
        <v>0</v>
      </c>
      <c r="V29" s="327">
        <f t="shared" si="9"/>
        <v>0</v>
      </c>
      <c r="W29" s="327">
        <f t="shared" si="10"/>
        <v>0</v>
      </c>
      <c r="X29" s="329">
        <f>T29*(1-固定資本!N29)</f>
        <v>0</v>
      </c>
      <c r="Y29" s="327">
        <f>U29*(1-固定資本!N29)</f>
        <v>0</v>
      </c>
      <c r="Z29" s="327">
        <f>V29*(1-固定資本!N29)</f>
        <v>0</v>
      </c>
      <c r="AA29" s="327">
        <f t="shared" si="11"/>
        <v>0</v>
      </c>
      <c r="AB29" s="329">
        <f>F29*係数!H29/1000</f>
        <v>0</v>
      </c>
      <c r="AC29" s="389">
        <f>(F29+H29+R29)*係数!H29/1000</f>
        <v>0</v>
      </c>
      <c r="AD29" s="329">
        <f>F29*係数!I29/1000</f>
        <v>0</v>
      </c>
      <c r="AE29" s="334">
        <f>(F29+H29+R29)*係数!I29/1000</f>
        <v>0</v>
      </c>
    </row>
    <row r="30" spans="1:31">
      <c r="A30" s="11"/>
      <c r="B30" s="301">
        <v>207</v>
      </c>
      <c r="C30" s="303" t="s">
        <v>33</v>
      </c>
      <c r="D30" s="338">
        <f>入力!G48</f>
        <v>0</v>
      </c>
      <c r="E30" s="330">
        <f>固定資本!M30</f>
        <v>0.91885107165270208</v>
      </c>
      <c r="F30" s="338">
        <f t="shared" si="3"/>
        <v>0</v>
      </c>
      <c r="G30" s="327">
        <v>0</v>
      </c>
      <c r="H30" s="327">
        <f t="shared" si="4"/>
        <v>0</v>
      </c>
      <c r="I30" s="327">
        <f t="shared" si="0"/>
        <v>0</v>
      </c>
      <c r="J30" s="330">
        <f>係数!E30+係数!F30</f>
        <v>0.26419828916354948</v>
      </c>
      <c r="K30" s="327">
        <f t="shared" si="5"/>
        <v>0</v>
      </c>
      <c r="L30" s="335"/>
      <c r="M30" s="336"/>
      <c r="N30" s="330">
        <f>係数!G30</f>
        <v>1.089086966559537E-3</v>
      </c>
      <c r="O30" s="327">
        <f t="shared" si="1"/>
        <v>0</v>
      </c>
      <c r="P30" s="330">
        <f>係数!D30</f>
        <v>0.22323151101014038</v>
      </c>
      <c r="Q30" s="327">
        <f t="shared" si="6"/>
        <v>0</v>
      </c>
      <c r="R30" s="327">
        <v>0</v>
      </c>
      <c r="S30" s="327">
        <f t="shared" si="2"/>
        <v>0</v>
      </c>
      <c r="T30" s="329">
        <f t="shared" si="7"/>
        <v>0</v>
      </c>
      <c r="U30" s="327">
        <f t="shared" si="8"/>
        <v>0</v>
      </c>
      <c r="V30" s="327">
        <f t="shared" si="9"/>
        <v>0</v>
      </c>
      <c r="W30" s="327">
        <f t="shared" si="10"/>
        <v>0</v>
      </c>
      <c r="X30" s="329">
        <f>T30*(1-固定資本!N30)</f>
        <v>0</v>
      </c>
      <c r="Y30" s="327">
        <f>U30*(1-固定資本!N30)</f>
        <v>0</v>
      </c>
      <c r="Z30" s="327">
        <f>V30*(1-固定資本!N30)</f>
        <v>0</v>
      </c>
      <c r="AA30" s="327">
        <f t="shared" si="11"/>
        <v>0</v>
      </c>
      <c r="AB30" s="329">
        <f>F30*係数!H30/1000</f>
        <v>0</v>
      </c>
      <c r="AC30" s="389">
        <f>(F30+H30+R30)*係数!H30/1000</f>
        <v>0</v>
      </c>
      <c r="AD30" s="329">
        <f>F30*係数!I30/1000</f>
        <v>0</v>
      </c>
      <c r="AE30" s="334">
        <f>(F30+H30+R30)*係数!I30/1000</f>
        <v>0</v>
      </c>
    </row>
    <row r="31" spans="1:31">
      <c r="A31" s="11"/>
      <c r="B31" s="301">
        <v>208</v>
      </c>
      <c r="C31" s="303" t="s">
        <v>34</v>
      </c>
      <c r="D31" s="338">
        <f>入力!G49</f>
        <v>0</v>
      </c>
      <c r="E31" s="330">
        <f>固定資本!M31</f>
        <v>0.96622528534847862</v>
      </c>
      <c r="F31" s="338">
        <f t="shared" si="3"/>
        <v>0</v>
      </c>
      <c r="G31" s="327">
        <v>0</v>
      </c>
      <c r="H31" s="327">
        <f t="shared" si="4"/>
        <v>0</v>
      </c>
      <c r="I31" s="327">
        <f t="shared" si="0"/>
        <v>0</v>
      </c>
      <c r="J31" s="330">
        <f>係数!E31+係数!F31</f>
        <v>0.22484581328497827</v>
      </c>
      <c r="K31" s="327">
        <f t="shared" si="5"/>
        <v>0</v>
      </c>
      <c r="L31" s="335"/>
      <c r="M31" s="336"/>
      <c r="N31" s="330">
        <f>係数!G31</f>
        <v>4.2449770761739591E-3</v>
      </c>
      <c r="O31" s="327">
        <f t="shared" si="1"/>
        <v>0</v>
      </c>
      <c r="P31" s="330">
        <f>係数!D31</f>
        <v>0.16189819616238055</v>
      </c>
      <c r="Q31" s="327">
        <f t="shared" si="6"/>
        <v>0</v>
      </c>
      <c r="R31" s="327">
        <v>0</v>
      </c>
      <c r="S31" s="327">
        <f t="shared" si="2"/>
        <v>0</v>
      </c>
      <c r="T31" s="329">
        <f t="shared" si="7"/>
        <v>0</v>
      </c>
      <c r="U31" s="327">
        <f t="shared" si="8"/>
        <v>0</v>
      </c>
      <c r="V31" s="327">
        <f t="shared" si="9"/>
        <v>0</v>
      </c>
      <c r="W31" s="327">
        <f t="shared" si="10"/>
        <v>0</v>
      </c>
      <c r="X31" s="329">
        <f>T31*(1-固定資本!N31)</f>
        <v>0</v>
      </c>
      <c r="Y31" s="327">
        <f>U31*(1-固定資本!N31)</f>
        <v>0</v>
      </c>
      <c r="Z31" s="327">
        <f>V31*(1-固定資本!N31)</f>
        <v>0</v>
      </c>
      <c r="AA31" s="327">
        <f t="shared" si="11"/>
        <v>0</v>
      </c>
      <c r="AB31" s="329">
        <f>F31*係数!H31/1000</f>
        <v>0</v>
      </c>
      <c r="AC31" s="389">
        <f>(F31+H31+R31)*係数!H31/1000</f>
        <v>0</v>
      </c>
      <c r="AD31" s="329">
        <f>F31*係数!I31/1000</f>
        <v>0</v>
      </c>
      <c r="AE31" s="334">
        <f>(F31+H31+R31)*係数!I31/1000</f>
        <v>0</v>
      </c>
    </row>
    <row r="32" spans="1:31">
      <c r="A32" s="11"/>
      <c r="B32" s="301">
        <v>211</v>
      </c>
      <c r="C32" s="303" t="s">
        <v>35</v>
      </c>
      <c r="D32" s="338">
        <f>入力!G50</f>
        <v>0</v>
      </c>
      <c r="E32" s="330">
        <f>固定資本!M32</f>
        <v>1.0022786656411056</v>
      </c>
      <c r="F32" s="338">
        <f t="shared" si="3"/>
        <v>0</v>
      </c>
      <c r="G32" s="327">
        <v>0</v>
      </c>
      <c r="H32" s="327">
        <f t="shared" si="4"/>
        <v>0</v>
      </c>
      <c r="I32" s="327">
        <f t="shared" si="0"/>
        <v>0</v>
      </c>
      <c r="J32" s="330">
        <f>係数!E32+係数!F32</f>
        <v>1.3830745452870552E-2</v>
      </c>
      <c r="K32" s="327">
        <f t="shared" si="5"/>
        <v>0</v>
      </c>
      <c r="L32" s="335"/>
      <c r="M32" s="336"/>
      <c r="N32" s="330">
        <f>係数!G32</f>
        <v>1.129966706925685E-2</v>
      </c>
      <c r="O32" s="327">
        <f t="shared" si="1"/>
        <v>0</v>
      </c>
      <c r="P32" s="330">
        <f>係数!D32</f>
        <v>7.87753884211706E-4</v>
      </c>
      <c r="Q32" s="327">
        <f t="shared" si="6"/>
        <v>0</v>
      </c>
      <c r="R32" s="327">
        <v>0</v>
      </c>
      <c r="S32" s="327">
        <f t="shared" si="2"/>
        <v>0</v>
      </c>
      <c r="T32" s="329">
        <f t="shared" si="7"/>
        <v>0</v>
      </c>
      <c r="U32" s="327">
        <f t="shared" si="8"/>
        <v>0</v>
      </c>
      <c r="V32" s="327">
        <f t="shared" si="9"/>
        <v>0</v>
      </c>
      <c r="W32" s="327">
        <f t="shared" si="10"/>
        <v>0</v>
      </c>
      <c r="X32" s="329">
        <f>T32*(1-固定資本!N32)</f>
        <v>0</v>
      </c>
      <c r="Y32" s="327">
        <f>U32*(1-固定資本!N32)</f>
        <v>0</v>
      </c>
      <c r="Z32" s="327">
        <f>V32*(1-固定資本!N32)</f>
        <v>0</v>
      </c>
      <c r="AA32" s="327">
        <f t="shared" si="11"/>
        <v>0</v>
      </c>
      <c r="AB32" s="329">
        <f>F32*係数!H32/1000</f>
        <v>0</v>
      </c>
      <c r="AC32" s="389">
        <f>(F32+H32+R32)*係数!H32/1000</f>
        <v>0</v>
      </c>
      <c r="AD32" s="329">
        <f>F32*係数!I32/1000</f>
        <v>0</v>
      </c>
      <c r="AE32" s="334">
        <f>(F32+H32+R32)*係数!I32/1000</f>
        <v>0</v>
      </c>
    </row>
    <row r="33" spans="1:31">
      <c r="A33" s="11"/>
      <c r="B33" s="301">
        <v>212</v>
      </c>
      <c r="C33" s="303" t="s">
        <v>36</v>
      </c>
      <c r="D33" s="338">
        <f>入力!G51</f>
        <v>0</v>
      </c>
      <c r="E33" s="330">
        <f>固定資本!M33</f>
        <v>1.0315692333774333</v>
      </c>
      <c r="F33" s="338">
        <f t="shared" si="3"/>
        <v>0</v>
      </c>
      <c r="G33" s="327">
        <v>0</v>
      </c>
      <c r="H33" s="327">
        <f t="shared" si="4"/>
        <v>0</v>
      </c>
      <c r="I33" s="327">
        <f t="shared" si="0"/>
        <v>0</v>
      </c>
      <c r="J33" s="330">
        <f>係数!E33+係数!F33</f>
        <v>0.2008530171506018</v>
      </c>
      <c r="K33" s="327">
        <f t="shared" si="5"/>
        <v>0</v>
      </c>
      <c r="L33" s="335"/>
      <c r="M33" s="336"/>
      <c r="N33" s="330">
        <f>係数!G33</f>
        <v>2.6640038257061699E-7</v>
      </c>
      <c r="O33" s="327">
        <f t="shared" si="1"/>
        <v>0</v>
      </c>
      <c r="P33" s="330">
        <f>係数!D33</f>
        <v>0.44413519794161693</v>
      </c>
      <c r="Q33" s="327">
        <f t="shared" si="6"/>
        <v>0</v>
      </c>
      <c r="R33" s="327">
        <v>0</v>
      </c>
      <c r="S33" s="327">
        <f t="shared" si="2"/>
        <v>0</v>
      </c>
      <c r="T33" s="329">
        <f t="shared" si="7"/>
        <v>0</v>
      </c>
      <c r="U33" s="327">
        <f t="shared" si="8"/>
        <v>0</v>
      </c>
      <c r="V33" s="327">
        <f t="shared" si="9"/>
        <v>0</v>
      </c>
      <c r="W33" s="327">
        <f t="shared" si="10"/>
        <v>0</v>
      </c>
      <c r="X33" s="329">
        <f>T33*(1-固定資本!N33)</f>
        <v>0</v>
      </c>
      <c r="Y33" s="327">
        <f>U33*(1-固定資本!N33)</f>
        <v>0</v>
      </c>
      <c r="Z33" s="327">
        <f>V33*(1-固定資本!N33)</f>
        <v>0</v>
      </c>
      <c r="AA33" s="327">
        <f t="shared" si="11"/>
        <v>0</v>
      </c>
      <c r="AB33" s="329">
        <f>F33*係数!H33/1000</f>
        <v>0</v>
      </c>
      <c r="AC33" s="389">
        <f>(F33+H33+R33)*係数!H33/1000</f>
        <v>0</v>
      </c>
      <c r="AD33" s="329">
        <f>F33*係数!I33/1000</f>
        <v>0</v>
      </c>
      <c r="AE33" s="334">
        <f>(F33+H33+R33)*係数!I33/1000</f>
        <v>0</v>
      </c>
    </row>
    <row r="34" spans="1:31">
      <c r="A34" s="11"/>
      <c r="B34" s="301">
        <v>221</v>
      </c>
      <c r="C34" s="303" t="s">
        <v>37</v>
      </c>
      <c r="D34" s="338">
        <f>入力!G52</f>
        <v>0</v>
      </c>
      <c r="E34" s="330">
        <f>固定資本!M34</f>
        <v>0.94119135347514282</v>
      </c>
      <c r="F34" s="338">
        <f t="shared" si="3"/>
        <v>0</v>
      </c>
      <c r="G34" s="327">
        <v>0</v>
      </c>
      <c r="H34" s="327">
        <f t="shared" si="4"/>
        <v>0</v>
      </c>
      <c r="I34" s="327">
        <f t="shared" si="0"/>
        <v>0</v>
      </c>
      <c r="J34" s="330">
        <f>係数!E34+係数!F34</f>
        <v>0.18862425058316765</v>
      </c>
      <c r="K34" s="327">
        <f t="shared" si="5"/>
        <v>0</v>
      </c>
      <c r="L34" s="335"/>
      <c r="M34" s="336"/>
      <c r="N34" s="330">
        <f>係数!G34</f>
        <v>6.9338676605931997E-4</v>
      </c>
      <c r="O34" s="327">
        <f t="shared" si="1"/>
        <v>0</v>
      </c>
      <c r="P34" s="330">
        <f>係数!D34</f>
        <v>0.12029621483290154</v>
      </c>
      <c r="Q34" s="327">
        <f t="shared" si="6"/>
        <v>0</v>
      </c>
      <c r="R34" s="327">
        <v>0</v>
      </c>
      <c r="S34" s="327">
        <f t="shared" si="2"/>
        <v>0</v>
      </c>
      <c r="T34" s="329">
        <f t="shared" si="7"/>
        <v>0</v>
      </c>
      <c r="U34" s="327">
        <f t="shared" si="8"/>
        <v>0</v>
      </c>
      <c r="V34" s="327">
        <f t="shared" si="9"/>
        <v>0</v>
      </c>
      <c r="W34" s="327">
        <f t="shared" si="10"/>
        <v>0</v>
      </c>
      <c r="X34" s="329">
        <f>T34*(1-固定資本!N34)</f>
        <v>0</v>
      </c>
      <c r="Y34" s="327">
        <f>U34*(1-固定資本!N34)</f>
        <v>0</v>
      </c>
      <c r="Z34" s="327">
        <f>V34*(1-固定資本!N34)</f>
        <v>0</v>
      </c>
      <c r="AA34" s="327">
        <f t="shared" si="11"/>
        <v>0</v>
      </c>
      <c r="AB34" s="329">
        <f>F34*係数!H34/1000</f>
        <v>0</v>
      </c>
      <c r="AC34" s="389">
        <f>(F34+H34+R34)*係数!H34/1000</f>
        <v>0</v>
      </c>
      <c r="AD34" s="329">
        <f>F34*係数!I34/1000</f>
        <v>0</v>
      </c>
      <c r="AE34" s="334">
        <f>(F34+H34+R34)*係数!I34/1000</f>
        <v>0</v>
      </c>
    </row>
    <row r="35" spans="1:31">
      <c r="A35" s="11"/>
      <c r="B35" s="301">
        <v>222</v>
      </c>
      <c r="C35" s="303" t="s">
        <v>38</v>
      </c>
      <c r="D35" s="338">
        <f>入力!G53</f>
        <v>0</v>
      </c>
      <c r="E35" s="330">
        <f>固定資本!M35</f>
        <v>0.97788138773508126</v>
      </c>
      <c r="F35" s="338">
        <f t="shared" si="3"/>
        <v>0</v>
      </c>
      <c r="G35" s="327">
        <v>0</v>
      </c>
      <c r="H35" s="327">
        <f t="shared" si="4"/>
        <v>0</v>
      </c>
      <c r="I35" s="327">
        <f t="shared" si="0"/>
        <v>0</v>
      </c>
      <c r="J35" s="330">
        <f>係数!E35+係数!F35</f>
        <v>0.25923291086995187</v>
      </c>
      <c r="K35" s="327">
        <f t="shared" si="5"/>
        <v>0</v>
      </c>
      <c r="L35" s="335"/>
      <c r="M35" s="336"/>
      <c r="N35" s="330">
        <f>係数!G35</f>
        <v>1.7488556394737089E-3</v>
      </c>
      <c r="O35" s="327">
        <f t="shared" si="1"/>
        <v>0</v>
      </c>
      <c r="P35" s="330">
        <f>係数!D35</f>
        <v>3.6682313355650642E-2</v>
      </c>
      <c r="Q35" s="327">
        <f t="shared" si="6"/>
        <v>0</v>
      </c>
      <c r="R35" s="327">
        <v>0</v>
      </c>
      <c r="S35" s="327">
        <f t="shared" si="2"/>
        <v>0</v>
      </c>
      <c r="T35" s="329">
        <f t="shared" si="7"/>
        <v>0</v>
      </c>
      <c r="U35" s="327">
        <f t="shared" si="8"/>
        <v>0</v>
      </c>
      <c r="V35" s="327">
        <f t="shared" si="9"/>
        <v>0</v>
      </c>
      <c r="W35" s="327">
        <f t="shared" si="10"/>
        <v>0</v>
      </c>
      <c r="X35" s="329">
        <f>T35*(1-固定資本!N35)</f>
        <v>0</v>
      </c>
      <c r="Y35" s="327">
        <f>U35*(1-固定資本!N35)</f>
        <v>0</v>
      </c>
      <c r="Z35" s="327">
        <f>V35*(1-固定資本!N35)</f>
        <v>0</v>
      </c>
      <c r="AA35" s="327">
        <f t="shared" si="11"/>
        <v>0</v>
      </c>
      <c r="AB35" s="329">
        <f>F35*係数!H35/1000</f>
        <v>0</v>
      </c>
      <c r="AC35" s="389">
        <f>(F35+H35+R35)*係数!H35/1000</f>
        <v>0</v>
      </c>
      <c r="AD35" s="329">
        <f>F35*係数!I35/1000</f>
        <v>0</v>
      </c>
      <c r="AE35" s="334">
        <f>(F35+H35+R35)*係数!I35/1000</f>
        <v>0</v>
      </c>
    </row>
    <row r="36" spans="1:31">
      <c r="A36" s="11"/>
      <c r="B36" s="301">
        <v>231</v>
      </c>
      <c r="C36" s="303" t="s">
        <v>39</v>
      </c>
      <c r="D36" s="338">
        <f>入力!G54</f>
        <v>0</v>
      </c>
      <c r="E36" s="330">
        <f>固定資本!M36</f>
        <v>0.98676609526055503</v>
      </c>
      <c r="F36" s="338">
        <f t="shared" si="3"/>
        <v>0</v>
      </c>
      <c r="G36" s="327">
        <v>0</v>
      </c>
      <c r="H36" s="327">
        <f t="shared" si="4"/>
        <v>0</v>
      </c>
      <c r="I36" s="327">
        <f t="shared" si="0"/>
        <v>0</v>
      </c>
      <c r="J36" s="330">
        <f>係数!E36+係数!F36</f>
        <v>0.3027040262543309</v>
      </c>
      <c r="K36" s="327">
        <f t="shared" si="5"/>
        <v>0</v>
      </c>
      <c r="L36" s="335"/>
      <c r="M36" s="336"/>
      <c r="N36" s="330">
        <f>係数!G36</f>
        <v>3.3537075071592565E-3</v>
      </c>
      <c r="O36" s="327">
        <f t="shared" si="1"/>
        <v>0</v>
      </c>
      <c r="P36" s="330">
        <f>係数!D36</f>
        <v>3.7173018508232514E-2</v>
      </c>
      <c r="Q36" s="327">
        <f t="shared" si="6"/>
        <v>0</v>
      </c>
      <c r="R36" s="327">
        <v>0</v>
      </c>
      <c r="S36" s="327">
        <f t="shared" si="2"/>
        <v>0</v>
      </c>
      <c r="T36" s="329">
        <f t="shared" si="7"/>
        <v>0</v>
      </c>
      <c r="U36" s="327">
        <f t="shared" si="8"/>
        <v>0</v>
      </c>
      <c r="V36" s="327">
        <f t="shared" si="9"/>
        <v>0</v>
      </c>
      <c r="W36" s="327">
        <f t="shared" si="10"/>
        <v>0</v>
      </c>
      <c r="X36" s="329">
        <f>T36*(1-固定資本!N36)</f>
        <v>0</v>
      </c>
      <c r="Y36" s="327">
        <f>U36*(1-固定資本!N36)</f>
        <v>0</v>
      </c>
      <c r="Z36" s="327">
        <f>V36*(1-固定資本!N36)</f>
        <v>0</v>
      </c>
      <c r="AA36" s="327">
        <f t="shared" si="11"/>
        <v>0</v>
      </c>
      <c r="AB36" s="329">
        <f>F36*係数!H36/1000</f>
        <v>0</v>
      </c>
      <c r="AC36" s="389">
        <f>(F36+H36+R36)*係数!H36/1000</f>
        <v>0</v>
      </c>
      <c r="AD36" s="329">
        <f>F36*係数!I36/1000</f>
        <v>0</v>
      </c>
      <c r="AE36" s="334">
        <f>(F36+H36+R36)*係数!I36/1000</f>
        <v>0</v>
      </c>
    </row>
    <row r="37" spans="1:31">
      <c r="A37" s="11"/>
      <c r="B37" s="301">
        <v>251</v>
      </c>
      <c r="C37" s="303" t="s">
        <v>40</v>
      </c>
      <c r="D37" s="338">
        <f>入力!G55</f>
        <v>0</v>
      </c>
      <c r="E37" s="330">
        <f>固定資本!M37</f>
        <v>1.0526967784300147</v>
      </c>
      <c r="F37" s="338">
        <f t="shared" si="3"/>
        <v>0</v>
      </c>
      <c r="G37" s="327">
        <v>0</v>
      </c>
      <c r="H37" s="327">
        <f t="shared" si="4"/>
        <v>0</v>
      </c>
      <c r="I37" s="327">
        <f t="shared" si="0"/>
        <v>0</v>
      </c>
      <c r="J37" s="330">
        <f>係数!E37+係数!F37</f>
        <v>0.1826755008488927</v>
      </c>
      <c r="K37" s="327">
        <f t="shared" si="5"/>
        <v>0</v>
      </c>
      <c r="L37" s="335"/>
      <c r="M37" s="336"/>
      <c r="N37" s="330">
        <f>係数!G37</f>
        <v>3.8903034557925826E-5</v>
      </c>
      <c r="O37" s="327">
        <f t="shared" si="1"/>
        <v>0</v>
      </c>
      <c r="P37" s="330">
        <f>係数!D37</f>
        <v>0.10243832311935219</v>
      </c>
      <c r="Q37" s="327">
        <f t="shared" si="6"/>
        <v>0</v>
      </c>
      <c r="R37" s="327">
        <v>0</v>
      </c>
      <c r="S37" s="327">
        <f t="shared" si="2"/>
        <v>0</v>
      </c>
      <c r="T37" s="329">
        <f t="shared" si="7"/>
        <v>0</v>
      </c>
      <c r="U37" s="327">
        <f t="shared" si="8"/>
        <v>0</v>
      </c>
      <c r="V37" s="327">
        <f t="shared" si="9"/>
        <v>0</v>
      </c>
      <c r="W37" s="327">
        <f t="shared" si="10"/>
        <v>0</v>
      </c>
      <c r="X37" s="329">
        <f>T37*(1-固定資本!N37)</f>
        <v>0</v>
      </c>
      <c r="Y37" s="327">
        <f>U37*(1-固定資本!N37)</f>
        <v>0</v>
      </c>
      <c r="Z37" s="327">
        <f>V37*(1-固定資本!N37)</f>
        <v>0</v>
      </c>
      <c r="AA37" s="327">
        <f t="shared" si="11"/>
        <v>0</v>
      </c>
      <c r="AB37" s="329">
        <f>F37*係数!H37/1000</f>
        <v>0</v>
      </c>
      <c r="AC37" s="389">
        <f>(F37+H37+R37)*係数!H37/1000</f>
        <v>0</v>
      </c>
      <c r="AD37" s="329">
        <f>F37*係数!I37/1000</f>
        <v>0</v>
      </c>
      <c r="AE37" s="334">
        <f>(F37+H37+R37)*係数!I37/1000</f>
        <v>0</v>
      </c>
    </row>
    <row r="38" spans="1:31">
      <c r="A38" s="11"/>
      <c r="B38" s="301">
        <v>252</v>
      </c>
      <c r="C38" s="303" t="s">
        <v>41</v>
      </c>
      <c r="D38" s="338">
        <f>入力!G56</f>
        <v>0</v>
      </c>
      <c r="E38" s="330">
        <f>固定資本!M38</f>
        <v>1.0670700835814202</v>
      </c>
      <c r="F38" s="338">
        <f t="shared" si="3"/>
        <v>0</v>
      </c>
      <c r="G38" s="327">
        <v>0</v>
      </c>
      <c r="H38" s="327">
        <f t="shared" si="4"/>
        <v>0</v>
      </c>
      <c r="I38" s="327">
        <f t="shared" si="0"/>
        <v>0</v>
      </c>
      <c r="J38" s="330">
        <f>係数!E38+係数!F38</f>
        <v>0.2421643548187889</v>
      </c>
      <c r="K38" s="327">
        <f t="shared" si="5"/>
        <v>0</v>
      </c>
      <c r="L38" s="335"/>
      <c r="M38" s="336"/>
      <c r="N38" s="330">
        <f>係数!G38</f>
        <v>2.4690542481431467E-6</v>
      </c>
      <c r="O38" s="327">
        <f t="shared" si="1"/>
        <v>0</v>
      </c>
      <c r="P38" s="330">
        <f>係数!D38</f>
        <v>0.5048563950510393</v>
      </c>
      <c r="Q38" s="327">
        <f t="shared" si="6"/>
        <v>0</v>
      </c>
      <c r="R38" s="327">
        <v>0</v>
      </c>
      <c r="S38" s="327">
        <f t="shared" si="2"/>
        <v>0</v>
      </c>
      <c r="T38" s="329">
        <f t="shared" si="7"/>
        <v>0</v>
      </c>
      <c r="U38" s="327">
        <f t="shared" si="8"/>
        <v>0</v>
      </c>
      <c r="V38" s="327">
        <f t="shared" si="9"/>
        <v>0</v>
      </c>
      <c r="W38" s="327">
        <f t="shared" si="10"/>
        <v>0</v>
      </c>
      <c r="X38" s="329">
        <f>T38*(1-固定資本!N38)</f>
        <v>0</v>
      </c>
      <c r="Y38" s="327">
        <f>U38*(1-固定資本!N38)</f>
        <v>0</v>
      </c>
      <c r="Z38" s="327">
        <f>V38*(1-固定資本!N38)</f>
        <v>0</v>
      </c>
      <c r="AA38" s="327">
        <f t="shared" si="11"/>
        <v>0</v>
      </c>
      <c r="AB38" s="329">
        <f>F38*係数!H38/1000</f>
        <v>0</v>
      </c>
      <c r="AC38" s="389">
        <f>(F38+H38+R38)*係数!H38/1000</f>
        <v>0</v>
      </c>
      <c r="AD38" s="329">
        <f>F38*係数!I38/1000</f>
        <v>0</v>
      </c>
      <c r="AE38" s="334">
        <f>(F38+H38+R38)*係数!I38/1000</f>
        <v>0</v>
      </c>
    </row>
    <row r="39" spans="1:31">
      <c r="A39" s="11"/>
      <c r="B39" s="301">
        <v>253</v>
      </c>
      <c r="C39" s="303" t="s">
        <v>42</v>
      </c>
      <c r="D39" s="338">
        <f>入力!G57</f>
        <v>0</v>
      </c>
      <c r="E39" s="330">
        <f>固定資本!M39</f>
        <v>0.93984991216962599</v>
      </c>
      <c r="F39" s="338">
        <f t="shared" si="3"/>
        <v>0</v>
      </c>
      <c r="G39" s="327">
        <v>0</v>
      </c>
      <c r="H39" s="327">
        <f t="shared" si="4"/>
        <v>0</v>
      </c>
      <c r="I39" s="327">
        <f t="shared" si="0"/>
        <v>0</v>
      </c>
      <c r="J39" s="330">
        <f>係数!E39+係数!F39</f>
        <v>0.49123118282592082</v>
      </c>
      <c r="K39" s="327">
        <f t="shared" si="5"/>
        <v>0</v>
      </c>
      <c r="L39" s="335"/>
      <c r="M39" s="336"/>
      <c r="N39" s="330">
        <f>係数!G39</f>
        <v>4.1983767575126731E-5</v>
      </c>
      <c r="O39" s="327">
        <f t="shared" si="1"/>
        <v>0</v>
      </c>
      <c r="P39" s="330">
        <f>係数!D39</f>
        <v>2.2138279113519288E-2</v>
      </c>
      <c r="Q39" s="327">
        <f t="shared" si="6"/>
        <v>0</v>
      </c>
      <c r="R39" s="327">
        <v>0</v>
      </c>
      <c r="S39" s="327">
        <f t="shared" si="2"/>
        <v>0</v>
      </c>
      <c r="T39" s="329">
        <f t="shared" si="7"/>
        <v>0</v>
      </c>
      <c r="U39" s="327">
        <f t="shared" si="8"/>
        <v>0</v>
      </c>
      <c r="V39" s="327">
        <f t="shared" si="9"/>
        <v>0</v>
      </c>
      <c r="W39" s="327">
        <f t="shared" si="10"/>
        <v>0</v>
      </c>
      <c r="X39" s="329">
        <f>T39*(1-固定資本!N39)</f>
        <v>0</v>
      </c>
      <c r="Y39" s="327">
        <f>U39*(1-固定資本!N39)</f>
        <v>0</v>
      </c>
      <c r="Z39" s="327">
        <f>V39*(1-固定資本!N39)</f>
        <v>0</v>
      </c>
      <c r="AA39" s="327">
        <f t="shared" si="11"/>
        <v>0</v>
      </c>
      <c r="AB39" s="329">
        <f>F39*係数!H39/1000</f>
        <v>0</v>
      </c>
      <c r="AC39" s="389">
        <f>(F39+H39+R39)*係数!H39/1000</f>
        <v>0</v>
      </c>
      <c r="AD39" s="329">
        <f>F39*係数!I39/1000</f>
        <v>0</v>
      </c>
      <c r="AE39" s="334">
        <f>(F39+H39+R39)*係数!I39/1000</f>
        <v>0</v>
      </c>
    </row>
    <row r="40" spans="1:31">
      <c r="A40" s="11"/>
      <c r="B40" s="301">
        <v>259</v>
      </c>
      <c r="C40" s="303" t="s">
        <v>43</v>
      </c>
      <c r="D40" s="338">
        <f>入力!G58</f>
        <v>0</v>
      </c>
      <c r="E40" s="330">
        <f>固定資本!M40</f>
        <v>1.0686995841865128</v>
      </c>
      <c r="F40" s="338">
        <f t="shared" si="3"/>
        <v>0</v>
      </c>
      <c r="G40" s="327">
        <v>0</v>
      </c>
      <c r="H40" s="327">
        <f t="shared" si="4"/>
        <v>0</v>
      </c>
      <c r="I40" s="327">
        <f t="shared" si="0"/>
        <v>0</v>
      </c>
      <c r="J40" s="330">
        <f>係数!E40+係数!F40</f>
        <v>0.38156664621228359</v>
      </c>
      <c r="K40" s="327">
        <f t="shared" si="5"/>
        <v>0</v>
      </c>
      <c r="L40" s="335"/>
      <c r="M40" s="336"/>
      <c r="N40" s="330">
        <f>係数!G40</f>
        <v>2.2820943790498281E-4</v>
      </c>
      <c r="O40" s="327">
        <f t="shared" si="1"/>
        <v>0</v>
      </c>
      <c r="P40" s="330">
        <f>係数!D40</f>
        <v>0.11040459409606318</v>
      </c>
      <c r="Q40" s="327">
        <f t="shared" si="6"/>
        <v>0</v>
      </c>
      <c r="R40" s="327">
        <v>0</v>
      </c>
      <c r="S40" s="327">
        <f t="shared" si="2"/>
        <v>0</v>
      </c>
      <c r="T40" s="329">
        <f t="shared" si="7"/>
        <v>0</v>
      </c>
      <c r="U40" s="327">
        <f t="shared" si="8"/>
        <v>0</v>
      </c>
      <c r="V40" s="327">
        <f t="shared" si="9"/>
        <v>0</v>
      </c>
      <c r="W40" s="327">
        <f t="shared" si="10"/>
        <v>0</v>
      </c>
      <c r="X40" s="329">
        <f>T40*(1-固定資本!N40)</f>
        <v>0</v>
      </c>
      <c r="Y40" s="327">
        <f>U40*(1-固定資本!N40)</f>
        <v>0</v>
      </c>
      <c r="Z40" s="327">
        <f>V40*(1-固定資本!N40)</f>
        <v>0</v>
      </c>
      <c r="AA40" s="327">
        <f t="shared" si="11"/>
        <v>0</v>
      </c>
      <c r="AB40" s="329">
        <f>F40*係数!H40/1000</f>
        <v>0</v>
      </c>
      <c r="AC40" s="389">
        <f>(F40+H40+R40)*係数!H40/1000</f>
        <v>0</v>
      </c>
      <c r="AD40" s="329">
        <f>F40*係数!I40/1000</f>
        <v>0</v>
      </c>
      <c r="AE40" s="334">
        <f>(F40+H40+R40)*係数!I40/1000</f>
        <v>0</v>
      </c>
    </row>
    <row r="41" spans="1:31">
      <c r="A41" s="11"/>
      <c r="B41" s="301">
        <v>261</v>
      </c>
      <c r="C41" s="303" t="s">
        <v>44</v>
      </c>
      <c r="D41" s="338">
        <f>入力!G59</f>
        <v>0</v>
      </c>
      <c r="E41" s="330">
        <f>固定資本!M41</f>
        <v>0.98732919967788479</v>
      </c>
      <c r="F41" s="338">
        <f t="shared" si="3"/>
        <v>0</v>
      </c>
      <c r="G41" s="327">
        <v>0</v>
      </c>
      <c r="H41" s="327">
        <f t="shared" si="4"/>
        <v>0</v>
      </c>
      <c r="I41" s="327">
        <f t="shared" si="0"/>
        <v>0</v>
      </c>
      <c r="J41" s="330">
        <f>係数!E41+係数!F41</f>
        <v>0.18956978210316641</v>
      </c>
      <c r="K41" s="327">
        <f t="shared" si="5"/>
        <v>0</v>
      </c>
      <c r="L41" s="335"/>
      <c r="M41" s="336"/>
      <c r="N41" s="330">
        <f>係数!G41</f>
        <v>0</v>
      </c>
      <c r="O41" s="327">
        <f t="shared" si="1"/>
        <v>0</v>
      </c>
      <c r="P41" s="330">
        <f>係数!D41</f>
        <v>8.6224411631530273E-4</v>
      </c>
      <c r="Q41" s="327">
        <f t="shared" si="6"/>
        <v>0</v>
      </c>
      <c r="R41" s="327">
        <v>0</v>
      </c>
      <c r="S41" s="327">
        <f t="shared" si="2"/>
        <v>0</v>
      </c>
      <c r="T41" s="329">
        <f t="shared" si="7"/>
        <v>0</v>
      </c>
      <c r="U41" s="327">
        <f t="shared" si="8"/>
        <v>0</v>
      </c>
      <c r="V41" s="327">
        <f t="shared" si="9"/>
        <v>0</v>
      </c>
      <c r="W41" s="327">
        <f t="shared" si="10"/>
        <v>0</v>
      </c>
      <c r="X41" s="329">
        <f>T41*(1-固定資本!N41)</f>
        <v>0</v>
      </c>
      <c r="Y41" s="327">
        <f>U41*(1-固定資本!N41)</f>
        <v>0</v>
      </c>
      <c r="Z41" s="327">
        <f>V41*(1-固定資本!N41)</f>
        <v>0</v>
      </c>
      <c r="AA41" s="327">
        <f t="shared" si="11"/>
        <v>0</v>
      </c>
      <c r="AB41" s="329">
        <f>F41*係数!H41/1000</f>
        <v>0</v>
      </c>
      <c r="AC41" s="389">
        <f>(F41+H41+R41)*係数!H41/1000</f>
        <v>0</v>
      </c>
      <c r="AD41" s="329">
        <f>F41*係数!I41/1000</f>
        <v>0</v>
      </c>
      <c r="AE41" s="334">
        <f>(F41+H41+R41)*係数!I41/1000</f>
        <v>0</v>
      </c>
    </row>
    <row r="42" spans="1:31">
      <c r="A42" s="11"/>
      <c r="B42" s="301">
        <v>262</v>
      </c>
      <c r="C42" s="303" t="s">
        <v>45</v>
      </c>
      <c r="D42" s="338">
        <f>入力!G60</f>
        <v>0</v>
      </c>
      <c r="E42" s="330">
        <f>固定資本!M42</f>
        <v>1.0141266639115543</v>
      </c>
      <c r="F42" s="338">
        <f t="shared" si="3"/>
        <v>0</v>
      </c>
      <c r="G42" s="327">
        <v>0</v>
      </c>
      <c r="H42" s="327">
        <f t="shared" si="4"/>
        <v>0</v>
      </c>
      <c r="I42" s="327">
        <f t="shared" si="0"/>
        <v>0</v>
      </c>
      <c r="J42" s="330">
        <f>係数!E42+係数!F42</f>
        <v>0.29829598527959006</v>
      </c>
      <c r="K42" s="327">
        <f t="shared" si="5"/>
        <v>0</v>
      </c>
      <c r="L42" s="335"/>
      <c r="M42" s="336"/>
      <c r="N42" s="330">
        <f>係数!G42</f>
        <v>0</v>
      </c>
      <c r="O42" s="327">
        <f t="shared" si="1"/>
        <v>0</v>
      </c>
      <c r="P42" s="330">
        <f>係数!D42</f>
        <v>7.151964363288299E-2</v>
      </c>
      <c r="Q42" s="327">
        <f t="shared" si="6"/>
        <v>0</v>
      </c>
      <c r="R42" s="327">
        <v>0</v>
      </c>
      <c r="S42" s="327">
        <f t="shared" si="2"/>
        <v>0</v>
      </c>
      <c r="T42" s="329">
        <f t="shared" si="7"/>
        <v>0</v>
      </c>
      <c r="U42" s="327">
        <f t="shared" si="8"/>
        <v>0</v>
      </c>
      <c r="V42" s="327">
        <f t="shared" si="9"/>
        <v>0</v>
      </c>
      <c r="W42" s="327">
        <f t="shared" si="10"/>
        <v>0</v>
      </c>
      <c r="X42" s="329">
        <f>T42*(1-固定資本!N42)</f>
        <v>0</v>
      </c>
      <c r="Y42" s="327">
        <f>U42*(1-固定資本!N42)</f>
        <v>0</v>
      </c>
      <c r="Z42" s="327">
        <f>V42*(1-固定資本!N42)</f>
        <v>0</v>
      </c>
      <c r="AA42" s="327">
        <f t="shared" si="11"/>
        <v>0</v>
      </c>
      <c r="AB42" s="329">
        <f>F42*係数!H42/1000</f>
        <v>0</v>
      </c>
      <c r="AC42" s="389">
        <f>(F42+H42+R42)*係数!H42/1000</f>
        <v>0</v>
      </c>
      <c r="AD42" s="329">
        <f>F42*係数!I42/1000</f>
        <v>0</v>
      </c>
      <c r="AE42" s="334">
        <f>(F42+H42+R42)*係数!I42/1000</f>
        <v>0</v>
      </c>
    </row>
    <row r="43" spans="1:31">
      <c r="A43" s="11"/>
      <c r="B43" s="301">
        <v>263</v>
      </c>
      <c r="C43" s="303" t="s">
        <v>46</v>
      </c>
      <c r="D43" s="338">
        <f>入力!G61</f>
        <v>0</v>
      </c>
      <c r="E43" s="330">
        <f>固定資本!M43</f>
        <v>1.0762979803621566</v>
      </c>
      <c r="F43" s="338">
        <f t="shared" si="3"/>
        <v>0</v>
      </c>
      <c r="G43" s="327">
        <v>0</v>
      </c>
      <c r="H43" s="327">
        <f t="shared" si="4"/>
        <v>0</v>
      </c>
      <c r="I43" s="327">
        <f t="shared" si="0"/>
        <v>0</v>
      </c>
      <c r="J43" s="330">
        <f>係数!E43+係数!F43</f>
        <v>0.36962919278630313</v>
      </c>
      <c r="K43" s="327">
        <f t="shared" si="5"/>
        <v>0</v>
      </c>
      <c r="L43" s="335"/>
      <c r="M43" s="336"/>
      <c r="N43" s="330">
        <f>係数!G43</f>
        <v>6.6959940551032552E-8</v>
      </c>
      <c r="O43" s="327">
        <f t="shared" si="1"/>
        <v>0</v>
      </c>
      <c r="P43" s="330">
        <f>係数!D43</f>
        <v>8.9259854277943251E-2</v>
      </c>
      <c r="Q43" s="327">
        <f t="shared" si="6"/>
        <v>0</v>
      </c>
      <c r="R43" s="327">
        <v>0</v>
      </c>
      <c r="S43" s="327">
        <f t="shared" si="2"/>
        <v>0</v>
      </c>
      <c r="T43" s="329">
        <f t="shared" si="7"/>
        <v>0</v>
      </c>
      <c r="U43" s="327">
        <f t="shared" si="8"/>
        <v>0</v>
      </c>
      <c r="V43" s="327">
        <f t="shared" si="9"/>
        <v>0</v>
      </c>
      <c r="W43" s="327">
        <f t="shared" si="10"/>
        <v>0</v>
      </c>
      <c r="X43" s="329">
        <f>T43*(1-固定資本!N43)</f>
        <v>0</v>
      </c>
      <c r="Y43" s="327">
        <f>U43*(1-固定資本!N43)</f>
        <v>0</v>
      </c>
      <c r="Z43" s="327">
        <f>V43*(1-固定資本!N43)</f>
        <v>0</v>
      </c>
      <c r="AA43" s="327">
        <f t="shared" si="11"/>
        <v>0</v>
      </c>
      <c r="AB43" s="329">
        <f>F43*係数!H43/1000</f>
        <v>0</v>
      </c>
      <c r="AC43" s="389">
        <f>(F43+H43+R43)*係数!H43/1000</f>
        <v>0</v>
      </c>
      <c r="AD43" s="329">
        <f>F43*係数!I43/1000</f>
        <v>0</v>
      </c>
      <c r="AE43" s="334">
        <f>(F43+H43+R43)*係数!I43/1000</f>
        <v>0</v>
      </c>
    </row>
    <row r="44" spans="1:31">
      <c r="A44" s="11"/>
      <c r="B44" s="301">
        <v>269</v>
      </c>
      <c r="C44" s="303" t="s">
        <v>47</v>
      </c>
      <c r="D44" s="338">
        <f>入力!G62</f>
        <v>0</v>
      </c>
      <c r="E44" s="330">
        <f>固定資本!M44</f>
        <v>1.088861514875836</v>
      </c>
      <c r="F44" s="338">
        <f t="shared" si="3"/>
        <v>0</v>
      </c>
      <c r="G44" s="327">
        <v>0</v>
      </c>
      <c r="H44" s="327">
        <f t="shared" si="4"/>
        <v>0</v>
      </c>
      <c r="I44" s="327">
        <f t="shared" si="0"/>
        <v>0</v>
      </c>
      <c r="J44" s="330">
        <f>係数!E44+係数!F44</f>
        <v>0.1857748502738692</v>
      </c>
      <c r="K44" s="327">
        <f t="shared" si="5"/>
        <v>0</v>
      </c>
      <c r="L44" s="335"/>
      <c r="M44" s="336"/>
      <c r="N44" s="330">
        <f>係数!G44</f>
        <v>0</v>
      </c>
      <c r="O44" s="327">
        <f t="shared" si="1"/>
        <v>0</v>
      </c>
      <c r="P44" s="330">
        <f>係数!D44</f>
        <v>0.34895606008252855</v>
      </c>
      <c r="Q44" s="327">
        <f t="shared" si="6"/>
        <v>0</v>
      </c>
      <c r="R44" s="327">
        <v>0</v>
      </c>
      <c r="S44" s="327">
        <f t="shared" si="2"/>
        <v>0</v>
      </c>
      <c r="T44" s="329">
        <f t="shared" si="7"/>
        <v>0</v>
      </c>
      <c r="U44" s="327">
        <f t="shared" si="8"/>
        <v>0</v>
      </c>
      <c r="V44" s="327">
        <f t="shared" si="9"/>
        <v>0</v>
      </c>
      <c r="W44" s="327">
        <f t="shared" si="10"/>
        <v>0</v>
      </c>
      <c r="X44" s="329">
        <f>T44*(1-固定資本!N44)</f>
        <v>0</v>
      </c>
      <c r="Y44" s="327">
        <f>U44*(1-固定資本!N44)</f>
        <v>0</v>
      </c>
      <c r="Z44" s="327">
        <f>V44*(1-固定資本!N44)</f>
        <v>0</v>
      </c>
      <c r="AA44" s="327">
        <f t="shared" si="11"/>
        <v>0</v>
      </c>
      <c r="AB44" s="329">
        <f>F44*係数!H44/1000</f>
        <v>0</v>
      </c>
      <c r="AC44" s="389">
        <f>(F44+H44+R44)*係数!H44/1000</f>
        <v>0</v>
      </c>
      <c r="AD44" s="329">
        <f>F44*係数!I44/1000</f>
        <v>0</v>
      </c>
      <c r="AE44" s="334">
        <f>(F44+H44+R44)*係数!I44/1000</f>
        <v>0</v>
      </c>
    </row>
    <row r="45" spans="1:31">
      <c r="A45" s="11"/>
      <c r="B45" s="301">
        <v>271</v>
      </c>
      <c r="C45" s="303" t="s">
        <v>48</v>
      </c>
      <c r="D45" s="338">
        <f>入力!G63</f>
        <v>0</v>
      </c>
      <c r="E45" s="330">
        <f>固定資本!M45</f>
        <v>1.0022278956333002</v>
      </c>
      <c r="F45" s="338">
        <f t="shared" si="3"/>
        <v>0</v>
      </c>
      <c r="G45" s="327">
        <v>0</v>
      </c>
      <c r="H45" s="327">
        <f t="shared" si="4"/>
        <v>0</v>
      </c>
      <c r="I45" s="327">
        <f t="shared" si="0"/>
        <v>0</v>
      </c>
      <c r="J45" s="330">
        <f>係数!E45+係数!F45</f>
        <v>0.22837316786600481</v>
      </c>
      <c r="K45" s="327">
        <f t="shared" si="5"/>
        <v>0</v>
      </c>
      <c r="L45" s="335"/>
      <c r="M45" s="336"/>
      <c r="N45" s="330">
        <f>係数!G45</f>
        <v>3.338179306947361E-4</v>
      </c>
      <c r="O45" s="327">
        <f t="shared" si="1"/>
        <v>0</v>
      </c>
      <c r="P45" s="330">
        <f>係数!D45</f>
        <v>7.9113759470006872E-2</v>
      </c>
      <c r="Q45" s="327">
        <f t="shared" si="6"/>
        <v>0</v>
      </c>
      <c r="R45" s="327">
        <v>0</v>
      </c>
      <c r="S45" s="327">
        <f t="shared" si="2"/>
        <v>0</v>
      </c>
      <c r="T45" s="329">
        <f t="shared" si="7"/>
        <v>0</v>
      </c>
      <c r="U45" s="327">
        <f t="shared" si="8"/>
        <v>0</v>
      </c>
      <c r="V45" s="327">
        <f t="shared" si="9"/>
        <v>0</v>
      </c>
      <c r="W45" s="327">
        <f t="shared" si="10"/>
        <v>0</v>
      </c>
      <c r="X45" s="329">
        <f>T45*(1-固定資本!N45)</f>
        <v>0</v>
      </c>
      <c r="Y45" s="327">
        <f>U45*(1-固定資本!N45)</f>
        <v>0</v>
      </c>
      <c r="Z45" s="327">
        <f>V45*(1-固定資本!N45)</f>
        <v>0</v>
      </c>
      <c r="AA45" s="327">
        <f t="shared" si="11"/>
        <v>0</v>
      </c>
      <c r="AB45" s="329">
        <f>F45*係数!H45/1000</f>
        <v>0</v>
      </c>
      <c r="AC45" s="389">
        <f>(F45+H45+R45)*係数!H45/1000</f>
        <v>0</v>
      </c>
      <c r="AD45" s="329">
        <f>F45*係数!I45/1000</f>
        <v>0</v>
      </c>
      <c r="AE45" s="334">
        <f>(F45+H45+R45)*係数!I45/1000</f>
        <v>0</v>
      </c>
    </row>
    <row r="46" spans="1:31">
      <c r="A46" s="11"/>
      <c r="B46" s="301">
        <v>272</v>
      </c>
      <c r="C46" s="303" t="s">
        <v>49</v>
      </c>
      <c r="D46" s="338">
        <f>入力!G64</f>
        <v>0</v>
      </c>
      <c r="E46" s="330">
        <f>固定資本!M46</f>
        <v>1.1786980443126454</v>
      </c>
      <c r="F46" s="338">
        <f t="shared" si="3"/>
        <v>0</v>
      </c>
      <c r="G46" s="327">
        <v>0</v>
      </c>
      <c r="H46" s="327">
        <f t="shared" si="4"/>
        <v>0</v>
      </c>
      <c r="I46" s="327">
        <f t="shared" si="0"/>
        <v>0</v>
      </c>
      <c r="J46" s="330">
        <f>係数!E46+係数!F46</f>
        <v>0.1359251474990589</v>
      </c>
      <c r="K46" s="327">
        <f t="shared" si="5"/>
        <v>0</v>
      </c>
      <c r="L46" s="335"/>
      <c r="M46" s="336"/>
      <c r="N46" s="330">
        <f>係数!G46</f>
        <v>1.1288018112307643E-5</v>
      </c>
      <c r="O46" s="327">
        <f t="shared" si="1"/>
        <v>0</v>
      </c>
      <c r="P46" s="330">
        <f>係数!D46</f>
        <v>0.10431581902322939</v>
      </c>
      <c r="Q46" s="327">
        <f t="shared" si="6"/>
        <v>0</v>
      </c>
      <c r="R46" s="327">
        <v>0</v>
      </c>
      <c r="S46" s="327">
        <f t="shared" si="2"/>
        <v>0</v>
      </c>
      <c r="T46" s="329">
        <f t="shared" si="7"/>
        <v>0</v>
      </c>
      <c r="U46" s="327">
        <f t="shared" si="8"/>
        <v>0</v>
      </c>
      <c r="V46" s="327">
        <f t="shared" si="9"/>
        <v>0</v>
      </c>
      <c r="W46" s="327">
        <f t="shared" si="10"/>
        <v>0</v>
      </c>
      <c r="X46" s="329">
        <f>T46*(1-固定資本!N46)</f>
        <v>0</v>
      </c>
      <c r="Y46" s="327">
        <f>U46*(1-固定資本!N46)</f>
        <v>0</v>
      </c>
      <c r="Z46" s="327">
        <f>V46*(1-固定資本!N46)</f>
        <v>0</v>
      </c>
      <c r="AA46" s="327">
        <f t="shared" si="11"/>
        <v>0</v>
      </c>
      <c r="AB46" s="329">
        <f>F46*係数!H46/1000</f>
        <v>0</v>
      </c>
      <c r="AC46" s="389">
        <f>(F46+H46+R46)*係数!H46/1000</f>
        <v>0</v>
      </c>
      <c r="AD46" s="329">
        <f>F46*係数!I46/1000</f>
        <v>0</v>
      </c>
      <c r="AE46" s="334">
        <f>(F46+H46+R46)*係数!I46/1000</f>
        <v>0</v>
      </c>
    </row>
    <row r="47" spans="1:31">
      <c r="A47" s="11"/>
      <c r="B47" s="301">
        <v>281</v>
      </c>
      <c r="C47" s="303" t="s">
        <v>50</v>
      </c>
      <c r="D47" s="338">
        <f>入力!G65</f>
        <v>0</v>
      </c>
      <c r="E47" s="330">
        <f>固定資本!M47</f>
        <v>1.078770995220204</v>
      </c>
      <c r="F47" s="338">
        <f t="shared" si="3"/>
        <v>0</v>
      </c>
      <c r="G47" s="327">
        <v>0</v>
      </c>
      <c r="H47" s="327">
        <f t="shared" si="4"/>
        <v>0</v>
      </c>
      <c r="I47" s="327">
        <f t="shared" si="0"/>
        <v>0</v>
      </c>
      <c r="J47" s="330">
        <f>係数!E47+係数!F47</f>
        <v>0.25619574738553563</v>
      </c>
      <c r="K47" s="327">
        <f t="shared" si="5"/>
        <v>0</v>
      </c>
      <c r="L47" s="335"/>
      <c r="M47" s="336"/>
      <c r="N47" s="330">
        <f>係数!G47</f>
        <v>5.4581448428375329E-5</v>
      </c>
      <c r="O47" s="327">
        <f t="shared" si="1"/>
        <v>0</v>
      </c>
      <c r="P47" s="330">
        <f>係数!D47</f>
        <v>0.2509662771493818</v>
      </c>
      <c r="Q47" s="327">
        <f t="shared" si="6"/>
        <v>0</v>
      </c>
      <c r="R47" s="327">
        <v>0</v>
      </c>
      <c r="S47" s="327">
        <f t="shared" si="2"/>
        <v>0</v>
      </c>
      <c r="T47" s="329">
        <f t="shared" si="7"/>
        <v>0</v>
      </c>
      <c r="U47" s="327">
        <f t="shared" si="8"/>
        <v>0</v>
      </c>
      <c r="V47" s="327">
        <f t="shared" si="9"/>
        <v>0</v>
      </c>
      <c r="W47" s="327">
        <f t="shared" si="10"/>
        <v>0</v>
      </c>
      <c r="X47" s="329">
        <f>T47*(1-固定資本!N47)</f>
        <v>0</v>
      </c>
      <c r="Y47" s="327">
        <f>U47*(1-固定資本!N47)</f>
        <v>0</v>
      </c>
      <c r="Z47" s="327">
        <f>V47*(1-固定資本!N47)</f>
        <v>0</v>
      </c>
      <c r="AA47" s="327">
        <f t="shared" si="11"/>
        <v>0</v>
      </c>
      <c r="AB47" s="329">
        <f>F47*係数!H47/1000</f>
        <v>0</v>
      </c>
      <c r="AC47" s="389">
        <f>(F47+H47+R47)*係数!H47/1000</f>
        <v>0</v>
      </c>
      <c r="AD47" s="329">
        <f>F47*係数!I47/1000</f>
        <v>0</v>
      </c>
      <c r="AE47" s="334">
        <f>(F47+H47+R47)*係数!I47/1000</f>
        <v>0</v>
      </c>
    </row>
    <row r="48" spans="1:31">
      <c r="A48" s="11"/>
      <c r="B48" s="301">
        <v>289</v>
      </c>
      <c r="C48" s="303" t="s">
        <v>51</v>
      </c>
      <c r="D48" s="338">
        <f>入力!G66</f>
        <v>0</v>
      </c>
      <c r="E48" s="330">
        <f>固定資本!M48</f>
        <v>1.0064665346761426</v>
      </c>
      <c r="F48" s="338">
        <f t="shared" si="3"/>
        <v>0</v>
      </c>
      <c r="G48" s="327">
        <v>0</v>
      </c>
      <c r="H48" s="327">
        <f t="shared" si="4"/>
        <v>0</v>
      </c>
      <c r="I48" s="327">
        <f t="shared" si="0"/>
        <v>0</v>
      </c>
      <c r="J48" s="330">
        <f>係数!E48+係数!F48</f>
        <v>0.35832383748428992</v>
      </c>
      <c r="K48" s="327">
        <f t="shared" si="5"/>
        <v>0</v>
      </c>
      <c r="L48" s="335"/>
      <c r="M48" s="336"/>
      <c r="N48" s="330">
        <f>係数!G48</f>
        <v>6.1655112669238305E-4</v>
      </c>
      <c r="O48" s="327">
        <f t="shared" si="1"/>
        <v>0</v>
      </c>
      <c r="P48" s="330">
        <f>係数!D48</f>
        <v>0.20633101348163241</v>
      </c>
      <c r="Q48" s="327">
        <f t="shared" si="6"/>
        <v>0</v>
      </c>
      <c r="R48" s="327">
        <v>0</v>
      </c>
      <c r="S48" s="327">
        <f t="shared" si="2"/>
        <v>0</v>
      </c>
      <c r="T48" s="329">
        <f t="shared" si="7"/>
        <v>0</v>
      </c>
      <c r="U48" s="327">
        <f t="shared" si="8"/>
        <v>0</v>
      </c>
      <c r="V48" s="327">
        <f t="shared" si="9"/>
        <v>0</v>
      </c>
      <c r="W48" s="327">
        <f t="shared" si="10"/>
        <v>0</v>
      </c>
      <c r="X48" s="329">
        <f>T48*(1-固定資本!N48)</f>
        <v>0</v>
      </c>
      <c r="Y48" s="327">
        <f>U48*(1-固定資本!N48)</f>
        <v>0</v>
      </c>
      <c r="Z48" s="327">
        <f>V48*(1-固定資本!N48)</f>
        <v>0</v>
      </c>
      <c r="AA48" s="327">
        <f t="shared" si="11"/>
        <v>0</v>
      </c>
      <c r="AB48" s="329">
        <f>F48*係数!H48/1000</f>
        <v>0</v>
      </c>
      <c r="AC48" s="389">
        <f>(F48+H48+R48)*係数!H48/1000</f>
        <v>0</v>
      </c>
      <c r="AD48" s="329">
        <f>F48*係数!I48/1000</f>
        <v>0</v>
      </c>
      <c r="AE48" s="334">
        <f>(F48+H48+R48)*係数!I48/1000</f>
        <v>0</v>
      </c>
    </row>
    <row r="49" spans="1:31">
      <c r="A49" s="11"/>
      <c r="B49" s="301">
        <v>291</v>
      </c>
      <c r="C49" s="303" t="s">
        <v>52</v>
      </c>
      <c r="D49" s="338">
        <f>入力!G67</f>
        <v>0</v>
      </c>
      <c r="E49" s="330">
        <f>固定資本!M49</f>
        <v>0.99804687742255671</v>
      </c>
      <c r="F49" s="338">
        <f t="shared" si="3"/>
        <v>0</v>
      </c>
      <c r="G49" s="327">
        <v>0</v>
      </c>
      <c r="H49" s="327">
        <f t="shared" si="4"/>
        <v>0</v>
      </c>
      <c r="I49" s="327">
        <f t="shared" si="0"/>
        <v>0</v>
      </c>
      <c r="J49" s="330">
        <f>係数!E49+係数!F49</f>
        <v>0.28382344116182756</v>
      </c>
      <c r="K49" s="327">
        <f t="shared" si="5"/>
        <v>0</v>
      </c>
      <c r="L49" s="335"/>
      <c r="M49" s="336"/>
      <c r="N49" s="330">
        <f>係数!G49</f>
        <v>2.5889257840221236E-5</v>
      </c>
      <c r="O49" s="327">
        <f t="shared" si="1"/>
        <v>0</v>
      </c>
      <c r="P49" s="330">
        <f>係数!D49</f>
        <v>0.19447037720968696</v>
      </c>
      <c r="Q49" s="327">
        <f t="shared" si="6"/>
        <v>0</v>
      </c>
      <c r="R49" s="327">
        <v>0</v>
      </c>
      <c r="S49" s="327">
        <f t="shared" si="2"/>
        <v>0</v>
      </c>
      <c r="T49" s="329">
        <f t="shared" si="7"/>
        <v>0</v>
      </c>
      <c r="U49" s="327">
        <f t="shared" si="8"/>
        <v>0</v>
      </c>
      <c r="V49" s="327">
        <f t="shared" si="9"/>
        <v>0</v>
      </c>
      <c r="W49" s="327">
        <f t="shared" si="10"/>
        <v>0</v>
      </c>
      <c r="X49" s="329">
        <f>T49*(1-固定資本!N49)</f>
        <v>0</v>
      </c>
      <c r="Y49" s="327">
        <f>U49*(1-固定資本!N49)</f>
        <v>0</v>
      </c>
      <c r="Z49" s="327">
        <f>V49*(1-固定資本!N49)</f>
        <v>0</v>
      </c>
      <c r="AA49" s="327">
        <f t="shared" si="11"/>
        <v>0</v>
      </c>
      <c r="AB49" s="329">
        <f>F49*係数!H49/1000</f>
        <v>0</v>
      </c>
      <c r="AC49" s="389">
        <f>(F49+H49+R49)*係数!H49/1000</f>
        <v>0</v>
      </c>
      <c r="AD49" s="329">
        <f>F49*係数!I49/1000</f>
        <v>0</v>
      </c>
      <c r="AE49" s="334">
        <f>(F49+H49+R49)*係数!I49/1000</f>
        <v>0</v>
      </c>
    </row>
    <row r="50" spans="1:31">
      <c r="A50" s="11"/>
      <c r="B50" s="301">
        <v>301</v>
      </c>
      <c r="C50" s="303" t="s">
        <v>53</v>
      </c>
      <c r="D50" s="338">
        <f>入力!G68</f>
        <v>0</v>
      </c>
      <c r="E50" s="330">
        <f>固定資本!M50</f>
        <v>1.0542282146114508</v>
      </c>
      <c r="F50" s="338">
        <f t="shared" si="3"/>
        <v>0</v>
      </c>
      <c r="G50" s="327">
        <v>0</v>
      </c>
      <c r="H50" s="327">
        <f t="shared" si="4"/>
        <v>0</v>
      </c>
      <c r="I50" s="327">
        <f t="shared" si="0"/>
        <v>0</v>
      </c>
      <c r="J50" s="330">
        <f>係数!E50+係数!F50</f>
        <v>0.33737146327787881</v>
      </c>
      <c r="K50" s="327">
        <f t="shared" si="5"/>
        <v>0</v>
      </c>
      <c r="L50" s="335"/>
      <c r="M50" s="336"/>
      <c r="N50" s="330">
        <f>係数!G50</f>
        <v>1.2594629368425553E-5</v>
      </c>
      <c r="O50" s="327">
        <f t="shared" si="1"/>
        <v>0</v>
      </c>
      <c r="P50" s="330">
        <f>係数!D50</f>
        <v>0.27956452455417657</v>
      </c>
      <c r="Q50" s="327">
        <f t="shared" si="6"/>
        <v>0</v>
      </c>
      <c r="R50" s="327">
        <v>0</v>
      </c>
      <c r="S50" s="327">
        <f t="shared" si="2"/>
        <v>0</v>
      </c>
      <c r="T50" s="329">
        <f t="shared" si="7"/>
        <v>0</v>
      </c>
      <c r="U50" s="327">
        <f t="shared" si="8"/>
        <v>0</v>
      </c>
      <c r="V50" s="327">
        <f t="shared" si="9"/>
        <v>0</v>
      </c>
      <c r="W50" s="327">
        <f t="shared" si="10"/>
        <v>0</v>
      </c>
      <c r="X50" s="329">
        <f>T50*(1-固定資本!N50)</f>
        <v>0</v>
      </c>
      <c r="Y50" s="327">
        <f>U50*(1-固定資本!N50)</f>
        <v>0</v>
      </c>
      <c r="Z50" s="327">
        <f>V50*(1-固定資本!N50)</f>
        <v>0</v>
      </c>
      <c r="AA50" s="327">
        <f t="shared" si="11"/>
        <v>0</v>
      </c>
      <c r="AB50" s="329">
        <f>F50*係数!H50/1000</f>
        <v>0</v>
      </c>
      <c r="AC50" s="389">
        <f>(F50+H50+R50)*係数!H50/1000</f>
        <v>0</v>
      </c>
      <c r="AD50" s="329">
        <f>F50*係数!I50/1000</f>
        <v>0</v>
      </c>
      <c r="AE50" s="334">
        <f>(F50+H50+R50)*係数!I50/1000</f>
        <v>0</v>
      </c>
    </row>
    <row r="51" spans="1:31">
      <c r="A51" s="11"/>
      <c r="B51" s="301">
        <v>311</v>
      </c>
      <c r="C51" s="303" t="s">
        <v>54</v>
      </c>
      <c r="D51" s="338">
        <f>入力!G69</f>
        <v>0</v>
      </c>
      <c r="E51" s="330">
        <f>固定資本!M51</f>
        <v>0.993776990181925</v>
      </c>
      <c r="F51" s="338">
        <f t="shared" si="3"/>
        <v>0</v>
      </c>
      <c r="G51" s="327">
        <v>0</v>
      </c>
      <c r="H51" s="327">
        <f t="shared" si="4"/>
        <v>0</v>
      </c>
      <c r="I51" s="327">
        <f t="shared" si="0"/>
        <v>0</v>
      </c>
      <c r="J51" s="330">
        <f>係数!E51+係数!F51</f>
        <v>0.237295371525235</v>
      </c>
      <c r="K51" s="327">
        <f t="shared" si="5"/>
        <v>0</v>
      </c>
      <c r="L51" s="335"/>
      <c r="M51" s="336"/>
      <c r="N51" s="330">
        <f>係数!G51</f>
        <v>1.8530302798477416E-4</v>
      </c>
      <c r="O51" s="327">
        <f t="shared" si="1"/>
        <v>0</v>
      </c>
      <c r="P51" s="330">
        <f>係数!D51</f>
        <v>0.18662164935342163</v>
      </c>
      <c r="Q51" s="327">
        <f t="shared" si="6"/>
        <v>0</v>
      </c>
      <c r="R51" s="327">
        <v>0</v>
      </c>
      <c r="S51" s="327">
        <f t="shared" si="2"/>
        <v>0</v>
      </c>
      <c r="T51" s="329">
        <f t="shared" si="7"/>
        <v>0</v>
      </c>
      <c r="U51" s="327">
        <f t="shared" si="8"/>
        <v>0</v>
      </c>
      <c r="V51" s="327">
        <f t="shared" si="9"/>
        <v>0</v>
      </c>
      <c r="W51" s="327">
        <f t="shared" si="10"/>
        <v>0</v>
      </c>
      <c r="X51" s="329">
        <f>T51*(1-固定資本!N51)</f>
        <v>0</v>
      </c>
      <c r="Y51" s="327">
        <f>U51*(1-固定資本!N51)</f>
        <v>0</v>
      </c>
      <c r="Z51" s="327">
        <f>V51*(1-固定資本!N51)</f>
        <v>0</v>
      </c>
      <c r="AA51" s="327">
        <f t="shared" si="11"/>
        <v>0</v>
      </c>
      <c r="AB51" s="329">
        <f>F51*係数!H51/1000</f>
        <v>0</v>
      </c>
      <c r="AC51" s="389">
        <f>(F51+H51+R51)*係数!H51/1000</f>
        <v>0</v>
      </c>
      <c r="AD51" s="329">
        <f>F51*係数!I51/1000</f>
        <v>0</v>
      </c>
      <c r="AE51" s="334">
        <f>(F51+H51+R51)*係数!I51/1000</f>
        <v>0</v>
      </c>
    </row>
    <row r="52" spans="1:31">
      <c r="A52" s="11"/>
      <c r="B52" s="301">
        <v>321</v>
      </c>
      <c r="C52" s="303" t="s">
        <v>55</v>
      </c>
      <c r="D52" s="338">
        <f>入力!G70</f>
        <v>0</v>
      </c>
      <c r="E52" s="330">
        <f>固定資本!M52</f>
        <v>0.87217033210708417</v>
      </c>
      <c r="F52" s="338">
        <f t="shared" si="3"/>
        <v>0</v>
      </c>
      <c r="G52" s="327">
        <v>0</v>
      </c>
      <c r="H52" s="327">
        <f t="shared" si="4"/>
        <v>0</v>
      </c>
      <c r="I52" s="327">
        <f t="shared" si="0"/>
        <v>0</v>
      </c>
      <c r="J52" s="330">
        <f>係数!E52+係数!F52</f>
        <v>8.119232321544069E-2</v>
      </c>
      <c r="K52" s="327">
        <f t="shared" si="5"/>
        <v>0</v>
      </c>
      <c r="L52" s="335"/>
      <c r="M52" s="336"/>
      <c r="N52" s="330">
        <f>係数!G52</f>
        <v>3.7373204308242689E-6</v>
      </c>
      <c r="O52" s="327">
        <f t="shared" si="1"/>
        <v>0</v>
      </c>
      <c r="P52" s="330">
        <f>係数!D52</f>
        <v>0.10806372814409915</v>
      </c>
      <c r="Q52" s="327">
        <f t="shared" si="6"/>
        <v>0</v>
      </c>
      <c r="R52" s="327">
        <v>0</v>
      </c>
      <c r="S52" s="327">
        <f t="shared" si="2"/>
        <v>0</v>
      </c>
      <c r="T52" s="329">
        <f t="shared" si="7"/>
        <v>0</v>
      </c>
      <c r="U52" s="327">
        <f t="shared" si="8"/>
        <v>0</v>
      </c>
      <c r="V52" s="327">
        <f t="shared" si="9"/>
        <v>0</v>
      </c>
      <c r="W52" s="327">
        <f t="shared" si="10"/>
        <v>0</v>
      </c>
      <c r="X52" s="329">
        <f>T52*(1-固定資本!N52)</f>
        <v>0</v>
      </c>
      <c r="Y52" s="327">
        <f>U52*(1-固定資本!N52)</f>
        <v>0</v>
      </c>
      <c r="Z52" s="327">
        <f>V52*(1-固定資本!N52)</f>
        <v>0</v>
      </c>
      <c r="AA52" s="327">
        <f t="shared" si="11"/>
        <v>0</v>
      </c>
      <c r="AB52" s="329">
        <f>F52*係数!H52/1000</f>
        <v>0</v>
      </c>
      <c r="AC52" s="389">
        <f>(F52+H52+R52)*係数!H52/1000</f>
        <v>0</v>
      </c>
      <c r="AD52" s="329">
        <f>F52*係数!I52/1000</f>
        <v>0</v>
      </c>
      <c r="AE52" s="334">
        <f>(F52+H52+R52)*係数!I52/1000</f>
        <v>0</v>
      </c>
    </row>
    <row r="53" spans="1:31">
      <c r="A53" s="11"/>
      <c r="B53" s="301">
        <v>329</v>
      </c>
      <c r="C53" s="303" t="s">
        <v>56</v>
      </c>
      <c r="D53" s="338">
        <f>入力!G71</f>
        <v>0</v>
      </c>
      <c r="E53" s="330">
        <f>固定資本!M53</f>
        <v>0.9839279747950298</v>
      </c>
      <c r="F53" s="338">
        <f t="shared" si="3"/>
        <v>0</v>
      </c>
      <c r="G53" s="327">
        <v>0</v>
      </c>
      <c r="H53" s="327">
        <f t="shared" si="4"/>
        <v>0</v>
      </c>
      <c r="I53" s="327">
        <f t="shared" si="0"/>
        <v>0</v>
      </c>
      <c r="J53" s="330">
        <f>係数!E53+係数!F53</f>
        <v>0.29877619717705572</v>
      </c>
      <c r="K53" s="327">
        <f t="shared" si="5"/>
        <v>0</v>
      </c>
      <c r="L53" s="335"/>
      <c r="M53" s="336"/>
      <c r="N53" s="330">
        <f>係数!G53</f>
        <v>3.9027823014632879E-4</v>
      </c>
      <c r="O53" s="327">
        <f t="shared" si="1"/>
        <v>0</v>
      </c>
      <c r="P53" s="330">
        <f>係数!D53</f>
        <v>6.1168281989615769E-2</v>
      </c>
      <c r="Q53" s="327">
        <f t="shared" si="6"/>
        <v>0</v>
      </c>
      <c r="R53" s="327">
        <v>0</v>
      </c>
      <c r="S53" s="327">
        <f t="shared" si="2"/>
        <v>0</v>
      </c>
      <c r="T53" s="329">
        <f t="shared" si="7"/>
        <v>0</v>
      </c>
      <c r="U53" s="327">
        <f t="shared" si="8"/>
        <v>0</v>
      </c>
      <c r="V53" s="327">
        <f t="shared" si="9"/>
        <v>0</v>
      </c>
      <c r="W53" s="327">
        <f t="shared" si="10"/>
        <v>0</v>
      </c>
      <c r="X53" s="329">
        <f>T53*(1-固定資本!N53)</f>
        <v>0</v>
      </c>
      <c r="Y53" s="327">
        <f>U53*(1-固定資本!N53)</f>
        <v>0</v>
      </c>
      <c r="Z53" s="327">
        <f>V53*(1-固定資本!N53)</f>
        <v>0</v>
      </c>
      <c r="AA53" s="327">
        <f t="shared" si="11"/>
        <v>0</v>
      </c>
      <c r="AB53" s="329">
        <f>F53*係数!H53/1000</f>
        <v>0</v>
      </c>
      <c r="AC53" s="389">
        <f>(F53+H53+R53)*係数!H53/1000</f>
        <v>0</v>
      </c>
      <c r="AD53" s="329">
        <f>F53*係数!I53/1000</f>
        <v>0</v>
      </c>
      <c r="AE53" s="334">
        <f>(F53+H53+R53)*係数!I53/1000</f>
        <v>0</v>
      </c>
    </row>
    <row r="54" spans="1:31">
      <c r="A54" s="11"/>
      <c r="B54" s="301">
        <v>331</v>
      </c>
      <c r="C54" s="303" t="s">
        <v>57</v>
      </c>
      <c r="D54" s="338">
        <f>入力!G72</f>
        <v>0</v>
      </c>
      <c r="E54" s="330">
        <f>固定資本!M54</f>
        <v>0.96944649885451473</v>
      </c>
      <c r="F54" s="338">
        <f t="shared" si="3"/>
        <v>0</v>
      </c>
      <c r="G54" s="327">
        <v>0</v>
      </c>
      <c r="H54" s="327">
        <f t="shared" si="4"/>
        <v>0</v>
      </c>
      <c r="I54" s="327">
        <f t="shared" si="0"/>
        <v>0</v>
      </c>
      <c r="J54" s="330">
        <f>係数!E54+係数!F54</f>
        <v>0.17336406714455868</v>
      </c>
      <c r="K54" s="327">
        <f t="shared" si="5"/>
        <v>0</v>
      </c>
      <c r="L54" s="335"/>
      <c r="M54" s="336"/>
      <c r="N54" s="330">
        <f>係数!G54</f>
        <v>2.0819647620617176E-5</v>
      </c>
      <c r="O54" s="327">
        <f t="shared" si="1"/>
        <v>0</v>
      </c>
      <c r="P54" s="330">
        <f>係数!D54</f>
        <v>0.15690913891417524</v>
      </c>
      <c r="Q54" s="327">
        <f t="shared" si="6"/>
        <v>0</v>
      </c>
      <c r="R54" s="327">
        <v>0</v>
      </c>
      <c r="S54" s="327">
        <f t="shared" si="2"/>
        <v>0</v>
      </c>
      <c r="T54" s="329">
        <f t="shared" si="7"/>
        <v>0</v>
      </c>
      <c r="U54" s="327">
        <f t="shared" si="8"/>
        <v>0</v>
      </c>
      <c r="V54" s="327">
        <f t="shared" si="9"/>
        <v>0</v>
      </c>
      <c r="W54" s="327">
        <f t="shared" si="10"/>
        <v>0</v>
      </c>
      <c r="X54" s="329">
        <f>T54*(1-固定資本!N54)</f>
        <v>0</v>
      </c>
      <c r="Y54" s="327">
        <f>U54*(1-固定資本!N54)</f>
        <v>0</v>
      </c>
      <c r="Z54" s="327">
        <f>V54*(1-固定資本!N54)</f>
        <v>0</v>
      </c>
      <c r="AA54" s="327">
        <f t="shared" si="11"/>
        <v>0</v>
      </c>
      <c r="AB54" s="329">
        <f>F54*係数!H54/1000</f>
        <v>0</v>
      </c>
      <c r="AC54" s="389">
        <f>(F54+H54+R54)*係数!H54/1000</f>
        <v>0</v>
      </c>
      <c r="AD54" s="329">
        <f>F54*係数!I54/1000</f>
        <v>0</v>
      </c>
      <c r="AE54" s="334">
        <f>(F54+H54+R54)*係数!I54/1000</f>
        <v>0</v>
      </c>
    </row>
    <row r="55" spans="1:31">
      <c r="A55" s="11"/>
      <c r="B55" s="301">
        <v>332</v>
      </c>
      <c r="C55" s="303" t="s">
        <v>58</v>
      </c>
      <c r="D55" s="338">
        <f>入力!G73</f>
        <v>0</v>
      </c>
      <c r="E55" s="330">
        <f>固定資本!M55</f>
        <v>0.93933155585241601</v>
      </c>
      <c r="F55" s="338">
        <f t="shared" si="3"/>
        <v>0</v>
      </c>
      <c r="G55" s="327">
        <v>0</v>
      </c>
      <c r="H55" s="327">
        <f t="shared" si="4"/>
        <v>0</v>
      </c>
      <c r="I55" s="327">
        <f t="shared" si="0"/>
        <v>0</v>
      </c>
      <c r="J55" s="330">
        <f>係数!E55+係数!F55</f>
        <v>0.2403125341043828</v>
      </c>
      <c r="K55" s="327">
        <f t="shared" si="5"/>
        <v>0</v>
      </c>
      <c r="L55" s="335"/>
      <c r="M55" s="336"/>
      <c r="N55" s="330">
        <f>係数!G55</f>
        <v>4.6473165015965328E-3</v>
      </c>
      <c r="O55" s="327">
        <f t="shared" si="1"/>
        <v>0</v>
      </c>
      <c r="P55" s="330">
        <f>係数!D55</f>
        <v>5.4339697316388436E-2</v>
      </c>
      <c r="Q55" s="327">
        <f t="shared" si="6"/>
        <v>0</v>
      </c>
      <c r="R55" s="327">
        <v>0</v>
      </c>
      <c r="S55" s="327">
        <f t="shared" si="2"/>
        <v>0</v>
      </c>
      <c r="T55" s="329">
        <f t="shared" si="7"/>
        <v>0</v>
      </c>
      <c r="U55" s="327">
        <f t="shared" si="8"/>
        <v>0</v>
      </c>
      <c r="V55" s="327">
        <f t="shared" si="9"/>
        <v>0</v>
      </c>
      <c r="W55" s="327">
        <f t="shared" si="10"/>
        <v>0</v>
      </c>
      <c r="X55" s="329">
        <f>T55*(1-固定資本!N55)</f>
        <v>0</v>
      </c>
      <c r="Y55" s="327">
        <f>U55*(1-固定資本!N55)</f>
        <v>0</v>
      </c>
      <c r="Z55" s="327">
        <f>V55*(1-固定資本!N55)</f>
        <v>0</v>
      </c>
      <c r="AA55" s="327">
        <f t="shared" si="11"/>
        <v>0</v>
      </c>
      <c r="AB55" s="329">
        <f>F55*係数!H55/1000</f>
        <v>0</v>
      </c>
      <c r="AC55" s="389">
        <f>(F55+H55+R55)*係数!H55/1000</f>
        <v>0</v>
      </c>
      <c r="AD55" s="329">
        <f>F55*係数!I55/1000</f>
        <v>0</v>
      </c>
      <c r="AE55" s="334">
        <f>(F55+H55+R55)*係数!I55/1000</f>
        <v>0</v>
      </c>
    </row>
    <row r="56" spans="1:31">
      <c r="A56" s="11"/>
      <c r="B56" s="301">
        <v>333</v>
      </c>
      <c r="C56" s="303" t="s">
        <v>59</v>
      </c>
      <c r="D56" s="338">
        <f>入力!G74</f>
        <v>0</v>
      </c>
      <c r="E56" s="330">
        <f>固定資本!M56</f>
        <v>0.91252521591431612</v>
      </c>
      <c r="F56" s="338">
        <f t="shared" si="3"/>
        <v>0</v>
      </c>
      <c r="G56" s="327">
        <v>0</v>
      </c>
      <c r="H56" s="327">
        <f t="shared" si="4"/>
        <v>0</v>
      </c>
      <c r="I56" s="327">
        <f t="shared" si="0"/>
        <v>0</v>
      </c>
      <c r="J56" s="330">
        <f>係数!E56+係数!F56</f>
        <v>0.13537601018029927</v>
      </c>
      <c r="K56" s="327">
        <f t="shared" si="5"/>
        <v>0</v>
      </c>
      <c r="L56" s="335"/>
      <c r="M56" s="336"/>
      <c r="N56" s="330">
        <f>係数!G56</f>
        <v>1.2862296405073664E-7</v>
      </c>
      <c r="O56" s="327">
        <f t="shared" si="1"/>
        <v>0</v>
      </c>
      <c r="P56" s="330">
        <f>係数!D56</f>
        <v>8.044684326261653E-2</v>
      </c>
      <c r="Q56" s="327">
        <f t="shared" si="6"/>
        <v>0</v>
      </c>
      <c r="R56" s="327">
        <v>0</v>
      </c>
      <c r="S56" s="327">
        <f t="shared" si="2"/>
        <v>0</v>
      </c>
      <c r="T56" s="329">
        <f t="shared" si="7"/>
        <v>0</v>
      </c>
      <c r="U56" s="327">
        <f t="shared" si="8"/>
        <v>0</v>
      </c>
      <c r="V56" s="327">
        <f t="shared" si="9"/>
        <v>0</v>
      </c>
      <c r="W56" s="327">
        <f t="shared" si="10"/>
        <v>0</v>
      </c>
      <c r="X56" s="329">
        <f>T56*(1-固定資本!N56)</f>
        <v>0</v>
      </c>
      <c r="Y56" s="327">
        <f>U56*(1-固定資本!N56)</f>
        <v>0</v>
      </c>
      <c r="Z56" s="327">
        <f>V56*(1-固定資本!N56)</f>
        <v>0</v>
      </c>
      <c r="AA56" s="327">
        <f t="shared" si="11"/>
        <v>0</v>
      </c>
      <c r="AB56" s="329">
        <f>F56*係数!H56/1000</f>
        <v>0</v>
      </c>
      <c r="AC56" s="389">
        <f>(F56+H56+R56)*係数!H56/1000</f>
        <v>0</v>
      </c>
      <c r="AD56" s="329">
        <f>F56*係数!I56/1000</f>
        <v>0</v>
      </c>
      <c r="AE56" s="334">
        <f>(F56+H56+R56)*係数!I56/1000</f>
        <v>0</v>
      </c>
    </row>
    <row r="57" spans="1:31">
      <c r="A57" s="11"/>
      <c r="B57" s="301">
        <v>339</v>
      </c>
      <c r="C57" s="303" t="s">
        <v>60</v>
      </c>
      <c r="D57" s="338">
        <f>入力!G75</f>
        <v>0</v>
      </c>
      <c r="E57" s="330">
        <f>固定資本!M57</f>
        <v>1.0862464709146373</v>
      </c>
      <c r="F57" s="338">
        <f t="shared" si="3"/>
        <v>0</v>
      </c>
      <c r="G57" s="327">
        <v>0</v>
      </c>
      <c r="H57" s="327">
        <f t="shared" si="4"/>
        <v>0</v>
      </c>
      <c r="I57" s="327">
        <f t="shared" si="0"/>
        <v>0</v>
      </c>
      <c r="J57" s="330">
        <f>係数!E57+係数!F57</f>
        <v>0.24753335594240047</v>
      </c>
      <c r="K57" s="327">
        <f t="shared" si="5"/>
        <v>0</v>
      </c>
      <c r="L57" s="335"/>
      <c r="M57" s="336"/>
      <c r="N57" s="330">
        <f>係数!G57</f>
        <v>1.6586814993437466E-3</v>
      </c>
      <c r="O57" s="327">
        <f t="shared" si="1"/>
        <v>0</v>
      </c>
      <c r="P57" s="330">
        <f>係数!D57</f>
        <v>2.5694054236487962E-2</v>
      </c>
      <c r="Q57" s="327">
        <f t="shared" si="6"/>
        <v>0</v>
      </c>
      <c r="R57" s="327">
        <v>0</v>
      </c>
      <c r="S57" s="327">
        <f t="shared" si="2"/>
        <v>0</v>
      </c>
      <c r="T57" s="329">
        <f t="shared" si="7"/>
        <v>0</v>
      </c>
      <c r="U57" s="327">
        <f t="shared" si="8"/>
        <v>0</v>
      </c>
      <c r="V57" s="327">
        <f t="shared" si="9"/>
        <v>0</v>
      </c>
      <c r="W57" s="327">
        <f t="shared" si="10"/>
        <v>0</v>
      </c>
      <c r="X57" s="329">
        <f>T57*(1-固定資本!N57)</f>
        <v>0</v>
      </c>
      <c r="Y57" s="327">
        <f>U57*(1-固定資本!N57)</f>
        <v>0</v>
      </c>
      <c r="Z57" s="327">
        <f>V57*(1-固定資本!N57)</f>
        <v>0</v>
      </c>
      <c r="AA57" s="327">
        <f t="shared" si="11"/>
        <v>0</v>
      </c>
      <c r="AB57" s="329">
        <f>F57*係数!H57/1000</f>
        <v>0</v>
      </c>
      <c r="AC57" s="389">
        <f>(F57+H57+R57)*係数!H57/1000</f>
        <v>0</v>
      </c>
      <c r="AD57" s="329">
        <f>F57*係数!I57/1000</f>
        <v>0</v>
      </c>
      <c r="AE57" s="334">
        <f>(F57+H57+R57)*係数!I57/1000</f>
        <v>0</v>
      </c>
    </row>
    <row r="58" spans="1:31">
      <c r="A58" s="11"/>
      <c r="B58" s="301">
        <v>341</v>
      </c>
      <c r="C58" s="303" t="s">
        <v>61</v>
      </c>
      <c r="D58" s="338">
        <f>入力!G76</f>
        <v>0</v>
      </c>
      <c r="E58" s="330">
        <f>固定資本!M58</f>
        <v>0.99759421019612848</v>
      </c>
      <c r="F58" s="338">
        <f t="shared" si="3"/>
        <v>0</v>
      </c>
      <c r="G58" s="327">
        <v>0</v>
      </c>
      <c r="H58" s="327">
        <f t="shared" si="4"/>
        <v>0</v>
      </c>
      <c r="I58" s="327">
        <f t="shared" si="0"/>
        <v>0</v>
      </c>
      <c r="J58" s="330">
        <f>係数!E58+係数!F58</f>
        <v>0.17268851243932659</v>
      </c>
      <c r="K58" s="327">
        <f t="shared" si="5"/>
        <v>0</v>
      </c>
      <c r="L58" s="335"/>
      <c r="M58" s="336"/>
      <c r="N58" s="330">
        <f>係数!G58</f>
        <v>8.0023812861750067E-3</v>
      </c>
      <c r="O58" s="327">
        <f t="shared" si="1"/>
        <v>0</v>
      </c>
      <c r="P58" s="330">
        <f>係数!D58</f>
        <v>5.0816227614314258E-2</v>
      </c>
      <c r="Q58" s="327">
        <f t="shared" si="6"/>
        <v>0</v>
      </c>
      <c r="R58" s="327">
        <v>0</v>
      </c>
      <c r="S58" s="327">
        <f t="shared" si="2"/>
        <v>0</v>
      </c>
      <c r="T58" s="329">
        <f t="shared" si="7"/>
        <v>0</v>
      </c>
      <c r="U58" s="327">
        <f t="shared" si="8"/>
        <v>0</v>
      </c>
      <c r="V58" s="327">
        <f t="shared" si="9"/>
        <v>0</v>
      </c>
      <c r="W58" s="327">
        <f t="shared" si="10"/>
        <v>0</v>
      </c>
      <c r="X58" s="329">
        <f>T58*(1-固定資本!N58)</f>
        <v>0</v>
      </c>
      <c r="Y58" s="327">
        <f>U58*(1-固定資本!N58)</f>
        <v>0</v>
      </c>
      <c r="Z58" s="327">
        <f>V58*(1-固定資本!N58)</f>
        <v>0</v>
      </c>
      <c r="AA58" s="327">
        <f t="shared" si="11"/>
        <v>0</v>
      </c>
      <c r="AB58" s="329">
        <f>F58*係数!H58/1000</f>
        <v>0</v>
      </c>
      <c r="AC58" s="389">
        <f>(F58+H58+R58)*係数!H58/1000</f>
        <v>0</v>
      </c>
      <c r="AD58" s="329">
        <f>F58*係数!I58/1000</f>
        <v>0</v>
      </c>
      <c r="AE58" s="334">
        <f>(F58+H58+R58)*係数!I58/1000</f>
        <v>0</v>
      </c>
    </row>
    <row r="59" spans="1:31">
      <c r="A59" s="11"/>
      <c r="B59" s="301">
        <v>342</v>
      </c>
      <c r="C59" s="303" t="s">
        <v>62</v>
      </c>
      <c r="D59" s="338">
        <f>入力!G77</f>
        <v>0</v>
      </c>
      <c r="E59" s="330">
        <f>固定資本!M59</f>
        <v>0.88038727452022891</v>
      </c>
      <c r="F59" s="338">
        <f t="shared" si="3"/>
        <v>0</v>
      </c>
      <c r="G59" s="327">
        <v>0</v>
      </c>
      <c r="H59" s="327">
        <f t="shared" si="4"/>
        <v>0</v>
      </c>
      <c r="I59" s="327">
        <f t="shared" si="0"/>
        <v>0</v>
      </c>
      <c r="J59" s="330">
        <f>係数!E59+係数!F59</f>
        <v>2.4147561688528857E-2</v>
      </c>
      <c r="K59" s="327">
        <f t="shared" si="5"/>
        <v>0</v>
      </c>
      <c r="L59" s="335"/>
      <c r="M59" s="336"/>
      <c r="N59" s="330">
        <f>係数!G59</f>
        <v>1.6750215096689438E-3</v>
      </c>
      <c r="O59" s="327">
        <f t="shared" si="1"/>
        <v>0</v>
      </c>
      <c r="P59" s="330">
        <f>係数!D59</f>
        <v>2.5807602303842714E-2</v>
      </c>
      <c r="Q59" s="327">
        <f t="shared" si="6"/>
        <v>0</v>
      </c>
      <c r="R59" s="327">
        <v>0</v>
      </c>
      <c r="S59" s="327">
        <f t="shared" si="2"/>
        <v>0</v>
      </c>
      <c r="T59" s="329">
        <f t="shared" si="7"/>
        <v>0</v>
      </c>
      <c r="U59" s="327">
        <f t="shared" si="8"/>
        <v>0</v>
      </c>
      <c r="V59" s="327">
        <f t="shared" si="9"/>
        <v>0</v>
      </c>
      <c r="W59" s="327">
        <f t="shared" si="10"/>
        <v>0</v>
      </c>
      <c r="X59" s="329">
        <f>T59*(1-固定資本!N59)</f>
        <v>0</v>
      </c>
      <c r="Y59" s="327">
        <f>U59*(1-固定資本!N59)</f>
        <v>0</v>
      </c>
      <c r="Z59" s="327">
        <f>V59*(1-固定資本!N59)</f>
        <v>0</v>
      </c>
      <c r="AA59" s="327">
        <f t="shared" si="11"/>
        <v>0</v>
      </c>
      <c r="AB59" s="329">
        <f>F59*係数!H59/1000</f>
        <v>0</v>
      </c>
      <c r="AC59" s="389">
        <f>(F59+H59+R59)*係数!H59/1000</f>
        <v>0</v>
      </c>
      <c r="AD59" s="329">
        <f>F59*係数!I59/1000</f>
        <v>0</v>
      </c>
      <c r="AE59" s="334">
        <f>(F59+H59+R59)*係数!I59/1000</f>
        <v>0</v>
      </c>
    </row>
    <row r="60" spans="1:31">
      <c r="A60" s="11"/>
      <c r="B60" s="301">
        <v>351</v>
      </c>
      <c r="C60" s="303" t="s">
        <v>63</v>
      </c>
      <c r="D60" s="338">
        <f>入力!G78</f>
        <v>0</v>
      </c>
      <c r="E60" s="330">
        <f>固定資本!M60</f>
        <v>1.0292693984274004</v>
      </c>
      <c r="F60" s="338">
        <f t="shared" si="3"/>
        <v>0</v>
      </c>
      <c r="G60" s="327">
        <v>0</v>
      </c>
      <c r="H60" s="327">
        <f t="shared" si="4"/>
        <v>0</v>
      </c>
      <c r="I60" s="327">
        <f t="shared" si="0"/>
        <v>0</v>
      </c>
      <c r="J60" s="330">
        <f>係数!E60+係数!F60</f>
        <v>9.9892762354099524E-2</v>
      </c>
      <c r="K60" s="327">
        <f t="shared" si="5"/>
        <v>0</v>
      </c>
      <c r="L60" s="335"/>
      <c r="M60" s="336"/>
      <c r="N60" s="330">
        <f>係数!G60</f>
        <v>1.669588530939619E-2</v>
      </c>
      <c r="O60" s="327">
        <f t="shared" si="1"/>
        <v>0</v>
      </c>
      <c r="P60" s="330">
        <f>係数!D60</f>
        <v>0.18138586818061686</v>
      </c>
      <c r="Q60" s="327">
        <f t="shared" si="6"/>
        <v>0</v>
      </c>
      <c r="R60" s="327">
        <v>0</v>
      </c>
      <c r="S60" s="327">
        <f t="shared" si="2"/>
        <v>0</v>
      </c>
      <c r="T60" s="329">
        <f t="shared" si="7"/>
        <v>0</v>
      </c>
      <c r="U60" s="327">
        <f t="shared" si="8"/>
        <v>0</v>
      </c>
      <c r="V60" s="327">
        <f t="shared" si="9"/>
        <v>0</v>
      </c>
      <c r="W60" s="327">
        <f t="shared" si="10"/>
        <v>0</v>
      </c>
      <c r="X60" s="329">
        <f>T60*(1-固定資本!N60)</f>
        <v>0</v>
      </c>
      <c r="Y60" s="327">
        <f>U60*(1-固定資本!N60)</f>
        <v>0</v>
      </c>
      <c r="Z60" s="327">
        <f>V60*(1-固定資本!N60)</f>
        <v>0</v>
      </c>
      <c r="AA60" s="327">
        <f t="shared" si="11"/>
        <v>0</v>
      </c>
      <c r="AB60" s="329">
        <f>F60*係数!H60/1000</f>
        <v>0</v>
      </c>
      <c r="AC60" s="389">
        <f>(F60+H60+R60)*係数!H60/1000</f>
        <v>0</v>
      </c>
      <c r="AD60" s="329">
        <f>F60*係数!I60/1000</f>
        <v>0</v>
      </c>
      <c r="AE60" s="334">
        <f>(F60+H60+R60)*係数!I60/1000</f>
        <v>0</v>
      </c>
    </row>
    <row r="61" spans="1:31">
      <c r="A61" s="11"/>
      <c r="B61" s="301">
        <v>352</v>
      </c>
      <c r="C61" s="303" t="s">
        <v>64</v>
      </c>
      <c r="D61" s="338">
        <f>入力!G79</f>
        <v>0</v>
      </c>
      <c r="E61" s="330">
        <f>固定資本!M61</f>
        <v>1.0777770206850861</v>
      </c>
      <c r="F61" s="338">
        <f t="shared" si="3"/>
        <v>0</v>
      </c>
      <c r="G61" s="327">
        <v>0</v>
      </c>
      <c r="H61" s="327">
        <f t="shared" si="4"/>
        <v>0</v>
      </c>
      <c r="I61" s="327">
        <f t="shared" si="0"/>
        <v>0</v>
      </c>
      <c r="J61" s="330">
        <f>係数!E61+係数!F61</f>
        <v>0.2632869790743177</v>
      </c>
      <c r="K61" s="327">
        <f t="shared" si="5"/>
        <v>0</v>
      </c>
      <c r="L61" s="335"/>
      <c r="M61" s="336"/>
      <c r="N61" s="330">
        <f>係数!G61</f>
        <v>1.1299573452005485E-3</v>
      </c>
      <c r="O61" s="327">
        <f t="shared" si="1"/>
        <v>0</v>
      </c>
      <c r="P61" s="330">
        <f>係数!D61</f>
        <v>1.2205764593368973E-2</v>
      </c>
      <c r="Q61" s="327">
        <f t="shared" si="6"/>
        <v>0</v>
      </c>
      <c r="R61" s="327">
        <v>0</v>
      </c>
      <c r="S61" s="327">
        <f t="shared" si="2"/>
        <v>0</v>
      </c>
      <c r="T61" s="329">
        <f t="shared" si="7"/>
        <v>0</v>
      </c>
      <c r="U61" s="327">
        <f t="shared" si="8"/>
        <v>0</v>
      </c>
      <c r="V61" s="327">
        <f t="shared" si="9"/>
        <v>0</v>
      </c>
      <c r="W61" s="327">
        <f t="shared" si="10"/>
        <v>0</v>
      </c>
      <c r="X61" s="329">
        <f>T61*(1-固定資本!N61)</f>
        <v>0</v>
      </c>
      <c r="Y61" s="327">
        <f>U61*(1-固定資本!N61)</f>
        <v>0</v>
      </c>
      <c r="Z61" s="327">
        <f>V61*(1-固定資本!N61)</f>
        <v>0</v>
      </c>
      <c r="AA61" s="327">
        <f t="shared" si="11"/>
        <v>0</v>
      </c>
      <c r="AB61" s="329">
        <f>F61*係数!H61/1000</f>
        <v>0</v>
      </c>
      <c r="AC61" s="389">
        <f>(F61+H61+R61)*係数!H61/1000</f>
        <v>0</v>
      </c>
      <c r="AD61" s="329">
        <f>F61*係数!I61/1000</f>
        <v>0</v>
      </c>
      <c r="AE61" s="334">
        <f>(F61+H61+R61)*係数!I61/1000</f>
        <v>0</v>
      </c>
    </row>
    <row r="62" spans="1:31">
      <c r="A62" s="11"/>
      <c r="B62" s="301">
        <v>353</v>
      </c>
      <c r="C62" s="303" t="s">
        <v>65</v>
      </c>
      <c r="D62" s="338">
        <f>入力!G80</f>
        <v>0</v>
      </c>
      <c r="E62" s="330">
        <f>固定資本!M62</f>
        <v>0.97998583993842281</v>
      </c>
      <c r="F62" s="338">
        <f t="shared" si="3"/>
        <v>0</v>
      </c>
      <c r="G62" s="327">
        <v>0</v>
      </c>
      <c r="H62" s="327">
        <f t="shared" si="4"/>
        <v>0</v>
      </c>
      <c r="I62" s="327">
        <f t="shared" si="0"/>
        <v>0</v>
      </c>
      <c r="J62" s="330">
        <f>係数!E62+係数!F62</f>
        <v>0.20059536011656015</v>
      </c>
      <c r="K62" s="327">
        <f t="shared" si="5"/>
        <v>0</v>
      </c>
      <c r="L62" s="335"/>
      <c r="M62" s="336"/>
      <c r="N62" s="330">
        <f>係数!G62</f>
        <v>3.294509680370278E-5</v>
      </c>
      <c r="O62" s="327">
        <f t="shared" si="1"/>
        <v>0</v>
      </c>
      <c r="P62" s="330">
        <f>係数!D62</f>
        <v>0.35032605907938386</v>
      </c>
      <c r="Q62" s="327">
        <f t="shared" si="6"/>
        <v>0</v>
      </c>
      <c r="R62" s="327">
        <v>0</v>
      </c>
      <c r="S62" s="327">
        <f t="shared" si="2"/>
        <v>0</v>
      </c>
      <c r="T62" s="329">
        <f t="shared" si="7"/>
        <v>0</v>
      </c>
      <c r="U62" s="327">
        <f t="shared" si="8"/>
        <v>0</v>
      </c>
      <c r="V62" s="327">
        <f t="shared" si="9"/>
        <v>0</v>
      </c>
      <c r="W62" s="327">
        <f t="shared" si="10"/>
        <v>0</v>
      </c>
      <c r="X62" s="329">
        <f>T62*(1-固定資本!N62)</f>
        <v>0</v>
      </c>
      <c r="Y62" s="327">
        <f>U62*(1-固定資本!N62)</f>
        <v>0</v>
      </c>
      <c r="Z62" s="327">
        <f>V62*(1-固定資本!N62)</f>
        <v>0</v>
      </c>
      <c r="AA62" s="327">
        <f t="shared" si="11"/>
        <v>0</v>
      </c>
      <c r="AB62" s="329">
        <f>F62*係数!H62/1000</f>
        <v>0</v>
      </c>
      <c r="AC62" s="389">
        <f>(F62+H62+R62)*係数!H62/1000</f>
        <v>0</v>
      </c>
      <c r="AD62" s="329">
        <f>F62*係数!I62/1000</f>
        <v>0</v>
      </c>
      <c r="AE62" s="334">
        <f>(F62+H62+R62)*係数!I62/1000</f>
        <v>0</v>
      </c>
    </row>
    <row r="63" spans="1:31">
      <c r="A63" s="11"/>
      <c r="B63" s="301">
        <v>354</v>
      </c>
      <c r="C63" s="303" t="s">
        <v>66</v>
      </c>
      <c r="D63" s="338">
        <f>入力!G81</f>
        <v>0</v>
      </c>
      <c r="E63" s="330">
        <f>固定資本!M63</f>
        <v>1.0391045095811722</v>
      </c>
      <c r="F63" s="338">
        <f t="shared" si="3"/>
        <v>0</v>
      </c>
      <c r="G63" s="327">
        <v>0</v>
      </c>
      <c r="H63" s="327">
        <f t="shared" si="4"/>
        <v>0</v>
      </c>
      <c r="I63" s="327">
        <f t="shared" si="0"/>
        <v>0</v>
      </c>
      <c r="J63" s="330">
        <f>係数!E63+係数!F63</f>
        <v>0.4360552531803713</v>
      </c>
      <c r="K63" s="327">
        <f t="shared" si="5"/>
        <v>0</v>
      </c>
      <c r="L63" s="335"/>
      <c r="M63" s="336"/>
      <c r="N63" s="330">
        <f>係数!G63</f>
        <v>4.1310771233681304E-5</v>
      </c>
      <c r="O63" s="327">
        <f t="shared" si="1"/>
        <v>0</v>
      </c>
      <c r="P63" s="330">
        <f>係数!D63</f>
        <v>7.3916866288037397E-4</v>
      </c>
      <c r="Q63" s="327">
        <f t="shared" si="6"/>
        <v>0</v>
      </c>
      <c r="R63" s="327">
        <v>0</v>
      </c>
      <c r="S63" s="327">
        <f t="shared" si="2"/>
        <v>0</v>
      </c>
      <c r="T63" s="329">
        <f t="shared" si="7"/>
        <v>0</v>
      </c>
      <c r="U63" s="327">
        <f t="shared" si="8"/>
        <v>0</v>
      </c>
      <c r="V63" s="327">
        <f t="shared" si="9"/>
        <v>0</v>
      </c>
      <c r="W63" s="327">
        <f t="shared" si="10"/>
        <v>0</v>
      </c>
      <c r="X63" s="329">
        <f>T63*(1-固定資本!N63)</f>
        <v>0</v>
      </c>
      <c r="Y63" s="327">
        <f>U63*(1-固定資本!N63)</f>
        <v>0</v>
      </c>
      <c r="Z63" s="327">
        <f>V63*(1-固定資本!N63)</f>
        <v>0</v>
      </c>
      <c r="AA63" s="327">
        <f t="shared" si="11"/>
        <v>0</v>
      </c>
      <c r="AB63" s="329">
        <f>F63*係数!H63/1000</f>
        <v>0</v>
      </c>
      <c r="AC63" s="389">
        <f>(F63+H63+R63)*係数!H63/1000</f>
        <v>0</v>
      </c>
      <c r="AD63" s="329">
        <f>F63*係数!I63/1000</f>
        <v>0</v>
      </c>
      <c r="AE63" s="334">
        <f>(F63+H63+R63)*係数!I63/1000</f>
        <v>0</v>
      </c>
    </row>
    <row r="64" spans="1:31">
      <c r="A64" s="11"/>
      <c r="B64" s="301">
        <v>359</v>
      </c>
      <c r="C64" s="303" t="s">
        <v>67</v>
      </c>
      <c r="D64" s="338">
        <f>入力!G82</f>
        <v>0</v>
      </c>
      <c r="E64" s="330">
        <f>固定資本!M64</f>
        <v>0.97828680195451068</v>
      </c>
      <c r="F64" s="338">
        <f t="shared" si="3"/>
        <v>0</v>
      </c>
      <c r="G64" s="327">
        <v>0</v>
      </c>
      <c r="H64" s="327">
        <f t="shared" si="4"/>
        <v>0</v>
      </c>
      <c r="I64" s="327">
        <f t="shared" si="0"/>
        <v>0</v>
      </c>
      <c r="J64" s="330">
        <f>係数!E64+係数!F64</f>
        <v>0.28865369360546178</v>
      </c>
      <c r="K64" s="327">
        <f t="shared" si="5"/>
        <v>0</v>
      </c>
      <c r="L64" s="335"/>
      <c r="M64" s="336"/>
      <c r="N64" s="330">
        <f>係数!G64</f>
        <v>6.8290330358696091E-4</v>
      </c>
      <c r="O64" s="327">
        <f t="shared" si="1"/>
        <v>0</v>
      </c>
      <c r="P64" s="330">
        <f>係数!D64</f>
        <v>0.11789056275927778</v>
      </c>
      <c r="Q64" s="327">
        <f t="shared" si="6"/>
        <v>0</v>
      </c>
      <c r="R64" s="327">
        <v>0</v>
      </c>
      <c r="S64" s="327">
        <f t="shared" si="2"/>
        <v>0</v>
      </c>
      <c r="T64" s="329">
        <f t="shared" si="7"/>
        <v>0</v>
      </c>
      <c r="U64" s="327">
        <f t="shared" si="8"/>
        <v>0</v>
      </c>
      <c r="V64" s="327">
        <f t="shared" si="9"/>
        <v>0</v>
      </c>
      <c r="W64" s="327">
        <f t="shared" si="10"/>
        <v>0</v>
      </c>
      <c r="X64" s="329">
        <f>T64*(1-固定資本!N64)</f>
        <v>0</v>
      </c>
      <c r="Y64" s="327">
        <f>U64*(1-固定資本!N64)</f>
        <v>0</v>
      </c>
      <c r="Z64" s="327">
        <f>V64*(1-固定資本!N64)</f>
        <v>0</v>
      </c>
      <c r="AA64" s="327">
        <f t="shared" si="11"/>
        <v>0</v>
      </c>
      <c r="AB64" s="329">
        <f>F64*係数!H64/1000</f>
        <v>0</v>
      </c>
      <c r="AC64" s="389">
        <f>(F64+H64+R64)*係数!H64/1000</f>
        <v>0</v>
      </c>
      <c r="AD64" s="329">
        <f>F64*係数!I64/1000</f>
        <v>0</v>
      </c>
      <c r="AE64" s="334">
        <f>(F64+H64+R64)*係数!I64/1000</f>
        <v>0</v>
      </c>
    </row>
    <row r="65" spans="1:31">
      <c r="A65" s="11"/>
      <c r="B65" s="301">
        <v>391</v>
      </c>
      <c r="C65" s="303" t="s">
        <v>68</v>
      </c>
      <c r="D65" s="338">
        <f>入力!G83</f>
        <v>0</v>
      </c>
      <c r="E65" s="330">
        <f>固定資本!M65</f>
        <v>1.0014938599114716</v>
      </c>
      <c r="F65" s="338">
        <f t="shared" si="3"/>
        <v>0</v>
      </c>
      <c r="G65" s="327">
        <v>0</v>
      </c>
      <c r="H65" s="327">
        <f t="shared" si="4"/>
        <v>0</v>
      </c>
      <c r="I65" s="327">
        <f t="shared" si="0"/>
        <v>0</v>
      </c>
      <c r="J65" s="330">
        <f>係数!E65+係数!F65</f>
        <v>0.26182916961188041</v>
      </c>
      <c r="K65" s="327">
        <f t="shared" si="5"/>
        <v>0</v>
      </c>
      <c r="L65" s="335"/>
      <c r="M65" s="336"/>
      <c r="N65" s="330">
        <f>係数!G65</f>
        <v>4.4821886246076744E-3</v>
      </c>
      <c r="O65" s="327">
        <f t="shared" si="1"/>
        <v>0</v>
      </c>
      <c r="P65" s="330">
        <f>係数!D65</f>
        <v>0.10668188263078404</v>
      </c>
      <c r="Q65" s="327">
        <f t="shared" si="6"/>
        <v>0</v>
      </c>
      <c r="R65" s="327">
        <v>0</v>
      </c>
      <c r="S65" s="327">
        <f t="shared" si="2"/>
        <v>0</v>
      </c>
      <c r="T65" s="329">
        <f t="shared" si="7"/>
        <v>0</v>
      </c>
      <c r="U65" s="327">
        <f t="shared" si="8"/>
        <v>0</v>
      </c>
      <c r="V65" s="327">
        <f t="shared" si="9"/>
        <v>0</v>
      </c>
      <c r="W65" s="327">
        <f t="shared" si="10"/>
        <v>0</v>
      </c>
      <c r="X65" s="329">
        <f>T65*(1-固定資本!N65)</f>
        <v>0</v>
      </c>
      <c r="Y65" s="327">
        <f>U65*(1-固定資本!N65)</f>
        <v>0</v>
      </c>
      <c r="Z65" s="327">
        <f>V65*(1-固定資本!N65)</f>
        <v>0</v>
      </c>
      <c r="AA65" s="327">
        <f t="shared" si="11"/>
        <v>0</v>
      </c>
      <c r="AB65" s="329">
        <f>F65*係数!H65/1000</f>
        <v>0</v>
      </c>
      <c r="AC65" s="389">
        <f>(F65+H65+R65)*係数!H65/1000</f>
        <v>0</v>
      </c>
      <c r="AD65" s="329">
        <f>F65*係数!I65/1000</f>
        <v>0</v>
      </c>
      <c r="AE65" s="334">
        <f>(F65+H65+R65)*係数!I65/1000</f>
        <v>0</v>
      </c>
    </row>
    <row r="66" spans="1:31">
      <c r="A66" s="11"/>
      <c r="B66" s="301">
        <v>392</v>
      </c>
      <c r="C66" s="303" t="s">
        <v>69</v>
      </c>
      <c r="D66" s="338">
        <f>入力!G84</f>
        <v>0</v>
      </c>
      <c r="E66" s="330">
        <f>固定資本!M66</f>
        <v>1.0447962776028905</v>
      </c>
      <c r="F66" s="338">
        <f t="shared" si="3"/>
        <v>0</v>
      </c>
      <c r="G66" s="327">
        <v>0</v>
      </c>
      <c r="H66" s="327">
        <f t="shared" si="4"/>
        <v>0</v>
      </c>
      <c r="I66" s="327">
        <f t="shared" si="0"/>
        <v>0</v>
      </c>
      <c r="J66" s="330">
        <f>係数!E66+係数!F66</f>
        <v>0.22337078017670559</v>
      </c>
      <c r="K66" s="327">
        <f t="shared" si="5"/>
        <v>0</v>
      </c>
      <c r="L66" s="335"/>
      <c r="M66" s="336"/>
      <c r="N66" s="330">
        <f>係数!G66</f>
        <v>3.6033625500998784E-4</v>
      </c>
      <c r="O66" s="327">
        <f t="shared" si="1"/>
        <v>0</v>
      </c>
      <c r="P66" s="330">
        <f>係数!D66</f>
        <v>0.7440348788739255</v>
      </c>
      <c r="Q66" s="327">
        <f t="shared" si="6"/>
        <v>0</v>
      </c>
      <c r="R66" s="327">
        <v>0</v>
      </c>
      <c r="S66" s="327">
        <f t="shared" si="2"/>
        <v>0</v>
      </c>
      <c r="T66" s="329">
        <f t="shared" si="7"/>
        <v>0</v>
      </c>
      <c r="U66" s="327">
        <f t="shared" si="8"/>
        <v>0</v>
      </c>
      <c r="V66" s="327">
        <f t="shared" si="9"/>
        <v>0</v>
      </c>
      <c r="W66" s="327">
        <f t="shared" si="10"/>
        <v>0</v>
      </c>
      <c r="X66" s="329">
        <f>T66*(1-固定資本!N66)</f>
        <v>0</v>
      </c>
      <c r="Y66" s="327">
        <f>U66*(1-固定資本!N66)</f>
        <v>0</v>
      </c>
      <c r="Z66" s="327">
        <f>V66*(1-固定資本!N66)</f>
        <v>0</v>
      </c>
      <c r="AA66" s="327">
        <f t="shared" si="11"/>
        <v>0</v>
      </c>
      <c r="AB66" s="329">
        <f>F66*係数!H66/1000</f>
        <v>0</v>
      </c>
      <c r="AC66" s="389">
        <f>(F66+H66+R66)*係数!H66/1000</f>
        <v>0</v>
      </c>
      <c r="AD66" s="329">
        <f>F66*係数!I66/1000</f>
        <v>0</v>
      </c>
      <c r="AE66" s="334">
        <f>(F66+H66+R66)*係数!I66/1000</f>
        <v>0</v>
      </c>
    </row>
    <row r="67" spans="1:31">
      <c r="A67" s="11"/>
      <c r="B67" s="301">
        <v>411</v>
      </c>
      <c r="C67" s="303" t="s">
        <v>70</v>
      </c>
      <c r="D67" s="338">
        <f>入力!G85</f>
        <v>0</v>
      </c>
      <c r="E67" s="330">
        <f>固定資本!M67</f>
        <v>1.0911773272265726</v>
      </c>
      <c r="F67" s="338">
        <f t="shared" si="3"/>
        <v>0</v>
      </c>
      <c r="G67" s="327">
        <v>0</v>
      </c>
      <c r="H67" s="327">
        <f t="shared" si="4"/>
        <v>0</v>
      </c>
      <c r="I67" s="327">
        <f t="shared" si="0"/>
        <v>0</v>
      </c>
      <c r="J67" s="330">
        <f>係数!E67+係数!F67</f>
        <v>0.35937964912441589</v>
      </c>
      <c r="K67" s="327">
        <f t="shared" si="5"/>
        <v>0</v>
      </c>
      <c r="L67" s="335"/>
      <c r="M67" s="336"/>
      <c r="N67" s="330">
        <f>係数!G67</f>
        <v>0</v>
      </c>
      <c r="O67" s="327">
        <f t="shared" si="1"/>
        <v>0</v>
      </c>
      <c r="P67" s="330">
        <f>係数!D67</f>
        <v>1</v>
      </c>
      <c r="Q67" s="327">
        <f t="shared" si="6"/>
        <v>0</v>
      </c>
      <c r="R67" s="327">
        <v>0</v>
      </c>
      <c r="S67" s="327">
        <f t="shared" si="2"/>
        <v>0</v>
      </c>
      <c r="T67" s="329">
        <f t="shared" si="7"/>
        <v>0</v>
      </c>
      <c r="U67" s="327">
        <f t="shared" si="8"/>
        <v>0</v>
      </c>
      <c r="V67" s="327">
        <f t="shared" si="9"/>
        <v>0</v>
      </c>
      <c r="W67" s="327">
        <f t="shared" si="10"/>
        <v>0</v>
      </c>
      <c r="X67" s="329">
        <f>T67*(1-固定資本!N67)</f>
        <v>0</v>
      </c>
      <c r="Y67" s="327">
        <f>U67*(1-固定資本!N67)</f>
        <v>0</v>
      </c>
      <c r="Z67" s="327">
        <f>V67*(1-固定資本!N67)</f>
        <v>0</v>
      </c>
      <c r="AA67" s="327">
        <f t="shared" si="11"/>
        <v>0</v>
      </c>
      <c r="AB67" s="389">
        <f>F67*係数!H67/1000</f>
        <v>0</v>
      </c>
      <c r="AC67" s="389">
        <f>(F67+H67+R67)*係数!H67/1000</f>
        <v>0</v>
      </c>
      <c r="AD67" s="389">
        <f>F67*係数!I67/1000</f>
        <v>0</v>
      </c>
      <c r="AE67" s="334">
        <f>(F67+H67+R67)*係数!I67/1000</f>
        <v>0</v>
      </c>
    </row>
    <row r="68" spans="1:31">
      <c r="A68" s="11"/>
      <c r="B68" s="301">
        <v>412</v>
      </c>
      <c r="C68" s="303" t="s">
        <v>71</v>
      </c>
      <c r="D68" s="338">
        <f>入力!G86</f>
        <v>0</v>
      </c>
      <c r="E68" s="330">
        <f>固定資本!M68</f>
        <v>1.0891655498490418</v>
      </c>
      <c r="F68" s="338">
        <f t="shared" si="3"/>
        <v>0</v>
      </c>
      <c r="G68" s="327">
        <v>0</v>
      </c>
      <c r="H68" s="327">
        <f t="shared" si="4"/>
        <v>0</v>
      </c>
      <c r="I68" s="327">
        <f t="shared" si="0"/>
        <v>0</v>
      </c>
      <c r="J68" s="330">
        <f>係数!E68+係数!F68</f>
        <v>0.36317705693758245</v>
      </c>
      <c r="K68" s="327">
        <f t="shared" si="5"/>
        <v>0</v>
      </c>
      <c r="L68" s="335"/>
      <c r="M68" s="336"/>
      <c r="N68" s="330">
        <f>係数!G68</f>
        <v>0</v>
      </c>
      <c r="O68" s="327">
        <f t="shared" si="1"/>
        <v>0</v>
      </c>
      <c r="P68" s="330">
        <f>係数!D68</f>
        <v>1</v>
      </c>
      <c r="Q68" s="327">
        <f t="shared" si="6"/>
        <v>0</v>
      </c>
      <c r="R68" s="327">
        <v>0</v>
      </c>
      <c r="S68" s="327">
        <f t="shared" si="2"/>
        <v>0</v>
      </c>
      <c r="T68" s="329">
        <f t="shared" si="7"/>
        <v>0</v>
      </c>
      <c r="U68" s="327">
        <f t="shared" si="8"/>
        <v>0</v>
      </c>
      <c r="V68" s="327">
        <f t="shared" si="9"/>
        <v>0</v>
      </c>
      <c r="W68" s="327">
        <f>SUM(T68:V68)</f>
        <v>0</v>
      </c>
      <c r="X68" s="329">
        <f>T68*(1-固定資本!N68)</f>
        <v>0</v>
      </c>
      <c r="Y68" s="327">
        <f>U68*(1-固定資本!N68)</f>
        <v>0</v>
      </c>
      <c r="Z68" s="327">
        <f>V68*(1-固定資本!N68)</f>
        <v>0</v>
      </c>
      <c r="AA68" s="327">
        <f>SUM(X68:Z68)</f>
        <v>0</v>
      </c>
      <c r="AB68" s="329">
        <f>F68*係数!H68/1000</f>
        <v>0</v>
      </c>
      <c r="AC68" s="389">
        <f>(F68+H68+R68)*係数!H68/1000</f>
        <v>0</v>
      </c>
      <c r="AD68" s="329">
        <f>F68*係数!I68/1000</f>
        <v>0</v>
      </c>
      <c r="AE68" s="334">
        <f>(F68+H68+R68)*係数!I68/1000</f>
        <v>0</v>
      </c>
    </row>
    <row r="69" spans="1:31">
      <c r="A69" s="11"/>
      <c r="B69" s="301">
        <v>413</v>
      </c>
      <c r="C69" s="303" t="s">
        <v>72</v>
      </c>
      <c r="D69" s="392">
        <f>入力!G87</f>
        <v>0</v>
      </c>
      <c r="E69" s="330">
        <f>固定資本!M69</f>
        <v>1.1036173722247071</v>
      </c>
      <c r="F69" s="338">
        <f t="shared" si="3"/>
        <v>0</v>
      </c>
      <c r="G69" s="327">
        <v>0</v>
      </c>
      <c r="H69" s="327">
        <f t="shared" si="4"/>
        <v>0</v>
      </c>
      <c r="I69" s="327">
        <f t="shared" si="0"/>
        <v>0</v>
      </c>
      <c r="J69" s="330">
        <f>係数!E69+係数!F69</f>
        <v>0.34469418121508216</v>
      </c>
      <c r="K69" s="327">
        <f t="shared" si="5"/>
        <v>0</v>
      </c>
      <c r="L69" s="335"/>
      <c r="M69" s="336"/>
      <c r="N69" s="330">
        <f>係数!G69</f>
        <v>0</v>
      </c>
      <c r="O69" s="327">
        <f t="shared" si="1"/>
        <v>0</v>
      </c>
      <c r="P69" s="330">
        <f>係数!D69</f>
        <v>1</v>
      </c>
      <c r="Q69" s="327">
        <f t="shared" si="6"/>
        <v>0</v>
      </c>
      <c r="R69" s="327">
        <v>0</v>
      </c>
      <c r="S69" s="327">
        <f t="shared" si="2"/>
        <v>0</v>
      </c>
      <c r="T69" s="329">
        <f t="shared" si="7"/>
        <v>0</v>
      </c>
      <c r="U69" s="327">
        <f t="shared" si="8"/>
        <v>0</v>
      </c>
      <c r="V69" s="327">
        <f t="shared" si="9"/>
        <v>0</v>
      </c>
      <c r="W69" s="327">
        <f t="shared" ref="W69" si="12">SUM(T69:V69)</f>
        <v>0</v>
      </c>
      <c r="X69" s="329">
        <f>T69*(1-固定資本!N69)</f>
        <v>0</v>
      </c>
      <c r="Y69" s="327">
        <f>U69*(1-固定資本!N69)</f>
        <v>0</v>
      </c>
      <c r="Z69" s="327">
        <f>V69*(1-固定資本!N69)</f>
        <v>0</v>
      </c>
      <c r="AA69" s="327">
        <f t="shared" si="11"/>
        <v>0</v>
      </c>
      <c r="AB69" s="329">
        <f>F69*係数!H69/1000</f>
        <v>0</v>
      </c>
      <c r="AC69" s="389">
        <f>(F69+H69+R69)*係数!H69/1000</f>
        <v>0</v>
      </c>
      <c r="AD69" s="329">
        <f>F69*係数!I69/1000</f>
        <v>0</v>
      </c>
      <c r="AE69" s="334">
        <f>(F69+H69+R69)*係数!I69/1000</f>
        <v>0</v>
      </c>
    </row>
    <row r="70" spans="1:31">
      <c r="A70" s="11"/>
      <c r="B70" s="301">
        <v>419</v>
      </c>
      <c r="C70" s="303" t="s">
        <v>73</v>
      </c>
      <c r="D70" s="338">
        <f>入力!G88</f>
        <v>0</v>
      </c>
      <c r="E70" s="330">
        <f>固定資本!M70</f>
        <v>1.0940690661295662</v>
      </c>
      <c r="F70" s="338">
        <f t="shared" si="3"/>
        <v>0</v>
      </c>
      <c r="G70" s="327">
        <v>0</v>
      </c>
      <c r="H70" s="327">
        <f t="shared" si="4"/>
        <v>0</v>
      </c>
      <c r="I70" s="327">
        <f t="shared" ref="I70:I112" si="13">H70*E70</f>
        <v>0</v>
      </c>
      <c r="J70" s="330">
        <f>係数!E70+係数!F70</f>
        <v>0.45193957582936095</v>
      </c>
      <c r="K70" s="327">
        <f t="shared" si="5"/>
        <v>0</v>
      </c>
      <c r="L70" s="335"/>
      <c r="M70" s="336"/>
      <c r="N70" s="330">
        <f>係数!G70</f>
        <v>0</v>
      </c>
      <c r="O70" s="327">
        <f t="shared" ref="O70:O113" si="14">N70*$M$117</f>
        <v>0</v>
      </c>
      <c r="P70" s="330">
        <f>係数!D70</f>
        <v>1</v>
      </c>
      <c r="Q70" s="327">
        <f t="shared" si="6"/>
        <v>0</v>
      </c>
      <c r="R70" s="327">
        <v>0</v>
      </c>
      <c r="S70" s="327">
        <f t="shared" ref="S70:S112" si="15">R70*E70</f>
        <v>0</v>
      </c>
      <c r="T70" s="329">
        <f t="shared" si="7"/>
        <v>0</v>
      </c>
      <c r="U70" s="327">
        <f t="shared" si="8"/>
        <v>0</v>
      </c>
      <c r="V70" s="327">
        <f t="shared" si="9"/>
        <v>0</v>
      </c>
      <c r="W70" s="327">
        <f>SUM(T70:V70)</f>
        <v>0</v>
      </c>
      <c r="X70" s="329">
        <f>T70*(1-固定資本!N70)</f>
        <v>0</v>
      </c>
      <c r="Y70" s="327">
        <f>U70*(1-固定資本!N70)</f>
        <v>0</v>
      </c>
      <c r="Z70" s="327">
        <f>V70*(1-固定資本!N70)</f>
        <v>0</v>
      </c>
      <c r="AA70" s="327">
        <f>SUM(X70:Z70)</f>
        <v>0</v>
      </c>
      <c r="AB70" s="329">
        <f>F70*係数!H70/1000</f>
        <v>0</v>
      </c>
      <c r="AC70" s="389">
        <f>(F70+H70+R70)*係数!H70/1000</f>
        <v>0</v>
      </c>
      <c r="AD70" s="329">
        <f>F70*係数!I70/1000</f>
        <v>0</v>
      </c>
      <c r="AE70" s="334">
        <f>(F70+H70+R70)*係数!I70/1000</f>
        <v>0</v>
      </c>
    </row>
    <row r="71" spans="1:31">
      <c r="A71" s="11"/>
      <c r="B71" s="301">
        <v>461</v>
      </c>
      <c r="C71" s="303" t="s">
        <v>74</v>
      </c>
      <c r="D71" s="338">
        <f>入力!G89</f>
        <v>0</v>
      </c>
      <c r="E71" s="330">
        <f>固定資本!M71</f>
        <v>0.99996785504246921</v>
      </c>
      <c r="F71" s="338">
        <f t="shared" ref="F71:F112" si="16">D71/E71</f>
        <v>0</v>
      </c>
      <c r="G71" s="327">
        <v>0</v>
      </c>
      <c r="H71" s="327">
        <f t="shared" ref="H71:H112" si="17">G71-F71</f>
        <v>0</v>
      </c>
      <c r="I71" s="327">
        <f t="shared" si="13"/>
        <v>0</v>
      </c>
      <c r="J71" s="330">
        <f>係数!E71+係数!F71</f>
        <v>0.10086007797334691</v>
      </c>
      <c r="K71" s="327">
        <f t="shared" ref="K71:K112" si="18">G71*J71</f>
        <v>0</v>
      </c>
      <c r="L71" s="335"/>
      <c r="M71" s="336"/>
      <c r="N71" s="330">
        <f>係数!G71</f>
        <v>1.7448931770381291E-2</v>
      </c>
      <c r="O71" s="327">
        <f t="shared" si="14"/>
        <v>0</v>
      </c>
      <c r="P71" s="330">
        <f>係数!D71</f>
        <v>0.51677763384360897</v>
      </c>
      <c r="Q71" s="327">
        <f t="shared" ref="Q71:Q112" si="19">O71*P71</f>
        <v>0</v>
      </c>
      <c r="R71" s="327">
        <v>0</v>
      </c>
      <c r="S71" s="327">
        <f t="shared" si="15"/>
        <v>0</v>
      </c>
      <c r="T71" s="329">
        <f t="shared" ref="T71:T112" si="20">D71</f>
        <v>0</v>
      </c>
      <c r="U71" s="327">
        <f t="shared" ref="U71:U112" si="21">I71</f>
        <v>0</v>
      </c>
      <c r="V71" s="327">
        <f t="shared" ref="V71:V112" si="22">S71</f>
        <v>0</v>
      </c>
      <c r="W71" s="327">
        <f>SUM(T71:V71)</f>
        <v>0</v>
      </c>
      <c r="X71" s="329">
        <f>T71*(1-固定資本!N71)</f>
        <v>0</v>
      </c>
      <c r="Y71" s="327">
        <f>U71*(1-固定資本!N71)</f>
        <v>0</v>
      </c>
      <c r="Z71" s="327">
        <f>V71*(1-固定資本!N71)</f>
        <v>0</v>
      </c>
      <c r="AA71" s="327">
        <f>SUM(X71:Z71)</f>
        <v>0</v>
      </c>
      <c r="AB71" s="329">
        <f>F71*係数!H71/1000</f>
        <v>0</v>
      </c>
      <c r="AC71" s="389">
        <f>(F71+H71+R71)*係数!H71/1000</f>
        <v>0</v>
      </c>
      <c r="AD71" s="329">
        <f>F71*係数!I71/1000</f>
        <v>0</v>
      </c>
      <c r="AE71" s="334">
        <f>(F71+H71+R71)*係数!I71/1000</f>
        <v>0</v>
      </c>
    </row>
    <row r="72" spans="1:31">
      <c r="A72" s="11"/>
      <c r="B72" s="301">
        <v>462</v>
      </c>
      <c r="C72" s="303" t="s">
        <v>75</v>
      </c>
      <c r="D72" s="338">
        <f>入力!G90</f>
        <v>0</v>
      </c>
      <c r="E72" s="330">
        <f>固定資本!M72</f>
        <v>0.62325274900562266</v>
      </c>
      <c r="F72" s="338">
        <f t="shared" si="16"/>
        <v>0</v>
      </c>
      <c r="G72" s="327">
        <v>0</v>
      </c>
      <c r="H72" s="327">
        <f t="shared" si="17"/>
        <v>0</v>
      </c>
      <c r="I72" s="327">
        <f t="shared" si="13"/>
        <v>0</v>
      </c>
      <c r="J72" s="330">
        <f>係数!E72+係数!F72</f>
        <v>0.12871056610861906</v>
      </c>
      <c r="K72" s="327">
        <f t="shared" si="18"/>
        <v>0</v>
      </c>
      <c r="L72" s="335"/>
      <c r="M72" s="336"/>
      <c r="N72" s="330">
        <f>係数!G72</f>
        <v>6.5740211976849042E-3</v>
      </c>
      <c r="O72" s="327">
        <f t="shared" si="14"/>
        <v>0</v>
      </c>
      <c r="P72" s="330">
        <f>係数!D72</f>
        <v>0.99990223766871256</v>
      </c>
      <c r="Q72" s="327">
        <f t="shared" si="19"/>
        <v>0</v>
      </c>
      <c r="R72" s="327">
        <v>0</v>
      </c>
      <c r="S72" s="327">
        <f t="shared" si="15"/>
        <v>0</v>
      </c>
      <c r="T72" s="329">
        <f t="shared" si="20"/>
        <v>0</v>
      </c>
      <c r="U72" s="327">
        <f t="shared" si="21"/>
        <v>0</v>
      </c>
      <c r="V72" s="327">
        <f t="shared" si="22"/>
        <v>0</v>
      </c>
      <c r="W72" s="327">
        <f>SUM(T72:V72)</f>
        <v>0</v>
      </c>
      <c r="X72" s="329">
        <f>T72*(1-固定資本!N72)</f>
        <v>0</v>
      </c>
      <c r="Y72" s="327">
        <f>U72*(1-固定資本!N72)</f>
        <v>0</v>
      </c>
      <c r="Z72" s="327">
        <f>V72*(1-固定資本!N72)</f>
        <v>0</v>
      </c>
      <c r="AA72" s="327">
        <f t="shared" ref="AA72:AA112" si="23">SUM(X72:Z72)</f>
        <v>0</v>
      </c>
      <c r="AB72" s="329">
        <f>F72*係数!H72/1000</f>
        <v>0</v>
      </c>
      <c r="AC72" s="389">
        <f>(F72+H72+R72)*係数!H72/1000</f>
        <v>0</v>
      </c>
      <c r="AD72" s="329">
        <f>F72*係数!I72/1000</f>
        <v>0</v>
      </c>
      <c r="AE72" s="334">
        <f>(F72+H72+R72)*係数!I72/1000</f>
        <v>0</v>
      </c>
    </row>
    <row r="73" spans="1:31">
      <c r="A73" s="11"/>
      <c r="B73" s="301">
        <v>471</v>
      </c>
      <c r="C73" s="303" t="s">
        <v>76</v>
      </c>
      <c r="D73" s="338">
        <f>入力!G91</f>
        <v>0</v>
      </c>
      <c r="E73" s="330">
        <f>固定資本!M73</f>
        <v>1.0441799528888589</v>
      </c>
      <c r="F73" s="338">
        <f t="shared" si="16"/>
        <v>0</v>
      </c>
      <c r="G73" s="327">
        <v>0</v>
      </c>
      <c r="H73" s="327">
        <f t="shared" si="17"/>
        <v>0</v>
      </c>
      <c r="I73" s="327">
        <f t="shared" si="13"/>
        <v>0</v>
      </c>
      <c r="J73" s="330">
        <f>係数!E73+係数!F73</f>
        <v>0.2889580654836672</v>
      </c>
      <c r="K73" s="327">
        <f t="shared" si="18"/>
        <v>0</v>
      </c>
      <c r="L73" s="335"/>
      <c r="M73" s="336"/>
      <c r="N73" s="330">
        <f>係数!G73</f>
        <v>7.0190167536970131E-3</v>
      </c>
      <c r="O73" s="327">
        <f t="shared" si="14"/>
        <v>0</v>
      </c>
      <c r="P73" s="330">
        <f>係数!D73</f>
        <v>0.99939775843404044</v>
      </c>
      <c r="Q73" s="327">
        <f t="shared" si="19"/>
        <v>0</v>
      </c>
      <c r="R73" s="327">
        <v>0</v>
      </c>
      <c r="S73" s="327">
        <f t="shared" si="15"/>
        <v>0</v>
      </c>
      <c r="T73" s="329">
        <f t="shared" si="20"/>
        <v>0</v>
      </c>
      <c r="U73" s="327">
        <f t="shared" si="21"/>
        <v>0</v>
      </c>
      <c r="V73" s="327">
        <f t="shared" si="22"/>
        <v>0</v>
      </c>
      <c r="W73" s="327">
        <f>SUM(T73:V73)</f>
        <v>0</v>
      </c>
      <c r="X73" s="329">
        <f>T73*(1-固定資本!N73)</f>
        <v>0</v>
      </c>
      <c r="Y73" s="327">
        <f>U73*(1-固定資本!N73)</f>
        <v>0</v>
      </c>
      <c r="Z73" s="327">
        <f>V73*(1-固定資本!N73)</f>
        <v>0</v>
      </c>
      <c r="AA73" s="327">
        <f t="shared" si="23"/>
        <v>0</v>
      </c>
      <c r="AB73" s="329">
        <f>F73*係数!H73/1000</f>
        <v>0</v>
      </c>
      <c r="AC73" s="389">
        <f>(F73+H73+R73)*係数!H73/1000</f>
        <v>0</v>
      </c>
      <c r="AD73" s="329">
        <f>F73*係数!I73/1000</f>
        <v>0</v>
      </c>
      <c r="AE73" s="334">
        <f>(F73+H73+R73)*係数!I73/1000</f>
        <v>0</v>
      </c>
    </row>
    <row r="74" spans="1:31">
      <c r="A74" s="11"/>
      <c r="B74" s="301">
        <v>481</v>
      </c>
      <c r="C74" s="303" t="s">
        <v>77</v>
      </c>
      <c r="D74" s="338">
        <f>入力!G92</f>
        <v>0</v>
      </c>
      <c r="E74" s="330">
        <f>固定資本!M74</f>
        <v>1.0660105759250897</v>
      </c>
      <c r="F74" s="338">
        <f t="shared" si="16"/>
        <v>0</v>
      </c>
      <c r="G74" s="327">
        <v>0</v>
      </c>
      <c r="H74" s="327">
        <f t="shared" si="17"/>
        <v>0</v>
      </c>
      <c r="I74" s="327">
        <f t="shared" si="13"/>
        <v>0</v>
      </c>
      <c r="J74" s="330">
        <f>係数!E74+係数!F74</f>
        <v>0.52840952876144009</v>
      </c>
      <c r="K74" s="327">
        <f t="shared" si="18"/>
        <v>0</v>
      </c>
      <c r="L74" s="335"/>
      <c r="M74" s="336"/>
      <c r="N74" s="330">
        <f>係数!G74</f>
        <v>3.9000192683187959E-4</v>
      </c>
      <c r="O74" s="327">
        <f t="shared" si="14"/>
        <v>0</v>
      </c>
      <c r="P74" s="330">
        <f>係数!D74</f>
        <v>0.91215514951778109</v>
      </c>
      <c r="Q74" s="327">
        <f t="shared" si="19"/>
        <v>0</v>
      </c>
      <c r="R74" s="327">
        <v>0</v>
      </c>
      <c r="S74" s="327">
        <f t="shared" si="15"/>
        <v>0</v>
      </c>
      <c r="T74" s="329">
        <f t="shared" si="20"/>
        <v>0</v>
      </c>
      <c r="U74" s="327">
        <f t="shared" si="21"/>
        <v>0</v>
      </c>
      <c r="V74" s="327">
        <f t="shared" si="22"/>
        <v>0</v>
      </c>
      <c r="W74" s="327">
        <f t="shared" ref="W74:W112" si="24">SUM(T74:V74)</f>
        <v>0</v>
      </c>
      <c r="X74" s="329">
        <f>T74*(1-固定資本!N74)</f>
        <v>0</v>
      </c>
      <c r="Y74" s="327">
        <f>U74*(1-固定資本!N74)</f>
        <v>0</v>
      </c>
      <c r="Z74" s="327">
        <f>V74*(1-固定資本!N74)</f>
        <v>0</v>
      </c>
      <c r="AA74" s="327">
        <f t="shared" si="23"/>
        <v>0</v>
      </c>
      <c r="AB74" s="329">
        <f>F74*係数!H74/1000</f>
        <v>0</v>
      </c>
      <c r="AC74" s="389">
        <f>(F74+H74+R74)*係数!H74/1000</f>
        <v>0</v>
      </c>
      <c r="AD74" s="329">
        <f>F74*係数!I74/1000</f>
        <v>0</v>
      </c>
      <c r="AE74" s="334">
        <f>(F74+H74+R74)*係数!I74/1000</f>
        <v>0</v>
      </c>
    </row>
    <row r="75" spans="1:31">
      <c r="A75" s="11"/>
      <c r="B75" s="301">
        <v>511</v>
      </c>
      <c r="C75" s="303" t="s">
        <v>78</v>
      </c>
      <c r="D75" s="338">
        <f>入力!G93</f>
        <v>0</v>
      </c>
      <c r="E75" s="330">
        <f>固定資本!M75</f>
        <v>1.0055168872643394</v>
      </c>
      <c r="F75" s="338">
        <f t="shared" si="16"/>
        <v>0</v>
      </c>
      <c r="G75" s="327">
        <v>0</v>
      </c>
      <c r="H75" s="327">
        <f t="shared" si="17"/>
        <v>0</v>
      </c>
      <c r="I75" s="327">
        <f t="shared" si="13"/>
        <v>0</v>
      </c>
      <c r="J75" s="330">
        <f>係数!E75+係数!F75</f>
        <v>0.52947231467310174</v>
      </c>
      <c r="K75" s="327">
        <f t="shared" si="18"/>
        <v>0</v>
      </c>
      <c r="L75" s="335"/>
      <c r="M75" s="336"/>
      <c r="N75" s="330">
        <f>係数!G75</f>
        <v>0.1552052028671109</v>
      </c>
      <c r="O75" s="327">
        <f t="shared" si="14"/>
        <v>0</v>
      </c>
      <c r="P75" s="330">
        <f>係数!D75</f>
        <v>0.69398572294023664</v>
      </c>
      <c r="Q75" s="327">
        <f t="shared" si="19"/>
        <v>0</v>
      </c>
      <c r="R75" s="327">
        <v>0</v>
      </c>
      <c r="S75" s="327">
        <f t="shared" si="15"/>
        <v>0</v>
      </c>
      <c r="T75" s="329">
        <f t="shared" si="20"/>
        <v>0</v>
      </c>
      <c r="U75" s="327">
        <f t="shared" si="21"/>
        <v>0</v>
      </c>
      <c r="V75" s="327">
        <f t="shared" si="22"/>
        <v>0</v>
      </c>
      <c r="W75" s="327">
        <f t="shared" si="24"/>
        <v>0</v>
      </c>
      <c r="X75" s="329">
        <f>T75*(1-固定資本!N75)</f>
        <v>0</v>
      </c>
      <c r="Y75" s="327">
        <f>U75*(1-固定資本!N75)</f>
        <v>0</v>
      </c>
      <c r="Z75" s="327">
        <f>V75*(1-固定資本!N75)</f>
        <v>0</v>
      </c>
      <c r="AA75" s="327">
        <f t="shared" si="23"/>
        <v>0</v>
      </c>
      <c r="AB75" s="329">
        <f>F75*係数!H75/1000</f>
        <v>0</v>
      </c>
      <c r="AC75" s="389">
        <f>(F75+H75+R75)*係数!H75/1000</f>
        <v>0</v>
      </c>
      <c r="AD75" s="329">
        <f>F75*係数!I75/1000</f>
        <v>0</v>
      </c>
      <c r="AE75" s="334">
        <f>(F75+H75+R75)*係数!I75/1000</f>
        <v>0</v>
      </c>
    </row>
    <row r="76" spans="1:31">
      <c r="A76" s="11"/>
      <c r="B76" s="301">
        <v>531</v>
      </c>
      <c r="C76" s="303" t="s">
        <v>79</v>
      </c>
      <c r="D76" s="338">
        <f>入力!G94</f>
        <v>0</v>
      </c>
      <c r="E76" s="330">
        <f>固定資本!M76</f>
        <v>1.0319367342584416</v>
      </c>
      <c r="F76" s="338">
        <f t="shared" si="16"/>
        <v>0</v>
      </c>
      <c r="G76" s="327">
        <v>0</v>
      </c>
      <c r="H76" s="327">
        <f t="shared" si="17"/>
        <v>0</v>
      </c>
      <c r="I76" s="327">
        <f t="shared" si="13"/>
        <v>0</v>
      </c>
      <c r="J76" s="330">
        <f>係数!E76+係数!F76</f>
        <v>0.56188434310146596</v>
      </c>
      <c r="K76" s="327">
        <f t="shared" si="18"/>
        <v>0</v>
      </c>
      <c r="L76" s="335"/>
      <c r="M76" s="336"/>
      <c r="N76" s="330">
        <f>係数!G76</f>
        <v>5.0368500255080752E-2</v>
      </c>
      <c r="O76" s="327">
        <f t="shared" si="14"/>
        <v>0</v>
      </c>
      <c r="P76" s="330">
        <f>係数!D76</f>
        <v>0.65221868508678371</v>
      </c>
      <c r="Q76" s="327">
        <f t="shared" si="19"/>
        <v>0</v>
      </c>
      <c r="R76" s="327">
        <v>0</v>
      </c>
      <c r="S76" s="327">
        <f t="shared" si="15"/>
        <v>0</v>
      </c>
      <c r="T76" s="329">
        <f t="shared" si="20"/>
        <v>0</v>
      </c>
      <c r="U76" s="327">
        <f t="shared" si="21"/>
        <v>0</v>
      </c>
      <c r="V76" s="327">
        <f t="shared" si="22"/>
        <v>0</v>
      </c>
      <c r="W76" s="327">
        <f t="shared" si="24"/>
        <v>0</v>
      </c>
      <c r="X76" s="329">
        <f>T76*(1-固定資本!N76)</f>
        <v>0</v>
      </c>
      <c r="Y76" s="327">
        <f>U76*(1-固定資本!N76)</f>
        <v>0</v>
      </c>
      <c r="Z76" s="327">
        <f>V76*(1-固定資本!N76)</f>
        <v>0</v>
      </c>
      <c r="AA76" s="327">
        <f t="shared" si="23"/>
        <v>0</v>
      </c>
      <c r="AB76" s="329">
        <f>F76*係数!H76/1000</f>
        <v>0</v>
      </c>
      <c r="AC76" s="389">
        <f>(F76+H76+R76)*係数!H76/1000</f>
        <v>0</v>
      </c>
      <c r="AD76" s="329">
        <f>F76*係数!I76/1000</f>
        <v>0</v>
      </c>
      <c r="AE76" s="334">
        <f>(F76+H76+R76)*係数!I76/1000</f>
        <v>0</v>
      </c>
    </row>
    <row r="77" spans="1:31">
      <c r="A77" s="11"/>
      <c r="B77" s="301">
        <v>551</v>
      </c>
      <c r="C77" s="303" t="s">
        <v>80</v>
      </c>
      <c r="D77" s="338">
        <f>入力!G95</f>
        <v>0</v>
      </c>
      <c r="E77" s="330">
        <f>固定資本!M77</f>
        <v>1.0666288762958778</v>
      </c>
      <c r="F77" s="338">
        <f t="shared" si="16"/>
        <v>0</v>
      </c>
      <c r="G77" s="327">
        <v>0</v>
      </c>
      <c r="H77" s="327">
        <f t="shared" si="17"/>
        <v>0</v>
      </c>
      <c r="I77" s="327">
        <f t="shared" si="13"/>
        <v>0</v>
      </c>
      <c r="J77" s="330">
        <f>係数!E77+係数!F77</f>
        <v>0.36976150900343197</v>
      </c>
      <c r="K77" s="327">
        <f t="shared" si="18"/>
        <v>0</v>
      </c>
      <c r="L77" s="335"/>
      <c r="M77" s="336"/>
      <c r="N77" s="330">
        <f>係数!G77</f>
        <v>1.3776035899246398E-3</v>
      </c>
      <c r="O77" s="327">
        <f t="shared" si="14"/>
        <v>0</v>
      </c>
      <c r="P77" s="330">
        <f>係数!D77</f>
        <v>0.91133923912981973</v>
      </c>
      <c r="Q77" s="327">
        <f t="shared" si="19"/>
        <v>0</v>
      </c>
      <c r="R77" s="327">
        <v>0</v>
      </c>
      <c r="S77" s="327">
        <f t="shared" si="15"/>
        <v>0</v>
      </c>
      <c r="T77" s="329">
        <f t="shared" si="20"/>
        <v>0</v>
      </c>
      <c r="U77" s="327">
        <f t="shared" si="21"/>
        <v>0</v>
      </c>
      <c r="V77" s="327">
        <f t="shared" si="22"/>
        <v>0</v>
      </c>
      <c r="W77" s="327">
        <f t="shared" si="24"/>
        <v>0</v>
      </c>
      <c r="X77" s="329">
        <f>T77*(1-固定資本!N77)</f>
        <v>0</v>
      </c>
      <c r="Y77" s="327">
        <f>U77*(1-固定資本!N77)</f>
        <v>0</v>
      </c>
      <c r="Z77" s="327">
        <f>V77*(1-固定資本!N77)</f>
        <v>0</v>
      </c>
      <c r="AA77" s="327">
        <f t="shared" si="23"/>
        <v>0</v>
      </c>
      <c r="AB77" s="329">
        <f>F77*係数!H77/1000</f>
        <v>0</v>
      </c>
      <c r="AC77" s="389">
        <f>(F77+H77+R77)*係数!H77/1000</f>
        <v>0</v>
      </c>
      <c r="AD77" s="329">
        <f>F77*係数!I77/1000</f>
        <v>0</v>
      </c>
      <c r="AE77" s="334">
        <f>(F77+H77+R77)*係数!I77/1000</f>
        <v>0</v>
      </c>
    </row>
    <row r="78" spans="1:31">
      <c r="A78" s="11"/>
      <c r="B78" s="301">
        <v>552</v>
      </c>
      <c r="C78" s="303" t="s">
        <v>81</v>
      </c>
      <c r="D78" s="338">
        <f>入力!G96</f>
        <v>0</v>
      </c>
      <c r="E78" s="330">
        <f>固定資本!M78</f>
        <v>0.98942603746520574</v>
      </c>
      <c r="F78" s="338">
        <f t="shared" si="16"/>
        <v>0</v>
      </c>
      <c r="G78" s="327">
        <v>0</v>
      </c>
      <c r="H78" s="327">
        <f t="shared" si="17"/>
        <v>0</v>
      </c>
      <c r="I78" s="327">
        <f t="shared" si="13"/>
        <v>0</v>
      </c>
      <c r="J78" s="330">
        <f>係数!E78+係数!F78</f>
        <v>0.42729707600584182</v>
      </c>
      <c r="K78" s="327">
        <f t="shared" si="18"/>
        <v>0</v>
      </c>
      <c r="L78" s="335"/>
      <c r="M78" s="336"/>
      <c r="N78" s="330">
        <f>係数!G78</f>
        <v>3.8135303200468512E-2</v>
      </c>
      <c r="O78" s="327">
        <f t="shared" si="14"/>
        <v>0</v>
      </c>
      <c r="P78" s="330">
        <f>係数!D78</f>
        <v>0.99978130712294322</v>
      </c>
      <c r="Q78" s="327">
        <f t="shared" si="19"/>
        <v>0</v>
      </c>
      <c r="R78" s="327">
        <v>0</v>
      </c>
      <c r="S78" s="327">
        <f t="shared" si="15"/>
        <v>0</v>
      </c>
      <c r="T78" s="329">
        <f t="shared" si="20"/>
        <v>0</v>
      </c>
      <c r="U78" s="327">
        <f t="shared" si="21"/>
        <v>0</v>
      </c>
      <c r="V78" s="327">
        <f t="shared" si="22"/>
        <v>0</v>
      </c>
      <c r="W78" s="327">
        <f t="shared" si="24"/>
        <v>0</v>
      </c>
      <c r="X78" s="329">
        <f>T78*(1-固定資本!N78)</f>
        <v>0</v>
      </c>
      <c r="Y78" s="327">
        <f>U78*(1-固定資本!N78)</f>
        <v>0</v>
      </c>
      <c r="Z78" s="327">
        <f>V78*(1-固定資本!N78)</f>
        <v>0</v>
      </c>
      <c r="AA78" s="327">
        <f t="shared" si="23"/>
        <v>0</v>
      </c>
      <c r="AB78" s="329">
        <f>F78*係数!H78/1000</f>
        <v>0</v>
      </c>
      <c r="AC78" s="389">
        <f>(F78+H78+R78)*係数!H78/1000</f>
        <v>0</v>
      </c>
      <c r="AD78" s="329">
        <f>F78*係数!I78/1000</f>
        <v>0</v>
      </c>
      <c r="AE78" s="334">
        <f>(F78+H78+R78)*係数!I78/1000</f>
        <v>0</v>
      </c>
    </row>
    <row r="79" spans="1:31">
      <c r="A79" s="11"/>
      <c r="B79" s="301">
        <v>553</v>
      </c>
      <c r="C79" s="303" t="s">
        <v>82</v>
      </c>
      <c r="D79" s="392">
        <f>入力!G97</f>
        <v>0</v>
      </c>
      <c r="E79" s="330">
        <f>固定資本!M79</f>
        <v>0.98894096394350195</v>
      </c>
      <c r="F79" s="338">
        <f t="shared" si="16"/>
        <v>0</v>
      </c>
      <c r="G79" s="327">
        <v>0</v>
      </c>
      <c r="H79" s="327">
        <f t="shared" si="17"/>
        <v>0</v>
      </c>
      <c r="I79" s="327">
        <f t="shared" si="13"/>
        <v>0</v>
      </c>
      <c r="J79" s="330">
        <f>係数!E79+係数!F79</f>
        <v>0.51836613204597326</v>
      </c>
      <c r="K79" s="327">
        <f t="shared" si="18"/>
        <v>0</v>
      </c>
      <c r="L79" s="335"/>
      <c r="M79" s="336"/>
      <c r="N79" s="330">
        <f>係数!G79</f>
        <v>0.19725092698403221</v>
      </c>
      <c r="O79" s="327">
        <f t="shared" si="14"/>
        <v>0</v>
      </c>
      <c r="P79" s="330">
        <f>係数!D79</f>
        <v>1</v>
      </c>
      <c r="Q79" s="327">
        <f t="shared" si="19"/>
        <v>0</v>
      </c>
      <c r="R79" s="327">
        <v>0</v>
      </c>
      <c r="S79" s="327">
        <f t="shared" si="15"/>
        <v>0</v>
      </c>
      <c r="T79" s="329">
        <f t="shared" si="20"/>
        <v>0</v>
      </c>
      <c r="U79" s="327">
        <f t="shared" si="21"/>
        <v>0</v>
      </c>
      <c r="V79" s="327">
        <f t="shared" si="22"/>
        <v>0</v>
      </c>
      <c r="W79" s="327">
        <f t="shared" si="24"/>
        <v>0</v>
      </c>
      <c r="X79" s="329">
        <f>T79*(1-固定資本!N79)</f>
        <v>0</v>
      </c>
      <c r="Y79" s="327">
        <f>U79*(1-固定資本!N79)</f>
        <v>0</v>
      </c>
      <c r="Z79" s="327">
        <f>V79*(1-固定資本!N79)</f>
        <v>0</v>
      </c>
      <c r="AA79" s="327">
        <f t="shared" si="23"/>
        <v>0</v>
      </c>
      <c r="AB79" s="329">
        <f>F79*係数!H79/1000</f>
        <v>0</v>
      </c>
      <c r="AC79" s="389">
        <f>(F79+H79+R79)*係数!H79/1000</f>
        <v>0</v>
      </c>
      <c r="AD79" s="329">
        <f>F79*係数!I79/1000</f>
        <v>0</v>
      </c>
      <c r="AE79" s="334">
        <f>(F79+H79+R79)*係数!I79/1000</f>
        <v>0</v>
      </c>
    </row>
    <row r="80" spans="1:31">
      <c r="A80" s="11"/>
      <c r="B80" s="301">
        <v>571</v>
      </c>
      <c r="C80" s="303" t="s">
        <v>83</v>
      </c>
      <c r="D80" s="338">
        <f>入力!G98</f>
        <v>0</v>
      </c>
      <c r="E80" s="330">
        <f>固定資本!M80</f>
        <v>1.0182942664078762</v>
      </c>
      <c r="F80" s="338">
        <f t="shared" si="16"/>
        <v>0</v>
      </c>
      <c r="G80" s="327">
        <v>0</v>
      </c>
      <c r="H80" s="327">
        <f t="shared" si="17"/>
        <v>0</v>
      </c>
      <c r="I80" s="327">
        <f t="shared" si="13"/>
        <v>0</v>
      </c>
      <c r="J80" s="330">
        <f>係数!E80+係数!F80</f>
        <v>0.28331832269118118</v>
      </c>
      <c r="K80" s="327">
        <f t="shared" si="18"/>
        <v>0</v>
      </c>
      <c r="L80" s="335"/>
      <c r="M80" s="336"/>
      <c r="N80" s="330">
        <f>係数!G80</f>
        <v>2.4129027359255723E-2</v>
      </c>
      <c r="O80" s="327">
        <f t="shared" si="14"/>
        <v>0</v>
      </c>
      <c r="P80" s="330">
        <f>係数!D80</f>
        <v>0.40226365408134801</v>
      </c>
      <c r="Q80" s="327">
        <f t="shared" si="19"/>
        <v>0</v>
      </c>
      <c r="R80" s="327">
        <v>0</v>
      </c>
      <c r="S80" s="327">
        <f t="shared" si="15"/>
        <v>0</v>
      </c>
      <c r="T80" s="329">
        <f t="shared" si="20"/>
        <v>0</v>
      </c>
      <c r="U80" s="327">
        <f t="shared" si="21"/>
        <v>0</v>
      </c>
      <c r="V80" s="327">
        <f t="shared" si="22"/>
        <v>0</v>
      </c>
      <c r="W80" s="327">
        <f t="shared" si="24"/>
        <v>0</v>
      </c>
      <c r="X80" s="329">
        <f>T80*(1-固定資本!N80)</f>
        <v>0</v>
      </c>
      <c r="Y80" s="327">
        <f>U80*(1-固定資本!N80)</f>
        <v>0</v>
      </c>
      <c r="Z80" s="327">
        <f>V80*(1-固定資本!N80)</f>
        <v>0</v>
      </c>
      <c r="AA80" s="327">
        <f t="shared" si="23"/>
        <v>0</v>
      </c>
      <c r="AB80" s="329">
        <f>F80*係数!H80/1000</f>
        <v>0</v>
      </c>
      <c r="AC80" s="389">
        <f>(F80+H80+R80)*係数!H80/1000</f>
        <v>0</v>
      </c>
      <c r="AD80" s="329">
        <f>F80*係数!I80/1000</f>
        <v>0</v>
      </c>
      <c r="AE80" s="334">
        <f>(F80+H80+R80)*係数!I80/1000</f>
        <v>0</v>
      </c>
    </row>
    <row r="81" spans="1:31">
      <c r="A81" s="11"/>
      <c r="B81" s="301">
        <v>572</v>
      </c>
      <c r="C81" s="303" t="s">
        <v>84</v>
      </c>
      <c r="D81" s="338">
        <f>入力!G99</f>
        <v>0</v>
      </c>
      <c r="E81" s="330">
        <f>固定資本!M81</f>
        <v>1.0997139324098191</v>
      </c>
      <c r="F81" s="338">
        <f t="shared" si="16"/>
        <v>0</v>
      </c>
      <c r="G81" s="327">
        <v>0</v>
      </c>
      <c r="H81" s="327">
        <f t="shared" si="17"/>
        <v>0</v>
      </c>
      <c r="I81" s="327">
        <f t="shared" si="13"/>
        <v>0</v>
      </c>
      <c r="J81" s="330">
        <f>係数!E81+係数!F81</f>
        <v>0.55922453512261927</v>
      </c>
      <c r="K81" s="327">
        <f t="shared" si="18"/>
        <v>0</v>
      </c>
      <c r="L81" s="335"/>
      <c r="M81" s="336"/>
      <c r="N81" s="330">
        <f>係数!G81</f>
        <v>1.9200902860708961E-2</v>
      </c>
      <c r="O81" s="327">
        <f t="shared" si="14"/>
        <v>0</v>
      </c>
      <c r="P81" s="330">
        <f>係数!D81</f>
        <v>0.45803115517433801</v>
      </c>
      <c r="Q81" s="327">
        <f t="shared" si="19"/>
        <v>0</v>
      </c>
      <c r="R81" s="327">
        <v>0</v>
      </c>
      <c r="S81" s="327">
        <f t="shared" si="15"/>
        <v>0</v>
      </c>
      <c r="T81" s="329">
        <f t="shared" si="20"/>
        <v>0</v>
      </c>
      <c r="U81" s="327">
        <f t="shared" si="21"/>
        <v>0</v>
      </c>
      <c r="V81" s="327">
        <f t="shared" si="22"/>
        <v>0</v>
      </c>
      <c r="W81" s="327">
        <f t="shared" si="24"/>
        <v>0</v>
      </c>
      <c r="X81" s="329">
        <f>T81*(1-固定資本!N81)</f>
        <v>0</v>
      </c>
      <c r="Y81" s="327">
        <f>U81*(1-固定資本!N81)</f>
        <v>0</v>
      </c>
      <c r="Z81" s="327">
        <f>V81*(1-固定資本!N81)</f>
        <v>0</v>
      </c>
      <c r="AA81" s="327">
        <f t="shared" si="23"/>
        <v>0</v>
      </c>
      <c r="AB81" s="329">
        <f>F81*係数!H81/1000</f>
        <v>0</v>
      </c>
      <c r="AC81" s="389">
        <f>(F81+H81+R81)*係数!H81/1000</f>
        <v>0</v>
      </c>
      <c r="AD81" s="329">
        <f>F81*係数!I81/1000</f>
        <v>0</v>
      </c>
      <c r="AE81" s="334">
        <f>(F81+H81+R81)*係数!I81/1000</f>
        <v>0</v>
      </c>
    </row>
    <row r="82" spans="1:31">
      <c r="A82" s="11"/>
      <c r="B82" s="301">
        <v>573</v>
      </c>
      <c r="C82" s="303" t="s">
        <v>85</v>
      </c>
      <c r="D82" s="392">
        <f>入力!G100</f>
        <v>0</v>
      </c>
      <c r="E82" s="330">
        <f>固定資本!M82</f>
        <v>1.0266896584206475</v>
      </c>
      <c r="F82" s="338">
        <f t="shared" si="16"/>
        <v>0</v>
      </c>
      <c r="G82" s="327">
        <v>0</v>
      </c>
      <c r="H82" s="327">
        <f t="shared" si="17"/>
        <v>0</v>
      </c>
      <c r="I82" s="327">
        <f t="shared" si="13"/>
        <v>0</v>
      </c>
      <c r="J82" s="330">
        <f>係数!E82+係数!F82</f>
        <v>0</v>
      </c>
      <c r="K82" s="327">
        <f t="shared" si="18"/>
        <v>0</v>
      </c>
      <c r="L82" s="335"/>
      <c r="M82" s="336"/>
      <c r="N82" s="330">
        <f>係数!G82</f>
        <v>0</v>
      </c>
      <c r="O82" s="327">
        <f t="shared" si="14"/>
        <v>0</v>
      </c>
      <c r="P82" s="330">
        <f>係数!D82</f>
        <v>1</v>
      </c>
      <c r="Q82" s="327">
        <f t="shared" si="19"/>
        <v>0</v>
      </c>
      <c r="R82" s="327">
        <v>0</v>
      </c>
      <c r="S82" s="327">
        <f t="shared" si="15"/>
        <v>0</v>
      </c>
      <c r="T82" s="329">
        <f t="shared" si="20"/>
        <v>0</v>
      </c>
      <c r="U82" s="327">
        <f t="shared" si="21"/>
        <v>0</v>
      </c>
      <c r="V82" s="327">
        <f t="shared" si="22"/>
        <v>0</v>
      </c>
      <c r="W82" s="327">
        <f t="shared" si="24"/>
        <v>0</v>
      </c>
      <c r="X82" s="329">
        <f>T82*(1-固定資本!N82)</f>
        <v>0</v>
      </c>
      <c r="Y82" s="327">
        <f>U82*(1-固定資本!N82)</f>
        <v>0</v>
      </c>
      <c r="Z82" s="327">
        <f>V82*(1-固定資本!N82)</f>
        <v>0</v>
      </c>
      <c r="AA82" s="327">
        <f t="shared" si="23"/>
        <v>0</v>
      </c>
      <c r="AB82" s="329">
        <f>F82*係数!H82/1000</f>
        <v>0</v>
      </c>
      <c r="AC82" s="389">
        <f>(F82+H82+R82)*係数!H82/1000</f>
        <v>0</v>
      </c>
      <c r="AD82" s="329">
        <f>F82*係数!I82/1000</f>
        <v>0</v>
      </c>
      <c r="AE82" s="334">
        <f>(F82+H82+R82)*係数!I82/1000</f>
        <v>0</v>
      </c>
    </row>
    <row r="83" spans="1:31">
      <c r="A83" s="11"/>
      <c r="B83" s="301">
        <v>574</v>
      </c>
      <c r="C83" s="303" t="s">
        <v>86</v>
      </c>
      <c r="D83" s="338">
        <f>入力!G101</f>
        <v>0</v>
      </c>
      <c r="E83" s="330">
        <f>固定資本!M83</f>
        <v>1.023256985468471</v>
      </c>
      <c r="F83" s="338">
        <f t="shared" si="16"/>
        <v>0</v>
      </c>
      <c r="G83" s="327">
        <v>0</v>
      </c>
      <c r="H83" s="327">
        <f t="shared" si="17"/>
        <v>0</v>
      </c>
      <c r="I83" s="327">
        <f t="shared" si="13"/>
        <v>0</v>
      </c>
      <c r="J83" s="330">
        <f>係数!E83+係数!F83</f>
        <v>0.21548430673111424</v>
      </c>
      <c r="K83" s="327">
        <f t="shared" si="18"/>
        <v>0</v>
      </c>
      <c r="L83" s="335"/>
      <c r="M83" s="336"/>
      <c r="N83" s="330">
        <f>係数!G83</f>
        <v>4.8178241463284254E-4</v>
      </c>
      <c r="O83" s="327">
        <f t="shared" si="14"/>
        <v>0</v>
      </c>
      <c r="P83" s="330">
        <f>係数!D83</f>
        <v>2.3705675804371884E-3</v>
      </c>
      <c r="Q83" s="327">
        <f t="shared" si="19"/>
        <v>0</v>
      </c>
      <c r="R83" s="327">
        <v>0</v>
      </c>
      <c r="S83" s="327">
        <f t="shared" si="15"/>
        <v>0</v>
      </c>
      <c r="T83" s="329">
        <f t="shared" si="20"/>
        <v>0</v>
      </c>
      <c r="U83" s="327">
        <f t="shared" si="21"/>
        <v>0</v>
      </c>
      <c r="V83" s="327">
        <f t="shared" si="22"/>
        <v>0</v>
      </c>
      <c r="W83" s="327">
        <f t="shared" si="24"/>
        <v>0</v>
      </c>
      <c r="X83" s="329">
        <f>T83*(1-固定資本!N83)</f>
        <v>0</v>
      </c>
      <c r="Y83" s="327">
        <f>U83*(1-固定資本!N83)</f>
        <v>0</v>
      </c>
      <c r="Z83" s="327">
        <f>V83*(1-固定資本!N83)</f>
        <v>0</v>
      </c>
      <c r="AA83" s="327">
        <f t="shared" si="23"/>
        <v>0</v>
      </c>
      <c r="AB83" s="329">
        <f>F83*係数!H83/1000</f>
        <v>0</v>
      </c>
      <c r="AC83" s="389">
        <f>(F83+H83+R83)*係数!H83/1000</f>
        <v>0</v>
      </c>
      <c r="AD83" s="329">
        <f>F83*係数!I83/1000</f>
        <v>0</v>
      </c>
      <c r="AE83" s="334">
        <f>(F83+H83+R83)*係数!I83/1000</f>
        <v>0</v>
      </c>
    </row>
    <row r="84" spans="1:31">
      <c r="A84" s="11"/>
      <c r="B84" s="301">
        <v>575</v>
      </c>
      <c r="C84" s="303" t="s">
        <v>87</v>
      </c>
      <c r="D84" s="338">
        <f>入力!G102</f>
        <v>0</v>
      </c>
      <c r="E84" s="330">
        <f>固定資本!M84</f>
        <v>1.0281489984471577</v>
      </c>
      <c r="F84" s="338">
        <f t="shared" si="16"/>
        <v>0</v>
      </c>
      <c r="G84" s="327">
        <v>0</v>
      </c>
      <c r="H84" s="327">
        <f t="shared" si="17"/>
        <v>0</v>
      </c>
      <c r="I84" s="327">
        <f t="shared" si="13"/>
        <v>0</v>
      </c>
      <c r="J84" s="330">
        <f>係数!E84+係数!F84</f>
        <v>0.11890210098770179</v>
      </c>
      <c r="K84" s="327">
        <f t="shared" si="18"/>
        <v>0</v>
      </c>
      <c r="L84" s="335"/>
      <c r="M84" s="336"/>
      <c r="N84" s="330">
        <f>係数!G84</f>
        <v>6.8165696779237603E-3</v>
      </c>
      <c r="O84" s="327">
        <f t="shared" si="14"/>
        <v>0</v>
      </c>
      <c r="P84" s="330">
        <f>係数!D84</f>
        <v>2.0368516307380791E-3</v>
      </c>
      <c r="Q84" s="327">
        <f t="shared" si="19"/>
        <v>0</v>
      </c>
      <c r="R84" s="327">
        <v>0</v>
      </c>
      <c r="S84" s="327">
        <f t="shared" si="15"/>
        <v>0</v>
      </c>
      <c r="T84" s="329">
        <f t="shared" si="20"/>
        <v>0</v>
      </c>
      <c r="U84" s="327">
        <f t="shared" si="21"/>
        <v>0</v>
      </c>
      <c r="V84" s="327">
        <f t="shared" si="22"/>
        <v>0</v>
      </c>
      <c r="W84" s="327">
        <f t="shared" si="24"/>
        <v>0</v>
      </c>
      <c r="X84" s="329">
        <f>T84*(1-固定資本!N84)</f>
        <v>0</v>
      </c>
      <c r="Y84" s="327">
        <f>U84*(1-固定資本!N84)</f>
        <v>0</v>
      </c>
      <c r="Z84" s="327">
        <f>V84*(1-固定資本!N84)</f>
        <v>0</v>
      </c>
      <c r="AA84" s="327">
        <f t="shared" si="23"/>
        <v>0</v>
      </c>
      <c r="AB84" s="329">
        <f>F84*係数!H84/1000</f>
        <v>0</v>
      </c>
      <c r="AC84" s="389">
        <f>(F84+H84+R84)*係数!H84/1000</f>
        <v>0</v>
      </c>
      <c r="AD84" s="329">
        <f>F84*係数!I84/1000</f>
        <v>0</v>
      </c>
      <c r="AE84" s="334">
        <f>(F84+H84+R84)*係数!I84/1000</f>
        <v>0</v>
      </c>
    </row>
    <row r="85" spans="1:31">
      <c r="A85" s="11"/>
      <c r="B85" s="301">
        <v>576</v>
      </c>
      <c r="C85" s="303" t="s">
        <v>88</v>
      </c>
      <c r="D85" s="338">
        <f>入力!G103</f>
        <v>0</v>
      </c>
      <c r="E85" s="330">
        <f>固定資本!M85</f>
        <v>1.1772963903332645</v>
      </c>
      <c r="F85" s="338">
        <f t="shared" si="16"/>
        <v>0</v>
      </c>
      <c r="G85" s="327">
        <v>0</v>
      </c>
      <c r="H85" s="327">
        <f t="shared" si="17"/>
        <v>0</v>
      </c>
      <c r="I85" s="327">
        <f t="shared" si="13"/>
        <v>0</v>
      </c>
      <c r="J85" s="330">
        <f>係数!E85+係数!F85</f>
        <v>0.35453902402555509</v>
      </c>
      <c r="K85" s="327">
        <f t="shared" si="18"/>
        <v>0</v>
      </c>
      <c r="L85" s="335"/>
      <c r="M85" s="336"/>
      <c r="N85" s="330">
        <f>係数!G85</f>
        <v>5.9493872634481214E-4</v>
      </c>
      <c r="O85" s="327">
        <f t="shared" si="14"/>
        <v>0</v>
      </c>
      <c r="P85" s="330">
        <f>係数!D85</f>
        <v>0.55895220534838652</v>
      </c>
      <c r="Q85" s="327">
        <f t="shared" si="19"/>
        <v>0</v>
      </c>
      <c r="R85" s="327">
        <v>0</v>
      </c>
      <c r="S85" s="327">
        <f t="shared" si="15"/>
        <v>0</v>
      </c>
      <c r="T85" s="329">
        <f t="shared" si="20"/>
        <v>0</v>
      </c>
      <c r="U85" s="327">
        <f t="shared" si="21"/>
        <v>0</v>
      </c>
      <c r="V85" s="327">
        <f t="shared" si="22"/>
        <v>0</v>
      </c>
      <c r="W85" s="327">
        <f t="shared" si="24"/>
        <v>0</v>
      </c>
      <c r="X85" s="329">
        <f>T85*(1-固定資本!N85)</f>
        <v>0</v>
      </c>
      <c r="Y85" s="327">
        <f>U85*(1-固定資本!N85)</f>
        <v>0</v>
      </c>
      <c r="Z85" s="327">
        <f>V85*(1-固定資本!N85)</f>
        <v>0</v>
      </c>
      <c r="AA85" s="327">
        <f t="shared" si="23"/>
        <v>0</v>
      </c>
      <c r="AB85" s="329">
        <f>F85*係数!H85/1000</f>
        <v>0</v>
      </c>
      <c r="AC85" s="389">
        <f>(F85+H85+R85)*係数!H85/1000</f>
        <v>0</v>
      </c>
      <c r="AD85" s="329">
        <f>F85*係数!I85/1000</f>
        <v>0</v>
      </c>
      <c r="AE85" s="334">
        <f>(F85+H85+R85)*係数!I85/1000</f>
        <v>0</v>
      </c>
    </row>
    <row r="86" spans="1:31">
      <c r="A86" s="11"/>
      <c r="B86" s="301">
        <v>577</v>
      </c>
      <c r="C86" s="303" t="s">
        <v>89</v>
      </c>
      <c r="D86" s="338">
        <f>入力!G104</f>
        <v>0</v>
      </c>
      <c r="E86" s="330">
        <f>固定資本!M86</f>
        <v>1.0090092911053812</v>
      </c>
      <c r="F86" s="338">
        <f t="shared" si="16"/>
        <v>0</v>
      </c>
      <c r="G86" s="327">
        <v>0</v>
      </c>
      <c r="H86" s="327">
        <f t="shared" si="17"/>
        <v>0</v>
      </c>
      <c r="I86" s="327">
        <f t="shared" si="13"/>
        <v>0</v>
      </c>
      <c r="J86" s="330">
        <f>係数!E86+係数!F86</f>
        <v>0.27836877182055553</v>
      </c>
      <c r="K86" s="327">
        <f t="shared" si="18"/>
        <v>0</v>
      </c>
      <c r="L86" s="335"/>
      <c r="M86" s="336"/>
      <c r="N86" s="330">
        <f>係数!G86</f>
        <v>7.0375484786025673E-4</v>
      </c>
      <c r="O86" s="327">
        <f t="shared" si="14"/>
        <v>0</v>
      </c>
      <c r="P86" s="330">
        <f>係数!D86</f>
        <v>0.48557673339597607</v>
      </c>
      <c r="Q86" s="327">
        <f t="shared" si="19"/>
        <v>0</v>
      </c>
      <c r="R86" s="327">
        <v>0</v>
      </c>
      <c r="S86" s="327">
        <f t="shared" si="15"/>
        <v>0</v>
      </c>
      <c r="T86" s="329">
        <f t="shared" si="20"/>
        <v>0</v>
      </c>
      <c r="U86" s="327">
        <f t="shared" si="21"/>
        <v>0</v>
      </c>
      <c r="V86" s="327">
        <f t="shared" si="22"/>
        <v>0</v>
      </c>
      <c r="W86" s="327">
        <f t="shared" si="24"/>
        <v>0</v>
      </c>
      <c r="X86" s="329">
        <f>T86*(1-固定資本!N86)</f>
        <v>0</v>
      </c>
      <c r="Y86" s="327">
        <f>U86*(1-固定資本!N86)</f>
        <v>0</v>
      </c>
      <c r="Z86" s="327">
        <f>V86*(1-固定資本!N86)</f>
        <v>0</v>
      </c>
      <c r="AA86" s="327">
        <f t="shared" si="23"/>
        <v>0</v>
      </c>
      <c r="AB86" s="329">
        <f>F86*係数!H86/1000</f>
        <v>0</v>
      </c>
      <c r="AC86" s="389">
        <f>(F86+H86+R86)*係数!H86/1000</f>
        <v>0</v>
      </c>
      <c r="AD86" s="329">
        <f>F86*係数!I86/1000</f>
        <v>0</v>
      </c>
      <c r="AE86" s="334">
        <f>(F86+H86+R86)*係数!I86/1000</f>
        <v>0</v>
      </c>
    </row>
    <row r="87" spans="1:31">
      <c r="A87" s="11"/>
      <c r="B87" s="301">
        <v>578</v>
      </c>
      <c r="C87" s="303" t="s">
        <v>90</v>
      </c>
      <c r="D87" s="338">
        <f>入力!G105</f>
        <v>0</v>
      </c>
      <c r="E87" s="330">
        <f>固定資本!M87</f>
        <v>1.0298484795264919</v>
      </c>
      <c r="F87" s="338">
        <f t="shared" si="16"/>
        <v>0</v>
      </c>
      <c r="G87" s="327">
        <v>0</v>
      </c>
      <c r="H87" s="327">
        <f t="shared" si="17"/>
        <v>0</v>
      </c>
      <c r="I87" s="327">
        <f t="shared" si="13"/>
        <v>0</v>
      </c>
      <c r="J87" s="330">
        <f>係数!E87+係数!F87</f>
        <v>0.44413306985799472</v>
      </c>
      <c r="K87" s="327">
        <f t="shared" si="18"/>
        <v>0</v>
      </c>
      <c r="L87" s="335"/>
      <c r="M87" s="336"/>
      <c r="N87" s="330">
        <f>係数!G87</f>
        <v>1.181355611326928E-2</v>
      </c>
      <c r="O87" s="327">
        <f t="shared" si="14"/>
        <v>0</v>
      </c>
      <c r="P87" s="330">
        <f>係数!D87</f>
        <v>0.53276727084930819</v>
      </c>
      <c r="Q87" s="327">
        <f t="shared" si="19"/>
        <v>0</v>
      </c>
      <c r="R87" s="327">
        <v>0</v>
      </c>
      <c r="S87" s="327">
        <f t="shared" si="15"/>
        <v>0</v>
      </c>
      <c r="T87" s="329">
        <f t="shared" si="20"/>
        <v>0</v>
      </c>
      <c r="U87" s="327">
        <f t="shared" si="21"/>
        <v>0</v>
      </c>
      <c r="V87" s="327">
        <f t="shared" si="22"/>
        <v>0</v>
      </c>
      <c r="W87" s="327">
        <f t="shared" si="24"/>
        <v>0</v>
      </c>
      <c r="X87" s="329">
        <f>T87*(1-固定資本!N87)</f>
        <v>0</v>
      </c>
      <c r="Y87" s="327">
        <f>U87*(1-固定資本!N87)</f>
        <v>0</v>
      </c>
      <c r="Z87" s="327">
        <f>V87*(1-固定資本!N87)</f>
        <v>0</v>
      </c>
      <c r="AA87" s="327">
        <f t="shared" si="23"/>
        <v>0</v>
      </c>
      <c r="AB87" s="329">
        <f>F87*係数!H87/1000</f>
        <v>0</v>
      </c>
      <c r="AC87" s="389">
        <f>(F87+H87+R87)*係数!H87/1000</f>
        <v>0</v>
      </c>
      <c r="AD87" s="329">
        <f>F87*係数!I87/1000</f>
        <v>0</v>
      </c>
      <c r="AE87" s="334">
        <f>(F87+H87+R87)*係数!I87/1000</f>
        <v>0</v>
      </c>
    </row>
    <row r="88" spans="1:31">
      <c r="A88" s="11"/>
      <c r="B88" s="301">
        <v>579</v>
      </c>
      <c r="C88" s="303" t="s">
        <v>91</v>
      </c>
      <c r="D88" s="338">
        <f>入力!G106</f>
        <v>0</v>
      </c>
      <c r="E88" s="330">
        <f>固定資本!M88</f>
        <v>1.1174978971127241</v>
      </c>
      <c r="F88" s="338">
        <f t="shared" si="16"/>
        <v>0</v>
      </c>
      <c r="G88" s="327">
        <v>0</v>
      </c>
      <c r="H88" s="327">
        <f t="shared" si="17"/>
        <v>0</v>
      </c>
      <c r="I88" s="327">
        <f t="shared" si="13"/>
        <v>0</v>
      </c>
      <c r="J88" s="330">
        <f>係数!E88+係数!F88</f>
        <v>0.67173496409260369</v>
      </c>
      <c r="K88" s="327">
        <f t="shared" si="18"/>
        <v>0</v>
      </c>
      <c r="L88" s="335"/>
      <c r="M88" s="336"/>
      <c r="N88" s="330">
        <f>係数!G88</f>
        <v>6.1821654650354304E-4</v>
      </c>
      <c r="O88" s="327">
        <f t="shared" si="14"/>
        <v>0</v>
      </c>
      <c r="P88" s="330">
        <f>係数!D88</f>
        <v>0.95310895271243956</v>
      </c>
      <c r="Q88" s="327">
        <f t="shared" si="19"/>
        <v>0</v>
      </c>
      <c r="R88" s="327">
        <v>0</v>
      </c>
      <c r="S88" s="327">
        <f t="shared" si="15"/>
        <v>0</v>
      </c>
      <c r="T88" s="329">
        <f t="shared" si="20"/>
        <v>0</v>
      </c>
      <c r="U88" s="327">
        <f t="shared" si="21"/>
        <v>0</v>
      </c>
      <c r="V88" s="327">
        <f t="shared" si="22"/>
        <v>0</v>
      </c>
      <c r="W88" s="327">
        <f t="shared" si="24"/>
        <v>0</v>
      </c>
      <c r="X88" s="329">
        <f>T88*(1-固定資本!N88)</f>
        <v>0</v>
      </c>
      <c r="Y88" s="327">
        <f>U88*(1-固定資本!N88)</f>
        <v>0</v>
      </c>
      <c r="Z88" s="327">
        <f>V88*(1-固定資本!N88)</f>
        <v>0</v>
      </c>
      <c r="AA88" s="327">
        <f t="shared" si="23"/>
        <v>0</v>
      </c>
      <c r="AB88" s="329">
        <f>F88*係数!H88/1000</f>
        <v>0</v>
      </c>
      <c r="AC88" s="389">
        <f>(F88+H88+R88)*係数!H88/1000</f>
        <v>0</v>
      </c>
      <c r="AD88" s="329">
        <f>F88*係数!I88/1000</f>
        <v>0</v>
      </c>
      <c r="AE88" s="334">
        <f>(F88+H88+R88)*係数!I88/1000</f>
        <v>0</v>
      </c>
    </row>
    <row r="89" spans="1:31">
      <c r="A89" s="11"/>
      <c r="B89" s="301">
        <v>591</v>
      </c>
      <c r="C89" s="303" t="s">
        <v>92</v>
      </c>
      <c r="D89" s="338">
        <f>入力!G107</f>
        <v>0</v>
      </c>
      <c r="E89" s="330">
        <f>固定資本!M89</f>
        <v>0.93254410568839985</v>
      </c>
      <c r="F89" s="338">
        <f t="shared" si="16"/>
        <v>0</v>
      </c>
      <c r="G89" s="327">
        <v>0</v>
      </c>
      <c r="H89" s="327">
        <f t="shared" si="17"/>
        <v>0</v>
      </c>
      <c r="I89" s="327">
        <f t="shared" si="13"/>
        <v>0</v>
      </c>
      <c r="J89" s="330">
        <f>係数!E89+係数!F89</f>
        <v>0.28275476691597956</v>
      </c>
      <c r="K89" s="327">
        <f t="shared" si="18"/>
        <v>0</v>
      </c>
      <c r="L89" s="335"/>
      <c r="M89" s="336"/>
      <c r="N89" s="330">
        <f>係数!G89</f>
        <v>2.8507195932862002E-2</v>
      </c>
      <c r="O89" s="327">
        <f t="shared" si="14"/>
        <v>0</v>
      </c>
      <c r="P89" s="330">
        <f>係数!D89</f>
        <v>0.65916508886688407</v>
      </c>
      <c r="Q89" s="327">
        <f t="shared" si="19"/>
        <v>0</v>
      </c>
      <c r="R89" s="327">
        <v>0</v>
      </c>
      <c r="S89" s="327">
        <f t="shared" si="15"/>
        <v>0</v>
      </c>
      <c r="T89" s="329">
        <f t="shared" si="20"/>
        <v>0</v>
      </c>
      <c r="U89" s="327">
        <f t="shared" si="21"/>
        <v>0</v>
      </c>
      <c r="V89" s="327">
        <f t="shared" si="22"/>
        <v>0</v>
      </c>
      <c r="W89" s="327">
        <f t="shared" si="24"/>
        <v>0</v>
      </c>
      <c r="X89" s="329">
        <f>T89*(1-固定資本!N89)</f>
        <v>0</v>
      </c>
      <c r="Y89" s="327">
        <f>U89*(1-固定資本!N89)</f>
        <v>0</v>
      </c>
      <c r="Z89" s="327">
        <f>V89*(1-固定資本!N89)</f>
        <v>0</v>
      </c>
      <c r="AA89" s="327">
        <f t="shared" si="23"/>
        <v>0</v>
      </c>
      <c r="AB89" s="329">
        <f>F89*係数!H89/1000</f>
        <v>0</v>
      </c>
      <c r="AC89" s="389">
        <f>(F89+H89+R89)*係数!H89/1000</f>
        <v>0</v>
      </c>
      <c r="AD89" s="329">
        <f>F89*係数!I89/1000</f>
        <v>0</v>
      </c>
      <c r="AE89" s="334">
        <f>(F89+H89+R89)*係数!I89/1000</f>
        <v>0</v>
      </c>
    </row>
    <row r="90" spans="1:31">
      <c r="A90" s="11"/>
      <c r="B90" s="301">
        <v>592</v>
      </c>
      <c r="C90" s="303" t="s">
        <v>93</v>
      </c>
      <c r="D90" s="338">
        <f>入力!G108</f>
        <v>0</v>
      </c>
      <c r="E90" s="330">
        <f>固定資本!M90</f>
        <v>1.0429375865029142</v>
      </c>
      <c r="F90" s="338">
        <f t="shared" si="16"/>
        <v>0</v>
      </c>
      <c r="G90" s="327">
        <v>0</v>
      </c>
      <c r="H90" s="327">
        <f t="shared" si="17"/>
        <v>0</v>
      </c>
      <c r="I90" s="327">
        <f t="shared" si="13"/>
        <v>0</v>
      </c>
      <c r="J90" s="330">
        <f>係数!E90+係数!F90</f>
        <v>0.34764210716689059</v>
      </c>
      <c r="K90" s="327">
        <f t="shared" si="18"/>
        <v>0</v>
      </c>
      <c r="L90" s="335"/>
      <c r="M90" s="336"/>
      <c r="N90" s="330">
        <f>係数!G90</f>
        <v>4.8242729125376766E-3</v>
      </c>
      <c r="O90" s="327">
        <f t="shared" si="14"/>
        <v>0</v>
      </c>
      <c r="P90" s="330">
        <f>係数!D90</f>
        <v>0.42052090644560014</v>
      </c>
      <c r="Q90" s="327">
        <f t="shared" si="19"/>
        <v>0</v>
      </c>
      <c r="R90" s="327">
        <v>0</v>
      </c>
      <c r="S90" s="327">
        <f t="shared" si="15"/>
        <v>0</v>
      </c>
      <c r="T90" s="329">
        <f t="shared" si="20"/>
        <v>0</v>
      </c>
      <c r="U90" s="327">
        <f t="shared" si="21"/>
        <v>0</v>
      </c>
      <c r="V90" s="327">
        <f t="shared" si="22"/>
        <v>0</v>
      </c>
      <c r="W90" s="327">
        <f t="shared" si="24"/>
        <v>0</v>
      </c>
      <c r="X90" s="329">
        <f>T90*(1-固定資本!N90)</f>
        <v>0</v>
      </c>
      <c r="Y90" s="327">
        <f>U90*(1-固定資本!N90)</f>
        <v>0</v>
      </c>
      <c r="Z90" s="327">
        <f>V90*(1-固定資本!N90)</f>
        <v>0</v>
      </c>
      <c r="AA90" s="327">
        <f t="shared" si="23"/>
        <v>0</v>
      </c>
      <c r="AB90" s="329">
        <f>F90*係数!H90/1000</f>
        <v>0</v>
      </c>
      <c r="AC90" s="389">
        <f>(F90+H90+R90)*係数!H90/1000</f>
        <v>0</v>
      </c>
      <c r="AD90" s="329">
        <f>F90*係数!I90/1000</f>
        <v>0</v>
      </c>
      <c r="AE90" s="334">
        <f>(F90+H90+R90)*係数!I90/1000</f>
        <v>0</v>
      </c>
    </row>
    <row r="91" spans="1:31">
      <c r="A91" s="11"/>
      <c r="B91" s="301">
        <v>593</v>
      </c>
      <c r="C91" s="303" t="s">
        <v>94</v>
      </c>
      <c r="D91" s="338">
        <f>入力!G109</f>
        <v>0</v>
      </c>
      <c r="E91" s="330">
        <f>固定資本!M91</f>
        <v>1.0458052771621891</v>
      </c>
      <c r="F91" s="338">
        <f t="shared" si="16"/>
        <v>0</v>
      </c>
      <c r="G91" s="327">
        <v>0</v>
      </c>
      <c r="H91" s="327">
        <f t="shared" si="17"/>
        <v>0</v>
      </c>
      <c r="I91" s="327">
        <f t="shared" si="13"/>
        <v>0</v>
      </c>
      <c r="J91" s="330">
        <f>係数!E91+係数!F91</f>
        <v>0.45371864429398623</v>
      </c>
      <c r="K91" s="327">
        <f t="shared" si="18"/>
        <v>0</v>
      </c>
      <c r="L91" s="335"/>
      <c r="M91" s="336"/>
      <c r="N91" s="330">
        <f>係数!G91</f>
        <v>2.7290136371545337E-3</v>
      </c>
      <c r="O91" s="327">
        <f t="shared" si="14"/>
        <v>0</v>
      </c>
      <c r="P91" s="330">
        <f>係数!D91</f>
        <v>0.14994159138414165</v>
      </c>
      <c r="Q91" s="327">
        <f t="shared" si="19"/>
        <v>0</v>
      </c>
      <c r="R91" s="327">
        <v>0</v>
      </c>
      <c r="S91" s="327">
        <f t="shared" si="15"/>
        <v>0</v>
      </c>
      <c r="T91" s="329">
        <f t="shared" si="20"/>
        <v>0</v>
      </c>
      <c r="U91" s="327">
        <f t="shared" si="21"/>
        <v>0</v>
      </c>
      <c r="V91" s="327">
        <f t="shared" si="22"/>
        <v>0</v>
      </c>
      <c r="W91" s="327">
        <f t="shared" si="24"/>
        <v>0</v>
      </c>
      <c r="X91" s="329">
        <f>T91*(1-固定資本!N91)</f>
        <v>0</v>
      </c>
      <c r="Y91" s="327">
        <f>U91*(1-固定資本!N91)</f>
        <v>0</v>
      </c>
      <c r="Z91" s="327">
        <f>V91*(1-固定資本!N91)</f>
        <v>0</v>
      </c>
      <c r="AA91" s="327">
        <f t="shared" si="23"/>
        <v>0</v>
      </c>
      <c r="AB91" s="329">
        <f>F91*係数!H91/1000</f>
        <v>0</v>
      </c>
      <c r="AC91" s="389">
        <f>(F91+H91+R91)*係数!H91/1000</f>
        <v>0</v>
      </c>
      <c r="AD91" s="329">
        <f>F91*係数!I91/1000</f>
        <v>0</v>
      </c>
      <c r="AE91" s="334">
        <f>(F91+H91+R91)*係数!I91/1000</f>
        <v>0</v>
      </c>
    </row>
    <row r="92" spans="1:31">
      <c r="A92" s="11"/>
      <c r="B92" s="301">
        <v>594</v>
      </c>
      <c r="C92" s="303" t="s">
        <v>95</v>
      </c>
      <c r="D92" s="338">
        <f>入力!G110</f>
        <v>0</v>
      </c>
      <c r="E92" s="330">
        <f>固定資本!M92</f>
        <v>1.0127547216054087</v>
      </c>
      <c r="F92" s="338">
        <f t="shared" si="16"/>
        <v>0</v>
      </c>
      <c r="G92" s="327">
        <v>0</v>
      </c>
      <c r="H92" s="327">
        <f t="shared" si="17"/>
        <v>0</v>
      </c>
      <c r="I92" s="327">
        <f t="shared" si="13"/>
        <v>0</v>
      </c>
      <c r="J92" s="330">
        <f>係数!E92+係数!F92</f>
        <v>0.18018034131360366</v>
      </c>
      <c r="K92" s="327">
        <f t="shared" si="18"/>
        <v>0</v>
      </c>
      <c r="L92" s="335"/>
      <c r="M92" s="336"/>
      <c r="N92" s="330">
        <f>係数!G92</f>
        <v>3.7367999511487902E-3</v>
      </c>
      <c r="O92" s="327">
        <f t="shared" si="14"/>
        <v>0</v>
      </c>
      <c r="P92" s="330">
        <f>係数!D92</f>
        <v>7.9533817118407901E-3</v>
      </c>
      <c r="Q92" s="327">
        <f t="shared" si="19"/>
        <v>0</v>
      </c>
      <c r="R92" s="327">
        <v>0</v>
      </c>
      <c r="S92" s="327">
        <f t="shared" si="15"/>
        <v>0</v>
      </c>
      <c r="T92" s="329">
        <f t="shared" si="20"/>
        <v>0</v>
      </c>
      <c r="U92" s="327">
        <f t="shared" si="21"/>
        <v>0</v>
      </c>
      <c r="V92" s="327">
        <f t="shared" si="22"/>
        <v>0</v>
      </c>
      <c r="W92" s="327">
        <f t="shared" si="24"/>
        <v>0</v>
      </c>
      <c r="X92" s="329">
        <f>T92*(1-固定資本!N92)</f>
        <v>0</v>
      </c>
      <c r="Y92" s="327">
        <f>U92*(1-固定資本!N92)</f>
        <v>0</v>
      </c>
      <c r="Z92" s="327">
        <f>V92*(1-固定資本!N92)</f>
        <v>0</v>
      </c>
      <c r="AA92" s="327">
        <f t="shared" si="23"/>
        <v>0</v>
      </c>
      <c r="AB92" s="329">
        <f>F92*係数!H92/1000</f>
        <v>0</v>
      </c>
      <c r="AC92" s="389">
        <f>(F92+H92+R92)*係数!H92/1000</f>
        <v>0</v>
      </c>
      <c r="AD92" s="329">
        <f>F92*係数!I92/1000</f>
        <v>0</v>
      </c>
      <c r="AE92" s="334">
        <f>(F92+H92+R92)*係数!I92/1000</f>
        <v>0</v>
      </c>
    </row>
    <row r="93" spans="1:31">
      <c r="A93" s="11"/>
      <c r="B93" s="301">
        <v>595</v>
      </c>
      <c r="C93" s="303" t="s">
        <v>96</v>
      </c>
      <c r="D93" s="338">
        <f>入力!G111</f>
        <v>0</v>
      </c>
      <c r="E93" s="330">
        <f>固定資本!M93</f>
        <v>1.0302529158067364</v>
      </c>
      <c r="F93" s="338">
        <f t="shared" si="16"/>
        <v>0</v>
      </c>
      <c r="G93" s="327">
        <v>0</v>
      </c>
      <c r="H93" s="327">
        <f t="shared" si="17"/>
        <v>0</v>
      </c>
      <c r="I93" s="327">
        <f t="shared" si="13"/>
        <v>0</v>
      </c>
      <c r="J93" s="330">
        <f>係数!E93+係数!F93</f>
        <v>0.3209294682637428</v>
      </c>
      <c r="K93" s="327">
        <f t="shared" si="18"/>
        <v>0</v>
      </c>
      <c r="L93" s="335"/>
      <c r="M93" s="336"/>
      <c r="N93" s="330">
        <f>係数!G93</f>
        <v>3.0247763278954832E-3</v>
      </c>
      <c r="O93" s="327">
        <f t="shared" si="14"/>
        <v>0</v>
      </c>
      <c r="P93" s="330">
        <f>係数!D93</f>
        <v>0.17591112421915622</v>
      </c>
      <c r="Q93" s="327">
        <f t="shared" si="19"/>
        <v>0</v>
      </c>
      <c r="R93" s="327">
        <v>0</v>
      </c>
      <c r="S93" s="327">
        <f t="shared" si="15"/>
        <v>0</v>
      </c>
      <c r="T93" s="329">
        <f t="shared" si="20"/>
        <v>0</v>
      </c>
      <c r="U93" s="327">
        <f t="shared" si="21"/>
        <v>0</v>
      </c>
      <c r="V93" s="327">
        <f t="shared" si="22"/>
        <v>0</v>
      </c>
      <c r="W93" s="327">
        <f t="shared" si="24"/>
        <v>0</v>
      </c>
      <c r="X93" s="329">
        <f>T93*(1-固定資本!N93)</f>
        <v>0</v>
      </c>
      <c r="Y93" s="327">
        <f>U93*(1-固定資本!N93)</f>
        <v>0</v>
      </c>
      <c r="Z93" s="327">
        <f>V93*(1-固定資本!N93)</f>
        <v>0</v>
      </c>
      <c r="AA93" s="327">
        <f t="shared" si="23"/>
        <v>0</v>
      </c>
      <c r="AB93" s="329">
        <f>F93*係数!H93/1000</f>
        <v>0</v>
      </c>
      <c r="AC93" s="389">
        <f>(F93+H93+R93)*係数!H93/1000</f>
        <v>0</v>
      </c>
      <c r="AD93" s="329">
        <f>F93*係数!I93/1000</f>
        <v>0</v>
      </c>
      <c r="AE93" s="334">
        <f>(F93+H93+R93)*係数!I93/1000</f>
        <v>0</v>
      </c>
    </row>
    <row r="94" spans="1:31">
      <c r="A94" s="11"/>
      <c r="B94" s="301">
        <v>611</v>
      </c>
      <c r="C94" s="303" t="s">
        <v>97</v>
      </c>
      <c r="D94" s="338">
        <f>入力!G112</f>
        <v>0</v>
      </c>
      <c r="E94" s="330">
        <f>固定資本!M94</f>
        <v>1.0422022200323366</v>
      </c>
      <c r="F94" s="338">
        <f t="shared" si="16"/>
        <v>0</v>
      </c>
      <c r="G94" s="327">
        <v>0</v>
      </c>
      <c r="H94" s="327">
        <f t="shared" si="17"/>
        <v>0</v>
      </c>
      <c r="I94" s="327">
        <f t="shared" si="13"/>
        <v>0</v>
      </c>
      <c r="J94" s="330">
        <f>係数!E94+係数!F94</f>
        <v>0.36360236959080738</v>
      </c>
      <c r="K94" s="327">
        <f t="shared" si="18"/>
        <v>0</v>
      </c>
      <c r="L94" s="335"/>
      <c r="M94" s="336"/>
      <c r="N94" s="330">
        <f>係数!G94</f>
        <v>3.4146547559548075E-3</v>
      </c>
      <c r="O94" s="327">
        <f t="shared" si="14"/>
        <v>0</v>
      </c>
      <c r="P94" s="330">
        <f>係数!D94</f>
        <v>1</v>
      </c>
      <c r="Q94" s="327">
        <f t="shared" si="19"/>
        <v>0</v>
      </c>
      <c r="R94" s="327">
        <v>0</v>
      </c>
      <c r="S94" s="327">
        <f t="shared" si="15"/>
        <v>0</v>
      </c>
      <c r="T94" s="329">
        <f t="shared" si="20"/>
        <v>0</v>
      </c>
      <c r="U94" s="327">
        <f t="shared" si="21"/>
        <v>0</v>
      </c>
      <c r="V94" s="327">
        <f t="shared" si="22"/>
        <v>0</v>
      </c>
      <c r="W94" s="327">
        <f t="shared" si="24"/>
        <v>0</v>
      </c>
      <c r="X94" s="329">
        <f>T94*(1-固定資本!N94)</f>
        <v>0</v>
      </c>
      <c r="Y94" s="327">
        <f>U94*(1-固定資本!N94)</f>
        <v>0</v>
      </c>
      <c r="Z94" s="327">
        <f>V94*(1-固定資本!N94)</f>
        <v>0</v>
      </c>
      <c r="AA94" s="327">
        <f t="shared" si="23"/>
        <v>0</v>
      </c>
      <c r="AB94" s="329">
        <f>F94*係数!H94/1000</f>
        <v>0</v>
      </c>
      <c r="AC94" s="389">
        <f>(F94+H94+R94)*係数!H94/1000</f>
        <v>0</v>
      </c>
      <c r="AD94" s="329">
        <f>F94*係数!I94/1000</f>
        <v>0</v>
      </c>
      <c r="AE94" s="334">
        <f>(F94+H94+R94)*係数!I94/1000</f>
        <v>0</v>
      </c>
    </row>
    <row r="95" spans="1:31">
      <c r="A95" s="11"/>
      <c r="B95" s="301">
        <v>631</v>
      </c>
      <c r="C95" s="303" t="s">
        <v>98</v>
      </c>
      <c r="D95" s="338">
        <f>入力!G113</f>
        <v>0</v>
      </c>
      <c r="E95" s="330">
        <f>固定資本!M95</f>
        <v>1.0078013765321219</v>
      </c>
      <c r="F95" s="338">
        <f t="shared" si="16"/>
        <v>0</v>
      </c>
      <c r="G95" s="327">
        <v>0</v>
      </c>
      <c r="H95" s="327">
        <f t="shared" si="17"/>
        <v>0</v>
      </c>
      <c r="I95" s="327">
        <f t="shared" si="13"/>
        <v>0</v>
      </c>
      <c r="J95" s="330">
        <f>係数!E95+係数!F95</f>
        <v>0.6082116649070648</v>
      </c>
      <c r="K95" s="327">
        <f t="shared" si="18"/>
        <v>0</v>
      </c>
      <c r="L95" s="335"/>
      <c r="M95" s="336"/>
      <c r="N95" s="330">
        <f>係数!G95</f>
        <v>2.8545895266414194E-2</v>
      </c>
      <c r="O95" s="327">
        <f t="shared" si="14"/>
        <v>0</v>
      </c>
      <c r="P95" s="330">
        <f>係数!D95</f>
        <v>0.7477433498707633</v>
      </c>
      <c r="Q95" s="327">
        <f t="shared" si="19"/>
        <v>0</v>
      </c>
      <c r="R95" s="327">
        <v>0</v>
      </c>
      <c r="S95" s="327">
        <f t="shared" si="15"/>
        <v>0</v>
      </c>
      <c r="T95" s="329">
        <f t="shared" si="20"/>
        <v>0</v>
      </c>
      <c r="U95" s="327">
        <f t="shared" si="21"/>
        <v>0</v>
      </c>
      <c r="V95" s="327">
        <f t="shared" si="22"/>
        <v>0</v>
      </c>
      <c r="W95" s="327">
        <f t="shared" si="24"/>
        <v>0</v>
      </c>
      <c r="X95" s="329">
        <f>T95*(1-固定資本!N95)</f>
        <v>0</v>
      </c>
      <c r="Y95" s="327">
        <f>U95*(1-固定資本!N95)</f>
        <v>0</v>
      </c>
      <c r="Z95" s="327">
        <f>V95*(1-固定資本!N95)</f>
        <v>0</v>
      </c>
      <c r="AA95" s="327">
        <f t="shared" si="23"/>
        <v>0</v>
      </c>
      <c r="AB95" s="329">
        <f>F95*係数!H95/1000</f>
        <v>0</v>
      </c>
      <c r="AC95" s="389">
        <f>(F95+H95+R95)*係数!H95/1000</f>
        <v>0</v>
      </c>
      <c r="AD95" s="329">
        <f>F95*係数!I95/1000</f>
        <v>0</v>
      </c>
      <c r="AE95" s="334">
        <f>(F95+H95+R95)*係数!I95/1000</f>
        <v>0</v>
      </c>
    </row>
    <row r="96" spans="1:31">
      <c r="A96" s="11"/>
      <c r="B96" s="301">
        <v>632</v>
      </c>
      <c r="C96" s="303" t="s">
        <v>99</v>
      </c>
      <c r="D96" s="338">
        <f>入力!G114</f>
        <v>0</v>
      </c>
      <c r="E96" s="330">
        <f>固定資本!M96</f>
        <v>1.0294610105460382</v>
      </c>
      <c r="F96" s="338">
        <f t="shared" si="16"/>
        <v>0</v>
      </c>
      <c r="G96" s="327">
        <v>0</v>
      </c>
      <c r="H96" s="327">
        <f t="shared" si="17"/>
        <v>0</v>
      </c>
      <c r="I96" s="327">
        <f t="shared" si="13"/>
        <v>0</v>
      </c>
      <c r="J96" s="330">
        <f>係数!E96+係数!F96</f>
        <v>0.458474854269313</v>
      </c>
      <c r="K96" s="327">
        <f t="shared" si="18"/>
        <v>0</v>
      </c>
      <c r="L96" s="335"/>
      <c r="M96" s="336"/>
      <c r="N96" s="330">
        <f>係数!G96</f>
        <v>0</v>
      </c>
      <c r="O96" s="327">
        <f t="shared" si="14"/>
        <v>0</v>
      </c>
      <c r="P96" s="330">
        <f>係数!D96</f>
        <v>0.8929262008580916</v>
      </c>
      <c r="Q96" s="327">
        <f t="shared" si="19"/>
        <v>0</v>
      </c>
      <c r="R96" s="327">
        <v>0</v>
      </c>
      <c r="S96" s="327">
        <f t="shared" si="15"/>
        <v>0</v>
      </c>
      <c r="T96" s="329">
        <f t="shared" si="20"/>
        <v>0</v>
      </c>
      <c r="U96" s="327">
        <f t="shared" si="21"/>
        <v>0</v>
      </c>
      <c r="V96" s="327">
        <f t="shared" si="22"/>
        <v>0</v>
      </c>
      <c r="W96" s="327">
        <f t="shared" si="24"/>
        <v>0</v>
      </c>
      <c r="X96" s="329">
        <f>T96*(1-固定資本!N96)</f>
        <v>0</v>
      </c>
      <c r="Y96" s="327">
        <f>U96*(1-固定資本!N96)</f>
        <v>0</v>
      </c>
      <c r="Z96" s="327">
        <f>V96*(1-固定資本!N96)</f>
        <v>0</v>
      </c>
      <c r="AA96" s="327">
        <f t="shared" si="23"/>
        <v>0</v>
      </c>
      <c r="AB96" s="329">
        <f>F96*係数!H96/1000</f>
        <v>0</v>
      </c>
      <c r="AC96" s="389">
        <f>(F96+H96+R96)*係数!H96/1000</f>
        <v>0</v>
      </c>
      <c r="AD96" s="329">
        <f>F96*係数!I96/1000</f>
        <v>0</v>
      </c>
      <c r="AE96" s="334">
        <f>(F96+H96+R96)*係数!I96/1000</f>
        <v>0</v>
      </c>
    </row>
    <row r="97" spans="1:31">
      <c r="A97" s="11"/>
      <c r="B97" s="301">
        <v>641</v>
      </c>
      <c r="C97" s="303" t="s">
        <v>100</v>
      </c>
      <c r="D97" s="338">
        <f>入力!G115</f>
        <v>0</v>
      </c>
      <c r="E97" s="330">
        <f>固定資本!M97</f>
        <v>1.0914558897229967</v>
      </c>
      <c r="F97" s="338">
        <f t="shared" si="16"/>
        <v>0</v>
      </c>
      <c r="G97" s="327">
        <v>0</v>
      </c>
      <c r="H97" s="327">
        <f t="shared" si="17"/>
        <v>0</v>
      </c>
      <c r="I97" s="327">
        <f t="shared" si="13"/>
        <v>0</v>
      </c>
      <c r="J97" s="330">
        <f>係数!E97+係数!F97</f>
        <v>0.49102529392265498</v>
      </c>
      <c r="K97" s="327">
        <f t="shared" si="18"/>
        <v>0</v>
      </c>
      <c r="L97" s="335"/>
      <c r="M97" s="336"/>
      <c r="N97" s="330">
        <f>係数!G97</f>
        <v>3.1945021476705991E-2</v>
      </c>
      <c r="O97" s="327">
        <f t="shared" si="14"/>
        <v>0</v>
      </c>
      <c r="P97" s="330">
        <f>係数!D97</f>
        <v>0.88674054310097117</v>
      </c>
      <c r="Q97" s="327">
        <f t="shared" si="19"/>
        <v>0</v>
      </c>
      <c r="R97" s="327">
        <v>0</v>
      </c>
      <c r="S97" s="327">
        <f t="shared" si="15"/>
        <v>0</v>
      </c>
      <c r="T97" s="329">
        <f t="shared" si="20"/>
        <v>0</v>
      </c>
      <c r="U97" s="327">
        <f t="shared" si="21"/>
        <v>0</v>
      </c>
      <c r="V97" s="327">
        <f t="shared" si="22"/>
        <v>0</v>
      </c>
      <c r="W97" s="327">
        <f t="shared" si="24"/>
        <v>0</v>
      </c>
      <c r="X97" s="329">
        <f>T97*(1-固定資本!N97)</f>
        <v>0</v>
      </c>
      <c r="Y97" s="327">
        <f>U97*(1-固定資本!N97)</f>
        <v>0</v>
      </c>
      <c r="Z97" s="327">
        <f>V97*(1-固定資本!N97)</f>
        <v>0</v>
      </c>
      <c r="AA97" s="327">
        <f t="shared" si="23"/>
        <v>0</v>
      </c>
      <c r="AB97" s="329">
        <f>F97*係数!H97/1000</f>
        <v>0</v>
      </c>
      <c r="AC97" s="389">
        <f>(F97+H97+R97)*係数!H97/1000</f>
        <v>0</v>
      </c>
      <c r="AD97" s="329">
        <f>F97*係数!I97/1000</f>
        <v>0</v>
      </c>
      <c r="AE97" s="334">
        <f>(F97+H97+R97)*係数!I97/1000</f>
        <v>0</v>
      </c>
    </row>
    <row r="98" spans="1:31">
      <c r="A98" s="11"/>
      <c r="B98" s="301">
        <v>642</v>
      </c>
      <c r="C98" s="303" t="s">
        <v>101</v>
      </c>
      <c r="D98" s="338">
        <f>入力!G116</f>
        <v>0</v>
      </c>
      <c r="E98" s="330">
        <f>固定資本!M98</f>
        <v>1.0914560751813873</v>
      </c>
      <c r="F98" s="338">
        <f t="shared" si="16"/>
        <v>0</v>
      </c>
      <c r="G98" s="327">
        <v>0</v>
      </c>
      <c r="H98" s="327">
        <f t="shared" si="17"/>
        <v>0</v>
      </c>
      <c r="I98" s="327">
        <f t="shared" si="13"/>
        <v>0</v>
      </c>
      <c r="J98" s="330">
        <f>係数!E98+係数!F98</f>
        <v>0.56227528633597335</v>
      </c>
      <c r="K98" s="327">
        <f t="shared" si="18"/>
        <v>0</v>
      </c>
      <c r="L98" s="335"/>
      <c r="M98" s="336"/>
      <c r="N98" s="330">
        <f>係数!G98</f>
        <v>5.1553719126798923E-4</v>
      </c>
      <c r="O98" s="327">
        <f t="shared" si="14"/>
        <v>0</v>
      </c>
      <c r="P98" s="330">
        <f>係数!D98</f>
        <v>0.69228221635414489</v>
      </c>
      <c r="Q98" s="327">
        <f t="shared" si="19"/>
        <v>0</v>
      </c>
      <c r="R98" s="327">
        <v>0</v>
      </c>
      <c r="S98" s="327">
        <f t="shared" si="15"/>
        <v>0</v>
      </c>
      <c r="T98" s="329">
        <f t="shared" si="20"/>
        <v>0</v>
      </c>
      <c r="U98" s="327">
        <f t="shared" si="21"/>
        <v>0</v>
      </c>
      <c r="V98" s="327">
        <f t="shared" si="22"/>
        <v>0</v>
      </c>
      <c r="W98" s="327">
        <f t="shared" si="24"/>
        <v>0</v>
      </c>
      <c r="X98" s="329">
        <f>T98*(1-固定資本!N98)</f>
        <v>0</v>
      </c>
      <c r="Y98" s="327">
        <f>U98*(1-固定資本!N98)</f>
        <v>0</v>
      </c>
      <c r="Z98" s="327">
        <f>V98*(1-固定資本!N98)</f>
        <v>0</v>
      </c>
      <c r="AA98" s="327">
        <f t="shared" si="23"/>
        <v>0</v>
      </c>
      <c r="AB98" s="329">
        <f>F98*係数!H98/1000</f>
        <v>0</v>
      </c>
      <c r="AC98" s="389">
        <f>(F98+H98+R98)*係数!H98/1000</f>
        <v>0</v>
      </c>
      <c r="AD98" s="329">
        <f>F98*係数!I98/1000</f>
        <v>0</v>
      </c>
      <c r="AE98" s="334">
        <f>(F98+H98+R98)*係数!I98/1000</f>
        <v>0</v>
      </c>
    </row>
    <row r="99" spans="1:31">
      <c r="A99" s="11"/>
      <c r="B99" s="301">
        <v>643</v>
      </c>
      <c r="C99" s="303" t="s">
        <v>102</v>
      </c>
      <c r="D99" s="338">
        <f>入力!G117</f>
        <v>0</v>
      </c>
      <c r="E99" s="330">
        <f>固定資本!M99</f>
        <v>1.0016093510065227</v>
      </c>
      <c r="F99" s="338">
        <f t="shared" si="16"/>
        <v>0</v>
      </c>
      <c r="G99" s="327">
        <v>0</v>
      </c>
      <c r="H99" s="327">
        <f t="shared" si="17"/>
        <v>0</v>
      </c>
      <c r="I99" s="327">
        <f t="shared" si="13"/>
        <v>0</v>
      </c>
      <c r="J99" s="330">
        <f>係数!E99+係数!F99</f>
        <v>0.69477205797160679</v>
      </c>
      <c r="K99" s="327">
        <f t="shared" si="18"/>
        <v>0</v>
      </c>
      <c r="L99" s="335"/>
      <c r="M99" s="336"/>
      <c r="N99" s="330">
        <f>係数!G99</f>
        <v>6.9487745094049024E-3</v>
      </c>
      <c r="O99" s="327">
        <f t="shared" si="14"/>
        <v>0</v>
      </c>
      <c r="P99" s="330">
        <f>係数!D99</f>
        <v>0.98861919528651476</v>
      </c>
      <c r="Q99" s="327">
        <f t="shared" si="19"/>
        <v>0</v>
      </c>
      <c r="R99" s="327">
        <v>0</v>
      </c>
      <c r="S99" s="327">
        <f t="shared" si="15"/>
        <v>0</v>
      </c>
      <c r="T99" s="329">
        <f t="shared" si="20"/>
        <v>0</v>
      </c>
      <c r="U99" s="327">
        <f t="shared" si="21"/>
        <v>0</v>
      </c>
      <c r="V99" s="327">
        <f t="shared" si="22"/>
        <v>0</v>
      </c>
      <c r="W99" s="327">
        <f t="shared" si="24"/>
        <v>0</v>
      </c>
      <c r="X99" s="329">
        <f>T99*(1-固定資本!N99)</f>
        <v>0</v>
      </c>
      <c r="Y99" s="327">
        <f>U99*(1-固定資本!N99)</f>
        <v>0</v>
      </c>
      <c r="Z99" s="327">
        <f>V99*(1-固定資本!N99)</f>
        <v>0</v>
      </c>
      <c r="AA99" s="327">
        <f t="shared" si="23"/>
        <v>0</v>
      </c>
      <c r="AB99" s="329">
        <f>F99*係数!H99/1000</f>
        <v>0</v>
      </c>
      <c r="AC99" s="389">
        <f>(F99+H99+R99)*係数!H99/1000</f>
        <v>0</v>
      </c>
      <c r="AD99" s="329">
        <f>F99*係数!I99/1000</f>
        <v>0</v>
      </c>
      <c r="AE99" s="334">
        <f>(F99+H99+R99)*係数!I99/1000</f>
        <v>0</v>
      </c>
    </row>
    <row r="100" spans="1:31">
      <c r="A100" s="11"/>
      <c r="B100" s="301">
        <v>644</v>
      </c>
      <c r="C100" s="303" t="s">
        <v>103</v>
      </c>
      <c r="D100" s="338">
        <f>入力!G118</f>
        <v>0</v>
      </c>
      <c r="E100" s="330">
        <f>固定資本!M100</f>
        <v>1.1035660009439356</v>
      </c>
      <c r="F100" s="338">
        <f t="shared" si="16"/>
        <v>0</v>
      </c>
      <c r="G100" s="327">
        <v>0</v>
      </c>
      <c r="H100" s="327">
        <f t="shared" si="17"/>
        <v>0</v>
      </c>
      <c r="I100" s="327">
        <f t="shared" si="13"/>
        <v>0</v>
      </c>
      <c r="J100" s="330">
        <f>係数!E100+係数!F100</f>
        <v>0.67515972340585839</v>
      </c>
      <c r="K100" s="327">
        <f t="shared" si="18"/>
        <v>0</v>
      </c>
      <c r="L100" s="335"/>
      <c r="M100" s="336"/>
      <c r="N100" s="330">
        <f>係数!G100</f>
        <v>3.5947401479184669E-3</v>
      </c>
      <c r="O100" s="327">
        <f t="shared" si="14"/>
        <v>0</v>
      </c>
      <c r="P100" s="330">
        <f>係数!D100</f>
        <v>1</v>
      </c>
      <c r="Q100" s="327">
        <f t="shared" si="19"/>
        <v>0</v>
      </c>
      <c r="R100" s="327">
        <v>0</v>
      </c>
      <c r="S100" s="327">
        <f t="shared" si="15"/>
        <v>0</v>
      </c>
      <c r="T100" s="329">
        <f t="shared" si="20"/>
        <v>0</v>
      </c>
      <c r="U100" s="327">
        <f t="shared" si="21"/>
        <v>0</v>
      </c>
      <c r="V100" s="327">
        <f t="shared" si="22"/>
        <v>0</v>
      </c>
      <c r="W100" s="327">
        <f t="shared" si="24"/>
        <v>0</v>
      </c>
      <c r="X100" s="329">
        <f>T100*(1-固定資本!N100)</f>
        <v>0</v>
      </c>
      <c r="Y100" s="327">
        <f>U100*(1-固定資本!N100)</f>
        <v>0</v>
      </c>
      <c r="Z100" s="327">
        <f>V100*(1-固定資本!N100)</f>
        <v>0</v>
      </c>
      <c r="AA100" s="327">
        <f t="shared" si="23"/>
        <v>0</v>
      </c>
      <c r="AB100" s="329">
        <f>F100*係数!H100/1000</f>
        <v>0</v>
      </c>
      <c r="AC100" s="389">
        <f>(F100+H100+R100)*係数!H100/1000</f>
        <v>0</v>
      </c>
      <c r="AD100" s="329">
        <f>F100*係数!I100/1000</f>
        <v>0</v>
      </c>
      <c r="AE100" s="334">
        <f>(F100+H100+R100)*係数!I100/1000</f>
        <v>0</v>
      </c>
    </row>
    <row r="101" spans="1:31">
      <c r="A101" s="11"/>
      <c r="B101" s="301">
        <v>659</v>
      </c>
      <c r="C101" s="303" t="s">
        <v>104</v>
      </c>
      <c r="D101" s="338">
        <f>入力!G119</f>
        <v>0</v>
      </c>
      <c r="E101" s="330">
        <f>固定資本!M101</f>
        <v>1.0507911566191084</v>
      </c>
      <c r="F101" s="338">
        <f t="shared" si="16"/>
        <v>0</v>
      </c>
      <c r="G101" s="327">
        <v>0</v>
      </c>
      <c r="H101" s="327">
        <f t="shared" si="17"/>
        <v>0</v>
      </c>
      <c r="I101" s="327">
        <f t="shared" si="13"/>
        <v>0</v>
      </c>
      <c r="J101" s="330">
        <f>係数!E101+係数!F101</f>
        <v>0.51026348638672248</v>
      </c>
      <c r="K101" s="327">
        <f t="shared" si="18"/>
        <v>0</v>
      </c>
      <c r="L101" s="335"/>
      <c r="M101" s="336"/>
      <c r="N101" s="330">
        <f>係数!G101</f>
        <v>4.0936006867525725E-3</v>
      </c>
      <c r="O101" s="327">
        <f t="shared" si="14"/>
        <v>0</v>
      </c>
      <c r="P101" s="330">
        <f>係数!D101</f>
        <v>0.87866035988768521</v>
      </c>
      <c r="Q101" s="327">
        <f t="shared" si="19"/>
        <v>0</v>
      </c>
      <c r="R101" s="327">
        <v>0</v>
      </c>
      <c r="S101" s="327">
        <f t="shared" si="15"/>
        <v>0</v>
      </c>
      <c r="T101" s="329">
        <f t="shared" si="20"/>
        <v>0</v>
      </c>
      <c r="U101" s="327">
        <f t="shared" si="21"/>
        <v>0</v>
      </c>
      <c r="V101" s="327">
        <f t="shared" si="22"/>
        <v>0</v>
      </c>
      <c r="W101" s="327">
        <f t="shared" si="24"/>
        <v>0</v>
      </c>
      <c r="X101" s="329">
        <f>T101*(1-固定資本!N101)</f>
        <v>0</v>
      </c>
      <c r="Y101" s="327">
        <f>U101*(1-固定資本!N101)</f>
        <v>0</v>
      </c>
      <c r="Z101" s="327">
        <f>V101*(1-固定資本!N101)</f>
        <v>0</v>
      </c>
      <c r="AA101" s="327">
        <f t="shared" si="23"/>
        <v>0</v>
      </c>
      <c r="AB101" s="329">
        <f>F101*係数!H101/1000</f>
        <v>0</v>
      </c>
      <c r="AC101" s="389">
        <f>(F101+H101+R101)*係数!H101/1000</f>
        <v>0</v>
      </c>
      <c r="AD101" s="329">
        <f>F101*係数!I101/1000</f>
        <v>0</v>
      </c>
      <c r="AE101" s="334">
        <f>(F101+H101+R101)*係数!I101/1000</f>
        <v>0</v>
      </c>
    </row>
    <row r="102" spans="1:31">
      <c r="A102" s="11"/>
      <c r="B102" s="301">
        <v>661</v>
      </c>
      <c r="C102" s="303" t="s">
        <v>105</v>
      </c>
      <c r="D102" s="338">
        <f>入力!G120</f>
        <v>0</v>
      </c>
      <c r="E102" s="330">
        <f>固定資本!M102</f>
        <v>0.97842676343256219</v>
      </c>
      <c r="F102" s="338">
        <f t="shared" si="16"/>
        <v>0</v>
      </c>
      <c r="G102" s="327">
        <v>0</v>
      </c>
      <c r="H102" s="327">
        <f t="shared" si="17"/>
        <v>0</v>
      </c>
      <c r="I102" s="327">
        <f t="shared" si="13"/>
        <v>0</v>
      </c>
      <c r="J102" s="330">
        <f>係数!E102+係数!F102</f>
        <v>0.20035123691511803</v>
      </c>
      <c r="K102" s="327">
        <f t="shared" si="18"/>
        <v>0</v>
      </c>
      <c r="L102" s="335"/>
      <c r="M102" s="336"/>
      <c r="N102" s="330">
        <f>係数!G102</f>
        <v>2.1055297672449274E-3</v>
      </c>
      <c r="O102" s="327">
        <f t="shared" si="14"/>
        <v>0</v>
      </c>
      <c r="P102" s="330">
        <f>係数!D102</f>
        <v>0.47610167437928397</v>
      </c>
      <c r="Q102" s="327">
        <f t="shared" si="19"/>
        <v>0</v>
      </c>
      <c r="R102" s="327">
        <v>0</v>
      </c>
      <c r="S102" s="327">
        <f t="shared" si="15"/>
        <v>0</v>
      </c>
      <c r="T102" s="329">
        <f t="shared" si="20"/>
        <v>0</v>
      </c>
      <c r="U102" s="327">
        <f t="shared" si="21"/>
        <v>0</v>
      </c>
      <c r="V102" s="327">
        <f t="shared" si="22"/>
        <v>0</v>
      </c>
      <c r="W102" s="327">
        <f t="shared" si="24"/>
        <v>0</v>
      </c>
      <c r="X102" s="329">
        <f>T102*(1-固定資本!N102)</f>
        <v>0</v>
      </c>
      <c r="Y102" s="327">
        <f>U102*(1-固定資本!N102)</f>
        <v>0</v>
      </c>
      <c r="Z102" s="327">
        <f>V102*(1-固定資本!N102)</f>
        <v>0</v>
      </c>
      <c r="AA102" s="327">
        <f t="shared" si="23"/>
        <v>0</v>
      </c>
      <c r="AB102" s="329">
        <f>F102*係数!H102/1000</f>
        <v>0</v>
      </c>
      <c r="AC102" s="389">
        <f>(F102+H102+R102)*係数!H102/1000</f>
        <v>0</v>
      </c>
      <c r="AD102" s="329">
        <f>F102*係数!I102/1000</f>
        <v>0</v>
      </c>
      <c r="AE102" s="334">
        <f>(F102+H102+R102)*係数!I102/1000</f>
        <v>0</v>
      </c>
    </row>
    <row r="103" spans="1:31">
      <c r="A103" s="11"/>
      <c r="B103" s="301">
        <v>662</v>
      </c>
      <c r="C103" s="303" t="s">
        <v>106</v>
      </c>
      <c r="D103" s="338">
        <f>入力!G121</f>
        <v>0</v>
      </c>
      <c r="E103" s="330">
        <f>固定資本!M103</f>
        <v>1.0265638383950213</v>
      </c>
      <c r="F103" s="338">
        <f t="shared" si="16"/>
        <v>0</v>
      </c>
      <c r="G103" s="327">
        <v>0</v>
      </c>
      <c r="H103" s="327">
        <f t="shared" si="17"/>
        <v>0</v>
      </c>
      <c r="I103" s="327">
        <f t="shared" si="13"/>
        <v>0</v>
      </c>
      <c r="J103" s="330">
        <f>係数!E103+係数!F103</f>
        <v>0.12783275141434985</v>
      </c>
      <c r="K103" s="327">
        <f t="shared" si="18"/>
        <v>0</v>
      </c>
      <c r="L103" s="335"/>
      <c r="M103" s="336"/>
      <c r="N103" s="330">
        <f>係数!G103</f>
        <v>8.895654011038077E-6</v>
      </c>
      <c r="O103" s="327">
        <f t="shared" si="14"/>
        <v>0</v>
      </c>
      <c r="P103" s="330">
        <f>係数!D103</f>
        <v>0.1130668425767325</v>
      </c>
      <c r="Q103" s="327">
        <f t="shared" si="19"/>
        <v>0</v>
      </c>
      <c r="R103" s="327">
        <v>0</v>
      </c>
      <c r="S103" s="327">
        <f t="shared" si="15"/>
        <v>0</v>
      </c>
      <c r="T103" s="329">
        <f t="shared" si="20"/>
        <v>0</v>
      </c>
      <c r="U103" s="327">
        <f t="shared" si="21"/>
        <v>0</v>
      </c>
      <c r="V103" s="327">
        <f t="shared" si="22"/>
        <v>0</v>
      </c>
      <c r="W103" s="327">
        <f t="shared" si="24"/>
        <v>0</v>
      </c>
      <c r="X103" s="329">
        <f>T103*(1-固定資本!N103)</f>
        <v>0</v>
      </c>
      <c r="Y103" s="327">
        <f>U103*(1-固定資本!N103)</f>
        <v>0</v>
      </c>
      <c r="Z103" s="327">
        <f>V103*(1-固定資本!N103)</f>
        <v>0</v>
      </c>
      <c r="AA103" s="327">
        <f t="shared" si="23"/>
        <v>0</v>
      </c>
      <c r="AB103" s="329">
        <f>F103*係数!H103/1000</f>
        <v>0</v>
      </c>
      <c r="AC103" s="389">
        <f>(F103+H103+R103)*係数!H103/1000</f>
        <v>0</v>
      </c>
      <c r="AD103" s="329">
        <f>F103*係数!I103/1000</f>
        <v>0</v>
      </c>
      <c r="AE103" s="334">
        <f>(F103+H103+R103)*係数!I103/1000</f>
        <v>0</v>
      </c>
    </row>
    <row r="104" spans="1:31">
      <c r="A104" s="11"/>
      <c r="B104" s="301">
        <v>663</v>
      </c>
      <c r="C104" s="303" t="s">
        <v>107</v>
      </c>
      <c r="D104" s="338">
        <f>入力!G122</f>
        <v>0</v>
      </c>
      <c r="E104" s="330">
        <f>固定資本!M104</f>
        <v>1.0434608238924852</v>
      </c>
      <c r="F104" s="338">
        <f t="shared" si="16"/>
        <v>0</v>
      </c>
      <c r="G104" s="327">
        <v>0</v>
      </c>
      <c r="H104" s="327">
        <f t="shared" si="17"/>
        <v>0</v>
      </c>
      <c r="I104" s="327">
        <f t="shared" si="13"/>
        <v>0</v>
      </c>
      <c r="J104" s="330">
        <f>係数!E104+係数!F104</f>
        <v>0.33622412182077144</v>
      </c>
      <c r="K104" s="327">
        <f t="shared" si="18"/>
        <v>0</v>
      </c>
      <c r="L104" s="335"/>
      <c r="M104" s="336"/>
      <c r="N104" s="330">
        <f>係数!G104</f>
        <v>1.1711149721987427E-2</v>
      </c>
      <c r="O104" s="327">
        <f t="shared" si="14"/>
        <v>0</v>
      </c>
      <c r="P104" s="330">
        <f>係数!D104</f>
        <v>0.70119000467395631</v>
      </c>
      <c r="Q104" s="327">
        <f t="shared" si="19"/>
        <v>0</v>
      </c>
      <c r="R104" s="327">
        <v>0</v>
      </c>
      <c r="S104" s="327">
        <f t="shared" si="15"/>
        <v>0</v>
      </c>
      <c r="T104" s="329">
        <f t="shared" si="20"/>
        <v>0</v>
      </c>
      <c r="U104" s="327">
        <f t="shared" si="21"/>
        <v>0</v>
      </c>
      <c r="V104" s="327">
        <f t="shared" si="22"/>
        <v>0</v>
      </c>
      <c r="W104" s="327">
        <f t="shared" si="24"/>
        <v>0</v>
      </c>
      <c r="X104" s="329">
        <f>T104*(1-固定資本!N104)</f>
        <v>0</v>
      </c>
      <c r="Y104" s="327">
        <f>U104*(1-固定資本!N104)</f>
        <v>0</v>
      </c>
      <c r="Z104" s="327">
        <f>V104*(1-固定資本!N104)</f>
        <v>0</v>
      </c>
      <c r="AA104" s="327">
        <f t="shared" si="23"/>
        <v>0</v>
      </c>
      <c r="AB104" s="329">
        <f>F104*係数!H104/1000</f>
        <v>0</v>
      </c>
      <c r="AC104" s="389">
        <f>(F104+H104+R104)*係数!H104/1000</f>
        <v>0</v>
      </c>
      <c r="AD104" s="329">
        <f>F104*係数!I104/1000</f>
        <v>0</v>
      </c>
      <c r="AE104" s="334">
        <f>(F104+H104+R104)*係数!I104/1000</f>
        <v>0</v>
      </c>
    </row>
    <row r="105" spans="1:31">
      <c r="A105" s="11"/>
      <c r="B105" s="301">
        <v>669</v>
      </c>
      <c r="C105" s="303" t="s">
        <v>108</v>
      </c>
      <c r="D105" s="338">
        <f>入力!G123</f>
        <v>0</v>
      </c>
      <c r="E105" s="330">
        <f>固定資本!M105</f>
        <v>1.0810607115261244</v>
      </c>
      <c r="F105" s="338">
        <f t="shared" si="16"/>
        <v>0</v>
      </c>
      <c r="G105" s="327">
        <v>0</v>
      </c>
      <c r="H105" s="327">
        <f t="shared" si="17"/>
        <v>0</v>
      </c>
      <c r="I105" s="327">
        <f t="shared" si="13"/>
        <v>0</v>
      </c>
      <c r="J105" s="330">
        <f>係数!E105+係数!F105</f>
        <v>0.51508312350524033</v>
      </c>
      <c r="K105" s="327">
        <f t="shared" si="18"/>
        <v>0</v>
      </c>
      <c r="L105" s="335"/>
      <c r="M105" s="336"/>
      <c r="N105" s="330">
        <f>係数!G105</f>
        <v>1.9996042079095037E-3</v>
      </c>
      <c r="O105" s="327">
        <f t="shared" si="14"/>
        <v>0</v>
      </c>
      <c r="P105" s="330">
        <f>係数!D105</f>
        <v>0.50404100505806737</v>
      </c>
      <c r="Q105" s="327">
        <f t="shared" si="19"/>
        <v>0</v>
      </c>
      <c r="R105" s="327">
        <v>0</v>
      </c>
      <c r="S105" s="327">
        <f t="shared" si="15"/>
        <v>0</v>
      </c>
      <c r="T105" s="329">
        <f t="shared" si="20"/>
        <v>0</v>
      </c>
      <c r="U105" s="327">
        <f t="shared" si="21"/>
        <v>0</v>
      </c>
      <c r="V105" s="327">
        <f t="shared" si="22"/>
        <v>0</v>
      </c>
      <c r="W105" s="327">
        <f t="shared" si="24"/>
        <v>0</v>
      </c>
      <c r="X105" s="329">
        <f>T105*(1-固定資本!N105)</f>
        <v>0</v>
      </c>
      <c r="Y105" s="327">
        <f>U105*(1-固定資本!N105)</f>
        <v>0</v>
      </c>
      <c r="Z105" s="327">
        <f>V105*(1-固定資本!N105)</f>
        <v>0</v>
      </c>
      <c r="AA105" s="327">
        <f t="shared" si="23"/>
        <v>0</v>
      </c>
      <c r="AB105" s="329">
        <f>F105*係数!H105/1000</f>
        <v>0</v>
      </c>
      <c r="AC105" s="389">
        <f>(F105+H105+R105)*係数!H105/1000</f>
        <v>0</v>
      </c>
      <c r="AD105" s="329">
        <f>F105*係数!I105/1000</f>
        <v>0</v>
      </c>
      <c r="AE105" s="334">
        <f>(F105+H105+R105)*係数!I105/1000</f>
        <v>0</v>
      </c>
    </row>
    <row r="106" spans="1:31">
      <c r="A106" s="11"/>
      <c r="B106" s="301">
        <v>671</v>
      </c>
      <c r="C106" s="303" t="s">
        <v>109</v>
      </c>
      <c r="D106" s="338">
        <f>入力!G124</f>
        <v>0</v>
      </c>
      <c r="E106" s="330">
        <f>固定資本!M106</f>
        <v>0.99778001578727737</v>
      </c>
      <c r="F106" s="338">
        <f t="shared" si="16"/>
        <v>0</v>
      </c>
      <c r="G106" s="327">
        <v>0</v>
      </c>
      <c r="H106" s="327">
        <f t="shared" si="17"/>
        <v>0</v>
      </c>
      <c r="I106" s="327">
        <f t="shared" si="13"/>
        <v>0</v>
      </c>
      <c r="J106" s="330">
        <f>係数!E106+係数!F106</f>
        <v>0.29524720193386311</v>
      </c>
      <c r="K106" s="327">
        <f t="shared" si="18"/>
        <v>0</v>
      </c>
      <c r="L106" s="335"/>
      <c r="M106" s="336"/>
      <c r="N106" s="330">
        <f>係数!G106</f>
        <v>1.0122757505862213E-2</v>
      </c>
      <c r="O106" s="327">
        <f t="shared" si="14"/>
        <v>0</v>
      </c>
      <c r="P106" s="330">
        <f>係数!D106</f>
        <v>5.8091070816597146E-2</v>
      </c>
      <c r="Q106" s="327">
        <f t="shared" si="19"/>
        <v>0</v>
      </c>
      <c r="R106" s="327">
        <v>0</v>
      </c>
      <c r="S106" s="327">
        <f t="shared" si="15"/>
        <v>0</v>
      </c>
      <c r="T106" s="329">
        <f t="shared" si="20"/>
        <v>0</v>
      </c>
      <c r="U106" s="327">
        <f t="shared" si="21"/>
        <v>0</v>
      </c>
      <c r="V106" s="327">
        <f t="shared" si="22"/>
        <v>0</v>
      </c>
      <c r="W106" s="327">
        <f t="shared" si="24"/>
        <v>0</v>
      </c>
      <c r="X106" s="329">
        <f>T106*(1-固定資本!N106)</f>
        <v>0</v>
      </c>
      <c r="Y106" s="327">
        <f>U106*(1-固定資本!N106)</f>
        <v>0</v>
      </c>
      <c r="Z106" s="327">
        <f>V106*(1-固定資本!N106)</f>
        <v>0</v>
      </c>
      <c r="AA106" s="327">
        <f t="shared" si="23"/>
        <v>0</v>
      </c>
      <c r="AB106" s="329">
        <f>F106*係数!H106/1000</f>
        <v>0</v>
      </c>
      <c r="AC106" s="389">
        <f>(F106+H106+R106)*係数!H106/1000</f>
        <v>0</v>
      </c>
      <c r="AD106" s="329">
        <f>F106*係数!I106/1000</f>
        <v>0</v>
      </c>
      <c r="AE106" s="334">
        <f>(F106+H106+R106)*係数!I106/1000</f>
        <v>0</v>
      </c>
    </row>
    <row r="107" spans="1:31">
      <c r="A107" s="11"/>
      <c r="B107" s="301">
        <v>672</v>
      </c>
      <c r="C107" s="303" t="s">
        <v>110</v>
      </c>
      <c r="D107" s="338">
        <f>入力!G125</f>
        <v>0</v>
      </c>
      <c r="E107" s="330">
        <f>固定資本!M107</f>
        <v>1.0452790920516544</v>
      </c>
      <c r="F107" s="338">
        <f t="shared" si="16"/>
        <v>0</v>
      </c>
      <c r="G107" s="327">
        <v>0</v>
      </c>
      <c r="H107" s="327">
        <f t="shared" si="17"/>
        <v>0</v>
      </c>
      <c r="I107" s="327">
        <f t="shared" si="13"/>
        <v>0</v>
      </c>
      <c r="J107" s="330">
        <f>係数!E107+係数!F107</f>
        <v>0.30881632321758701</v>
      </c>
      <c r="K107" s="327">
        <f t="shared" si="18"/>
        <v>0</v>
      </c>
      <c r="L107" s="335"/>
      <c r="M107" s="336"/>
      <c r="N107" s="330">
        <f>係数!G107</f>
        <v>6.8032036677371802E-2</v>
      </c>
      <c r="O107" s="327">
        <f t="shared" si="14"/>
        <v>0</v>
      </c>
      <c r="P107" s="330">
        <f>係数!D107</f>
        <v>0.72820634021564856</v>
      </c>
      <c r="Q107" s="327">
        <f t="shared" si="19"/>
        <v>0</v>
      </c>
      <c r="R107" s="327">
        <v>0</v>
      </c>
      <c r="S107" s="327">
        <f t="shared" si="15"/>
        <v>0</v>
      </c>
      <c r="T107" s="329">
        <f t="shared" si="20"/>
        <v>0</v>
      </c>
      <c r="U107" s="327">
        <f t="shared" si="21"/>
        <v>0</v>
      </c>
      <c r="V107" s="327">
        <f t="shared" si="22"/>
        <v>0</v>
      </c>
      <c r="W107" s="327">
        <f t="shared" si="24"/>
        <v>0</v>
      </c>
      <c r="X107" s="329">
        <f>T107*(1-固定資本!N107)</f>
        <v>0</v>
      </c>
      <c r="Y107" s="327">
        <f>U107*(1-固定資本!N107)</f>
        <v>0</v>
      </c>
      <c r="Z107" s="327">
        <f>V107*(1-固定資本!N107)</f>
        <v>0</v>
      </c>
      <c r="AA107" s="327">
        <f t="shared" si="23"/>
        <v>0</v>
      </c>
      <c r="AB107" s="329">
        <f>F107*係数!H107/1000</f>
        <v>0</v>
      </c>
      <c r="AC107" s="389">
        <f>(F107+H107+R107)*係数!H107/1000</f>
        <v>0</v>
      </c>
      <c r="AD107" s="329">
        <f>F107*係数!I107/1000</f>
        <v>0</v>
      </c>
      <c r="AE107" s="334">
        <f>(F107+H107+R107)*係数!I107/1000</f>
        <v>0</v>
      </c>
    </row>
    <row r="108" spans="1:31">
      <c r="A108" s="11"/>
      <c r="B108" s="301">
        <v>673</v>
      </c>
      <c r="C108" s="303" t="s">
        <v>111</v>
      </c>
      <c r="D108" s="338">
        <f>入力!G126</f>
        <v>0</v>
      </c>
      <c r="E108" s="330">
        <f>固定資本!M108</f>
        <v>1.0506410335278007</v>
      </c>
      <c r="F108" s="338">
        <f t="shared" si="16"/>
        <v>0</v>
      </c>
      <c r="G108" s="327">
        <v>0</v>
      </c>
      <c r="H108" s="327">
        <f t="shared" si="17"/>
        <v>0</v>
      </c>
      <c r="I108" s="327">
        <f t="shared" si="13"/>
        <v>0</v>
      </c>
      <c r="J108" s="330">
        <f>係数!E108+係数!F108</f>
        <v>0.46161552261733657</v>
      </c>
      <c r="K108" s="327">
        <f t="shared" si="18"/>
        <v>0</v>
      </c>
      <c r="L108" s="335"/>
      <c r="M108" s="336"/>
      <c r="N108" s="330">
        <f>係数!G108</f>
        <v>1.6065285607179975E-2</v>
      </c>
      <c r="O108" s="327">
        <f t="shared" si="14"/>
        <v>0</v>
      </c>
      <c r="P108" s="330">
        <f>係数!D108</f>
        <v>0.6388015677735992</v>
      </c>
      <c r="Q108" s="327">
        <f t="shared" si="19"/>
        <v>0</v>
      </c>
      <c r="R108" s="327">
        <v>0</v>
      </c>
      <c r="S108" s="327">
        <f t="shared" si="15"/>
        <v>0</v>
      </c>
      <c r="T108" s="329">
        <f t="shared" si="20"/>
        <v>0</v>
      </c>
      <c r="U108" s="327">
        <f t="shared" si="21"/>
        <v>0</v>
      </c>
      <c r="V108" s="327">
        <f t="shared" si="22"/>
        <v>0</v>
      </c>
      <c r="W108" s="327">
        <f t="shared" si="24"/>
        <v>0</v>
      </c>
      <c r="X108" s="329">
        <f>T108*(1-固定資本!N108)</f>
        <v>0</v>
      </c>
      <c r="Y108" s="327">
        <f>U108*(1-固定資本!N108)</f>
        <v>0</v>
      </c>
      <c r="Z108" s="327">
        <f>V108*(1-固定資本!N108)</f>
        <v>0</v>
      </c>
      <c r="AA108" s="327">
        <f t="shared" si="23"/>
        <v>0</v>
      </c>
      <c r="AB108" s="329">
        <f>F108*係数!H108/1000</f>
        <v>0</v>
      </c>
      <c r="AC108" s="389">
        <f>(F108+H108+R108)*係数!H108/1000</f>
        <v>0</v>
      </c>
      <c r="AD108" s="329">
        <f>F108*係数!I108/1000</f>
        <v>0</v>
      </c>
      <c r="AE108" s="334">
        <f>(F108+H108+R108)*係数!I108/1000</f>
        <v>0</v>
      </c>
    </row>
    <row r="109" spans="1:31">
      <c r="A109" s="11"/>
      <c r="B109" s="301">
        <v>674</v>
      </c>
      <c r="C109" s="303" t="s">
        <v>112</v>
      </c>
      <c r="D109" s="338">
        <f>入力!G127</f>
        <v>0</v>
      </c>
      <c r="E109" s="330">
        <f>固定資本!M109</f>
        <v>1.0386175627118526</v>
      </c>
      <c r="F109" s="338">
        <f t="shared" si="16"/>
        <v>0</v>
      </c>
      <c r="G109" s="327">
        <v>0</v>
      </c>
      <c r="H109" s="327">
        <f t="shared" si="17"/>
        <v>0</v>
      </c>
      <c r="I109" s="327">
        <f t="shared" si="13"/>
        <v>0</v>
      </c>
      <c r="J109" s="330">
        <f>係数!E109+係数!F109</f>
        <v>0.46553453283193624</v>
      </c>
      <c r="K109" s="327">
        <f t="shared" si="18"/>
        <v>0</v>
      </c>
      <c r="L109" s="335"/>
      <c r="M109" s="336"/>
      <c r="N109" s="330">
        <f>係数!G109</f>
        <v>2.5971025139663696E-2</v>
      </c>
      <c r="O109" s="327">
        <f t="shared" si="14"/>
        <v>0</v>
      </c>
      <c r="P109" s="330">
        <f>係数!D109</f>
        <v>0.68994526184309024</v>
      </c>
      <c r="Q109" s="327">
        <f t="shared" si="19"/>
        <v>0</v>
      </c>
      <c r="R109" s="327">
        <v>0</v>
      </c>
      <c r="S109" s="327">
        <f t="shared" si="15"/>
        <v>0</v>
      </c>
      <c r="T109" s="329">
        <f t="shared" si="20"/>
        <v>0</v>
      </c>
      <c r="U109" s="327">
        <f t="shared" si="21"/>
        <v>0</v>
      </c>
      <c r="V109" s="327">
        <f t="shared" si="22"/>
        <v>0</v>
      </c>
      <c r="W109" s="327">
        <f t="shared" si="24"/>
        <v>0</v>
      </c>
      <c r="X109" s="329">
        <f>T109*(1-固定資本!N109)</f>
        <v>0</v>
      </c>
      <c r="Y109" s="327">
        <f>U109*(1-固定資本!N109)</f>
        <v>0</v>
      </c>
      <c r="Z109" s="327">
        <f>V109*(1-固定資本!N109)</f>
        <v>0</v>
      </c>
      <c r="AA109" s="327">
        <f t="shared" si="23"/>
        <v>0</v>
      </c>
      <c r="AB109" s="329">
        <f>F109*係数!H109/1000</f>
        <v>0</v>
      </c>
      <c r="AC109" s="389">
        <f>(F109+H109+R109)*係数!H109/1000</f>
        <v>0</v>
      </c>
      <c r="AD109" s="329">
        <f>F109*係数!I109/1000</f>
        <v>0</v>
      </c>
      <c r="AE109" s="334">
        <f>(F109+H109+R109)*係数!I109/1000</f>
        <v>0</v>
      </c>
    </row>
    <row r="110" spans="1:31">
      <c r="A110" s="11"/>
      <c r="B110" s="301">
        <v>679</v>
      </c>
      <c r="C110" s="303" t="s">
        <v>113</v>
      </c>
      <c r="D110" s="338">
        <f>入力!G128</f>
        <v>0</v>
      </c>
      <c r="E110" s="330">
        <f>固定資本!M110</f>
        <v>1.0542101932793972</v>
      </c>
      <c r="F110" s="338">
        <f t="shared" si="16"/>
        <v>0</v>
      </c>
      <c r="G110" s="327">
        <v>0</v>
      </c>
      <c r="H110" s="327">
        <f t="shared" si="17"/>
        <v>0</v>
      </c>
      <c r="I110" s="327">
        <f t="shared" si="13"/>
        <v>0</v>
      </c>
      <c r="J110" s="330">
        <f>係数!E110+係数!F110</f>
        <v>0.42873009255848693</v>
      </c>
      <c r="K110" s="327">
        <f t="shared" si="18"/>
        <v>0</v>
      </c>
      <c r="L110" s="335"/>
      <c r="M110" s="336"/>
      <c r="N110" s="330">
        <f>係数!G110</f>
        <v>2.0323537851413082E-2</v>
      </c>
      <c r="O110" s="327">
        <f t="shared" si="14"/>
        <v>0</v>
      </c>
      <c r="P110" s="330">
        <f>係数!D110</f>
        <v>0.85499621410633087</v>
      </c>
      <c r="Q110" s="327">
        <f t="shared" si="19"/>
        <v>0</v>
      </c>
      <c r="R110" s="327">
        <v>0</v>
      </c>
      <c r="S110" s="327">
        <f t="shared" si="15"/>
        <v>0</v>
      </c>
      <c r="T110" s="329">
        <f t="shared" si="20"/>
        <v>0</v>
      </c>
      <c r="U110" s="327">
        <f t="shared" si="21"/>
        <v>0</v>
      </c>
      <c r="V110" s="327">
        <f t="shared" si="22"/>
        <v>0</v>
      </c>
      <c r="W110" s="327">
        <f t="shared" si="24"/>
        <v>0</v>
      </c>
      <c r="X110" s="329">
        <f>T110*(1-固定資本!N110)</f>
        <v>0</v>
      </c>
      <c r="Y110" s="327">
        <f>U110*(1-固定資本!N110)</f>
        <v>0</v>
      </c>
      <c r="Z110" s="327">
        <f>V110*(1-固定資本!N110)</f>
        <v>0</v>
      </c>
      <c r="AA110" s="327">
        <f t="shared" si="23"/>
        <v>0</v>
      </c>
      <c r="AB110" s="329">
        <f>F110*係数!H110/1000</f>
        <v>0</v>
      </c>
      <c r="AC110" s="389">
        <f>(F110+H110+R110)*係数!H110/1000</f>
        <v>0</v>
      </c>
      <c r="AD110" s="329">
        <f>F110*係数!I110/1000</f>
        <v>0</v>
      </c>
      <c r="AE110" s="334">
        <f>(F110+H110+R110)*係数!I110/1000</f>
        <v>0</v>
      </c>
    </row>
    <row r="111" spans="1:31">
      <c r="A111" s="11"/>
      <c r="B111" s="301">
        <v>681</v>
      </c>
      <c r="C111" s="303" t="s">
        <v>114</v>
      </c>
      <c r="D111" s="392">
        <f>入力!G129</f>
        <v>0</v>
      </c>
      <c r="E111" s="330">
        <f>固定資本!M111</f>
        <v>1.0288465387463284</v>
      </c>
      <c r="F111" s="338">
        <f t="shared" si="16"/>
        <v>0</v>
      </c>
      <c r="G111" s="327">
        <v>0</v>
      </c>
      <c r="H111" s="327">
        <f t="shared" si="17"/>
        <v>0</v>
      </c>
      <c r="I111" s="327">
        <f t="shared" si="13"/>
        <v>0</v>
      </c>
      <c r="J111" s="330">
        <f>係数!E111+係数!F111</f>
        <v>0</v>
      </c>
      <c r="K111" s="327">
        <f t="shared" si="18"/>
        <v>0</v>
      </c>
      <c r="L111" s="335"/>
      <c r="M111" s="336"/>
      <c r="N111" s="330">
        <f>係数!G111</f>
        <v>0</v>
      </c>
      <c r="O111" s="327">
        <f t="shared" si="14"/>
        <v>0</v>
      </c>
      <c r="P111" s="330">
        <f>係数!D111</f>
        <v>1</v>
      </c>
      <c r="Q111" s="327">
        <f t="shared" si="19"/>
        <v>0</v>
      </c>
      <c r="R111" s="327">
        <v>0</v>
      </c>
      <c r="S111" s="327">
        <f t="shared" si="15"/>
        <v>0</v>
      </c>
      <c r="T111" s="329">
        <f t="shared" si="20"/>
        <v>0</v>
      </c>
      <c r="U111" s="327">
        <f t="shared" si="21"/>
        <v>0</v>
      </c>
      <c r="V111" s="327">
        <f t="shared" si="22"/>
        <v>0</v>
      </c>
      <c r="W111" s="327">
        <f t="shared" si="24"/>
        <v>0</v>
      </c>
      <c r="X111" s="329">
        <f>T111*(1-固定資本!N111)</f>
        <v>0</v>
      </c>
      <c r="Y111" s="327">
        <f>U111*(1-固定資本!N111)</f>
        <v>0</v>
      </c>
      <c r="Z111" s="327">
        <f>V111*(1-固定資本!N111)</f>
        <v>0</v>
      </c>
      <c r="AA111" s="327">
        <f t="shared" si="23"/>
        <v>0</v>
      </c>
      <c r="AB111" s="329">
        <f>F111*係数!H111/1000</f>
        <v>0</v>
      </c>
      <c r="AC111" s="389">
        <f>(F111+H111+R111)*係数!H111/1000</f>
        <v>0</v>
      </c>
      <c r="AD111" s="329">
        <f>F111*係数!I111/1000</f>
        <v>0</v>
      </c>
      <c r="AE111" s="334">
        <f>(F111+H111+R111)*係数!I111/1000</f>
        <v>0</v>
      </c>
    </row>
    <row r="112" spans="1:31">
      <c r="A112" s="11"/>
      <c r="B112" s="319">
        <v>691</v>
      </c>
      <c r="C112" s="320" t="s">
        <v>115</v>
      </c>
      <c r="D112" s="391">
        <f>入力!G130</f>
        <v>0</v>
      </c>
      <c r="E112" s="343">
        <f>固定資本!M112</f>
        <v>1.0259489910062567</v>
      </c>
      <c r="F112" s="391">
        <f t="shared" si="16"/>
        <v>0</v>
      </c>
      <c r="G112" s="340">
        <v>0</v>
      </c>
      <c r="H112" s="340">
        <f t="shared" si="17"/>
        <v>0</v>
      </c>
      <c r="I112" s="340">
        <f t="shared" si="13"/>
        <v>0</v>
      </c>
      <c r="J112" s="343">
        <f>係数!E112+係数!F112</f>
        <v>0.428718203339573</v>
      </c>
      <c r="K112" s="340">
        <f t="shared" si="18"/>
        <v>0</v>
      </c>
      <c r="L112" s="335"/>
      <c r="M112" s="336"/>
      <c r="N112" s="343">
        <f>係数!G112</f>
        <v>1.6943513417936898E-5</v>
      </c>
      <c r="O112" s="340">
        <f t="shared" si="14"/>
        <v>0</v>
      </c>
      <c r="P112" s="343">
        <f>係数!D112</f>
        <v>0.83135903104260511</v>
      </c>
      <c r="Q112" s="340">
        <f t="shared" si="19"/>
        <v>0</v>
      </c>
      <c r="R112" s="340">
        <v>0</v>
      </c>
      <c r="S112" s="340">
        <f t="shared" si="15"/>
        <v>0</v>
      </c>
      <c r="T112" s="342">
        <f t="shared" si="20"/>
        <v>0</v>
      </c>
      <c r="U112" s="340">
        <f t="shared" si="21"/>
        <v>0</v>
      </c>
      <c r="V112" s="340">
        <f t="shared" si="22"/>
        <v>0</v>
      </c>
      <c r="W112" s="340">
        <f t="shared" si="24"/>
        <v>0</v>
      </c>
      <c r="X112" s="342">
        <f>T112*(1-固定資本!N112)</f>
        <v>0</v>
      </c>
      <c r="Y112" s="340">
        <f>U112*(1-固定資本!N112)</f>
        <v>0</v>
      </c>
      <c r="Z112" s="340">
        <f>V112*(1-固定資本!N112)</f>
        <v>0</v>
      </c>
      <c r="AA112" s="340">
        <f t="shared" si="23"/>
        <v>0</v>
      </c>
      <c r="AB112" s="342">
        <f>F112*係数!H112/1000</f>
        <v>0</v>
      </c>
      <c r="AC112" s="394">
        <f>(F112+H112+R112)*係数!H112/1000</f>
        <v>0</v>
      </c>
      <c r="AD112" s="342">
        <f>F112*係数!I112/1000</f>
        <v>0</v>
      </c>
      <c r="AE112" s="345">
        <f>(F112+H112+R112)*係数!I112/1000</f>
        <v>0</v>
      </c>
    </row>
    <row r="113" spans="1:34">
      <c r="A113" s="11"/>
      <c r="B113" s="304">
        <v>700</v>
      </c>
      <c r="C113" s="321" t="s">
        <v>116</v>
      </c>
      <c r="D113" s="393">
        <f>SUM(D6:D112)</f>
        <v>0</v>
      </c>
      <c r="E113" s="350"/>
      <c r="F113" s="347">
        <f>SUM((F6:F112))</f>
        <v>0</v>
      </c>
      <c r="G113" s="347">
        <f>SUM((G6:G112))</f>
        <v>0</v>
      </c>
      <c r="H113" s="347">
        <f>SUM((H6:H112))</f>
        <v>0</v>
      </c>
      <c r="I113" s="347">
        <f>SUM((I6:I112))</f>
        <v>0</v>
      </c>
      <c r="J113" s="351"/>
      <c r="K113" s="347">
        <f>SUM((K6:K112))</f>
        <v>0</v>
      </c>
      <c r="L113" s="335"/>
      <c r="M113" s="336"/>
      <c r="N113" s="352">
        <f>係数!G113</f>
        <v>1</v>
      </c>
      <c r="O113" s="347">
        <f t="shared" si="14"/>
        <v>0</v>
      </c>
      <c r="P113" s="395"/>
      <c r="Q113" s="347">
        <f>SUM((Q6:Q112))</f>
        <v>0</v>
      </c>
      <c r="R113" s="347">
        <f>SUM((R6:R112))</f>
        <v>0</v>
      </c>
      <c r="S113" s="347">
        <f>SUM((S6:S112))</f>
        <v>0</v>
      </c>
      <c r="T113" s="347">
        <f t="shared" ref="T113:AE113" si="25">SUM((T6:T112))</f>
        <v>0</v>
      </c>
      <c r="U113" s="347">
        <f t="shared" si="25"/>
        <v>0</v>
      </c>
      <c r="V113" s="347">
        <f t="shared" si="25"/>
        <v>0</v>
      </c>
      <c r="W113" s="347">
        <f t="shared" si="25"/>
        <v>0</v>
      </c>
      <c r="X113" s="347">
        <f t="shared" si="25"/>
        <v>0</v>
      </c>
      <c r="Y113" s="347">
        <f t="shared" si="25"/>
        <v>0</v>
      </c>
      <c r="Z113" s="347">
        <f t="shared" si="25"/>
        <v>0</v>
      </c>
      <c r="AA113" s="347">
        <f t="shared" si="25"/>
        <v>0</v>
      </c>
      <c r="AB113" s="353">
        <f t="shared" si="25"/>
        <v>0</v>
      </c>
      <c r="AC113" s="353">
        <f t="shared" si="25"/>
        <v>0</v>
      </c>
      <c r="AD113" s="353">
        <f t="shared" si="25"/>
        <v>0</v>
      </c>
      <c r="AE113" s="353">
        <f t="shared" si="25"/>
        <v>0</v>
      </c>
    </row>
    <row r="114" spans="1:34">
      <c r="A114" s="11"/>
      <c r="B114" s="376"/>
      <c r="C114" s="376"/>
      <c r="D114" s="386"/>
      <c r="E114" s="376"/>
      <c r="F114" s="376"/>
      <c r="G114" s="376"/>
      <c r="H114" s="376"/>
      <c r="I114" s="376"/>
      <c r="J114" s="376"/>
      <c r="K114" s="376"/>
      <c r="L114" s="362" t="s">
        <v>1129</v>
      </c>
      <c r="M114" s="362" t="s">
        <v>1130</v>
      </c>
      <c r="N114" s="363"/>
      <c r="O114" s="357"/>
      <c r="P114" s="360"/>
      <c r="Q114" s="357"/>
      <c r="R114" s="357"/>
      <c r="S114" s="357"/>
      <c r="T114" s="357"/>
      <c r="U114" s="357"/>
      <c r="V114" s="357"/>
      <c r="W114" s="357"/>
      <c r="X114" s="357"/>
      <c r="Y114" s="357"/>
      <c r="Z114" s="357"/>
      <c r="AA114" s="357"/>
      <c r="AB114" s="357"/>
      <c r="AC114" s="357"/>
      <c r="AD114" s="357"/>
      <c r="AE114" s="357"/>
    </row>
    <row r="115" spans="1:34">
      <c r="A115" s="11"/>
      <c r="B115" s="376"/>
      <c r="C115" s="376"/>
      <c r="D115" s="376"/>
      <c r="E115" s="376"/>
      <c r="F115" s="376"/>
      <c r="G115" s="376"/>
      <c r="H115" s="376"/>
      <c r="I115" s="376"/>
      <c r="J115" s="376"/>
      <c r="K115" s="376"/>
      <c r="L115" s="372">
        <f>固定資本!H6</f>
        <v>0.94501567479740156</v>
      </c>
      <c r="M115" s="372">
        <f>固定資本!I6</f>
        <v>0.8187155930141643</v>
      </c>
      <c r="N115" s="367"/>
      <c r="O115" s="367"/>
      <c r="P115" s="367"/>
      <c r="Q115" s="367"/>
      <c r="R115" s="367"/>
      <c r="S115" s="367"/>
      <c r="T115" s="367"/>
      <c r="U115" s="367"/>
      <c r="V115" s="367"/>
      <c r="W115" s="367"/>
      <c r="X115" s="367"/>
      <c r="Y115" s="367"/>
      <c r="Z115" s="367"/>
      <c r="AA115" s="367"/>
      <c r="AB115" s="367"/>
      <c r="AC115" s="367"/>
      <c r="AD115" s="367"/>
      <c r="AE115" s="367"/>
    </row>
    <row r="116" spans="1:34">
      <c r="A116" s="11"/>
      <c r="B116" s="376"/>
      <c r="C116" s="376"/>
      <c r="D116" s="376"/>
      <c r="E116" s="376"/>
      <c r="F116" s="376"/>
      <c r="G116" s="376"/>
      <c r="H116" s="376"/>
      <c r="I116" s="376"/>
      <c r="J116" s="376"/>
      <c r="K116" s="376"/>
      <c r="L116" s="379" t="s">
        <v>1131</v>
      </c>
      <c r="M116" s="379" t="s">
        <v>1137</v>
      </c>
      <c r="N116" s="374"/>
      <c r="O116" s="369"/>
      <c r="P116" s="369"/>
      <c r="Q116" s="369"/>
      <c r="R116" s="369"/>
      <c r="S116" s="369"/>
      <c r="T116" s="369"/>
      <c r="U116" s="369"/>
      <c r="V116" s="369"/>
      <c r="W116" s="369"/>
      <c r="X116" s="369"/>
      <c r="Y116" s="369"/>
      <c r="Z116" s="369"/>
      <c r="AA116" s="369"/>
      <c r="AB116" s="369"/>
      <c r="AC116" s="369"/>
      <c r="AD116" s="369"/>
      <c r="AE116" s="369"/>
    </row>
    <row r="117" spans="1:34">
      <c r="A117" s="11"/>
      <c r="B117" s="376"/>
      <c r="C117" s="376"/>
      <c r="D117" s="376"/>
      <c r="E117" s="376"/>
      <c r="F117" s="376"/>
      <c r="G117" s="376"/>
      <c r="H117" s="376"/>
      <c r="I117" s="376"/>
      <c r="J117" s="376"/>
      <c r="K117" s="376"/>
      <c r="L117" s="349">
        <f>K113*L115</f>
        <v>0</v>
      </c>
      <c r="M117" s="349">
        <f>L117*M115</f>
        <v>0</v>
      </c>
      <c r="N117" s="369"/>
      <c r="O117" s="369"/>
      <c r="P117" s="369"/>
      <c r="Q117" s="369"/>
      <c r="R117" s="369"/>
      <c r="S117" s="369"/>
      <c r="T117" s="369"/>
      <c r="U117" s="369"/>
      <c r="V117" s="369"/>
      <c r="W117" s="369"/>
      <c r="X117" s="369"/>
      <c r="Y117" s="369"/>
      <c r="Z117" s="369"/>
      <c r="AA117" s="369"/>
      <c r="AB117" s="369"/>
      <c r="AC117" s="369"/>
      <c r="AD117" s="369"/>
      <c r="AE117" s="369"/>
    </row>
    <row r="118" spans="1:34">
      <c r="A118" s="11"/>
      <c r="B118" s="376"/>
      <c r="C118" s="376"/>
      <c r="D118" s="376"/>
      <c r="E118" s="376"/>
      <c r="F118" s="376"/>
      <c r="G118" s="376"/>
      <c r="H118" s="376"/>
      <c r="I118" s="376"/>
      <c r="J118" s="376"/>
      <c r="K118" s="376"/>
      <c r="L118" s="376"/>
      <c r="M118" s="376"/>
      <c r="N118" s="374"/>
      <c r="O118" s="369"/>
      <c r="P118" s="369"/>
      <c r="Q118" s="369"/>
      <c r="R118" s="369"/>
      <c r="S118" s="369"/>
      <c r="T118" s="369"/>
      <c r="U118" s="369"/>
      <c r="V118" s="369"/>
      <c r="W118" s="369"/>
      <c r="X118" s="369"/>
      <c r="Y118" s="369"/>
      <c r="Z118" s="369"/>
      <c r="AA118" s="369"/>
      <c r="AB118" s="369"/>
      <c r="AC118" s="369"/>
      <c r="AD118" s="369"/>
      <c r="AE118" s="369"/>
    </row>
    <row r="119" spans="1:34">
      <c r="A119" s="11"/>
      <c r="B119" s="376"/>
      <c r="C119" s="376"/>
      <c r="D119" s="376"/>
      <c r="E119" s="376"/>
      <c r="F119" s="376"/>
      <c r="G119" s="376"/>
      <c r="H119" s="376"/>
      <c r="I119" s="376"/>
      <c r="J119" s="376"/>
      <c r="K119" s="376"/>
      <c r="L119" s="386"/>
      <c r="M119" s="386"/>
      <c r="N119" s="376"/>
      <c r="O119" s="376"/>
      <c r="P119" s="376"/>
      <c r="Q119" s="376"/>
      <c r="R119" s="376"/>
      <c r="S119" s="376"/>
      <c r="T119" s="376"/>
      <c r="U119" s="376"/>
      <c r="V119" s="376"/>
      <c r="W119" s="376"/>
      <c r="X119" s="376"/>
      <c r="Y119" s="376"/>
      <c r="Z119" s="376"/>
      <c r="AA119" s="376"/>
      <c r="AB119" s="376"/>
      <c r="AC119" s="376"/>
      <c r="AD119" s="376"/>
      <c r="AE119" s="376"/>
    </row>
    <row r="120" spans="1:34">
      <c r="A120" s="11"/>
      <c r="B120" s="376"/>
      <c r="C120" s="376"/>
      <c r="D120" s="376"/>
      <c r="E120" s="376"/>
      <c r="F120" s="335"/>
      <c r="G120" s="376"/>
      <c r="H120" s="376"/>
      <c r="I120" s="376"/>
      <c r="J120" s="376"/>
      <c r="K120" s="376"/>
      <c r="L120" s="376"/>
      <c r="M120" s="376"/>
      <c r="N120" s="376"/>
      <c r="O120" s="376"/>
      <c r="P120" s="376"/>
      <c r="Q120" s="376"/>
      <c r="R120" s="376"/>
      <c r="S120" s="376"/>
      <c r="T120" s="376"/>
      <c r="U120" s="376"/>
      <c r="V120" s="376"/>
      <c r="W120" s="376"/>
      <c r="X120" s="376"/>
      <c r="Y120" s="376"/>
      <c r="Z120" s="376"/>
      <c r="AA120" s="376"/>
      <c r="AB120" s="376"/>
      <c r="AC120" s="376"/>
      <c r="AD120" s="376"/>
      <c r="AE120" s="376"/>
      <c r="AF120" s="376"/>
      <c r="AG120" s="376"/>
      <c r="AH120" s="376"/>
    </row>
    <row r="121" spans="1:34">
      <c r="A121" s="11"/>
      <c r="B121" s="376"/>
      <c r="C121" s="376"/>
      <c r="D121" s="376"/>
      <c r="E121" s="376"/>
      <c r="F121" s="335"/>
      <c r="G121" s="376"/>
      <c r="H121" s="376"/>
      <c r="I121" s="376"/>
      <c r="J121" s="376"/>
      <c r="K121" s="376"/>
      <c r="L121" s="376"/>
      <c r="M121" s="376"/>
      <c r="N121" s="376"/>
      <c r="O121" s="376"/>
      <c r="P121" s="376"/>
      <c r="Q121" s="376"/>
      <c r="R121" s="376"/>
      <c r="S121" s="376"/>
      <c r="T121" s="376"/>
      <c r="U121" s="376"/>
      <c r="V121" s="376"/>
      <c r="W121" s="376"/>
      <c r="X121" s="376"/>
      <c r="Y121" s="376"/>
      <c r="Z121" s="376"/>
      <c r="AA121" s="376"/>
      <c r="AB121" s="376"/>
      <c r="AC121" s="376"/>
      <c r="AD121" s="376"/>
      <c r="AE121" s="376"/>
      <c r="AF121" s="376"/>
      <c r="AG121" s="376"/>
      <c r="AH121" s="376"/>
    </row>
    <row r="122" spans="1:34">
      <c r="A122" s="11"/>
      <c r="B122" s="376"/>
      <c r="C122" s="376"/>
      <c r="D122" s="376"/>
      <c r="E122" s="376"/>
      <c r="F122" s="335"/>
      <c r="G122" s="376"/>
      <c r="H122" s="376"/>
      <c r="I122" s="376"/>
      <c r="J122" s="376"/>
      <c r="K122" s="376"/>
      <c r="L122" s="376"/>
      <c r="M122" s="376"/>
      <c r="N122" s="376"/>
      <c r="O122" s="376"/>
      <c r="P122" s="376"/>
      <c r="Q122" s="376"/>
      <c r="R122" s="376"/>
      <c r="S122" s="376"/>
      <c r="T122" s="376"/>
      <c r="U122" s="376"/>
      <c r="V122" s="376"/>
      <c r="W122" s="376"/>
      <c r="X122" s="376"/>
      <c r="Y122" s="376"/>
      <c r="Z122" s="376"/>
      <c r="AA122" s="376"/>
      <c r="AB122" s="376"/>
      <c r="AC122" s="376"/>
      <c r="AD122" s="376"/>
      <c r="AE122" s="376"/>
      <c r="AF122" s="376"/>
      <c r="AG122" s="376"/>
      <c r="AH122" s="376"/>
    </row>
    <row r="123" spans="1:34">
      <c r="A123" s="11"/>
      <c r="B123" s="376"/>
      <c r="C123" s="376"/>
      <c r="D123" s="376"/>
      <c r="E123" s="376"/>
      <c r="F123" s="335"/>
      <c r="G123" s="376"/>
      <c r="H123" s="376"/>
      <c r="I123" s="376"/>
      <c r="J123" s="376"/>
      <c r="K123" s="376"/>
      <c r="L123" s="376"/>
      <c r="M123" s="376"/>
      <c r="N123" s="376"/>
      <c r="O123" s="376"/>
      <c r="P123" s="376"/>
      <c r="Q123" s="376"/>
      <c r="R123" s="376"/>
      <c r="S123" s="376"/>
      <c r="T123" s="376"/>
      <c r="U123" s="376"/>
      <c r="V123" s="376"/>
      <c r="W123" s="376"/>
      <c r="X123" s="376"/>
      <c r="Y123" s="376"/>
      <c r="Z123" s="376"/>
      <c r="AA123" s="376"/>
      <c r="AB123" s="376"/>
      <c r="AC123" s="376"/>
      <c r="AD123" s="376"/>
      <c r="AE123" s="376"/>
      <c r="AF123" s="376"/>
      <c r="AG123" s="376"/>
      <c r="AH123" s="376"/>
    </row>
    <row r="124" spans="1:34">
      <c r="B124" s="376"/>
      <c r="C124" s="376"/>
      <c r="D124" s="376"/>
      <c r="E124" s="376"/>
    </row>
    <row r="125" spans="1:34">
      <c r="B125" s="295"/>
      <c r="C125" s="295"/>
      <c r="D125" s="295"/>
    </row>
    <row r="126" spans="1:34">
      <c r="B126" s="295"/>
    </row>
  </sheetData>
  <sheetProtection sheet="1" objects="1" scenarios="1"/>
  <mergeCells count="33">
    <mergeCell ref="AE3:AE4"/>
    <mergeCell ref="G2:G4"/>
    <mergeCell ref="P2:P4"/>
    <mergeCell ref="Y3:Y4"/>
    <mergeCell ref="Z3:Z4"/>
    <mergeCell ref="AA3:AA4"/>
    <mergeCell ref="AB3:AB4"/>
    <mergeCell ref="AC3:AC4"/>
    <mergeCell ref="AD3:AD4"/>
    <mergeCell ref="S2:S3"/>
    <mergeCell ref="T2:W2"/>
    <mergeCell ref="X2:AA2"/>
    <mergeCell ref="AB2:AC2"/>
    <mergeCell ref="AD2:AE2"/>
    <mergeCell ref="T3:T4"/>
    <mergeCell ref="U3:U4"/>
    <mergeCell ref="X3:X4"/>
    <mergeCell ref="L2:L4"/>
    <mergeCell ref="M2:M4"/>
    <mergeCell ref="N2:N4"/>
    <mergeCell ref="O2:O4"/>
    <mergeCell ref="Q2:Q4"/>
    <mergeCell ref="R2:R4"/>
    <mergeCell ref="I2:I3"/>
    <mergeCell ref="J2:J4"/>
    <mergeCell ref="K2:K4"/>
    <mergeCell ref="V3:V4"/>
    <mergeCell ref="W3:W4"/>
    <mergeCell ref="B2:C5"/>
    <mergeCell ref="D2:D4"/>
    <mergeCell ref="E2:E4"/>
    <mergeCell ref="F2:F3"/>
    <mergeCell ref="H2:H4"/>
  </mergeCells>
  <phoneticPr fontId="4"/>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2060"/>
  </sheetPr>
  <dimension ref="B1:CE196"/>
  <sheetViews>
    <sheetView showGridLines="0" showRowColHeaders="0" workbookViewId="0">
      <pane xSplit="1" ySplit="5" topLeftCell="B6" activePane="bottomRight" state="frozen"/>
      <selection pane="topRight" activeCell="B1" sqref="B1"/>
      <selection pane="bottomLeft" activeCell="A6" sqref="A6"/>
      <selection pane="bottomRight" activeCell="A6" sqref="A6"/>
    </sheetView>
  </sheetViews>
  <sheetFormatPr defaultRowHeight="13.5"/>
  <cols>
    <col min="1" max="1" width="1.625" customWidth="1"/>
    <col min="2" max="2" width="6.875" style="396" customWidth="1"/>
    <col min="3" max="3" width="5.625" style="33" customWidth="1"/>
    <col min="4" max="4" width="5.625" style="1" customWidth="1"/>
    <col min="5" max="5" width="32.625" style="1" customWidth="1"/>
    <col min="6" max="7" width="12.625" style="1" customWidth="1"/>
    <col min="8" max="8" width="12.625" style="179" customWidth="1"/>
    <col min="9" max="9" width="12.625" style="1" customWidth="1"/>
    <col min="10" max="10" width="1.625" style="1" hidden="1" customWidth="1"/>
    <col min="11" max="11" width="1.625" style="1" customWidth="1"/>
    <col min="12" max="13" width="5.625" style="33" customWidth="1"/>
    <col min="14" max="14" width="27" style="1" customWidth="1"/>
    <col min="15" max="18" width="12.625" style="1" customWidth="1"/>
    <col min="19" max="19" width="1.75" style="1" customWidth="1"/>
    <col min="20" max="20" width="5.625" style="33" customWidth="1"/>
    <col min="21" max="21" width="5.625" style="397" customWidth="1"/>
    <col min="22" max="22" width="32.625" style="1" customWidth="1"/>
    <col min="23" max="24" width="12.625" style="1" customWidth="1"/>
    <col min="25" max="25" width="12.625" style="179" customWidth="1"/>
    <col min="26" max="26" width="12.625" style="1" customWidth="1"/>
    <col min="27" max="27" width="6" style="1" hidden="1" customWidth="1"/>
    <col min="28" max="28" width="1.625" style="1" customWidth="1"/>
    <col min="29" max="30" width="5.625" style="33" customWidth="1"/>
    <col min="31" max="31" width="27" style="1" customWidth="1"/>
    <col min="32" max="35" width="12.625" style="1" customWidth="1"/>
    <col min="36" max="36" width="1.625" style="1" customWidth="1"/>
    <col min="37" max="37" width="5.625" style="33" customWidth="1"/>
    <col min="38" max="38" width="27" style="1" customWidth="1"/>
    <col min="39" max="42" width="12.625" style="1" customWidth="1"/>
    <col min="44" max="44" width="5.625" style="33" customWidth="1"/>
    <col min="45" max="45" width="5.625" style="1" customWidth="1"/>
    <col min="46" max="46" width="32.625" style="1" customWidth="1"/>
    <col min="47" max="48" width="12.625" style="1" customWidth="1"/>
    <col min="49" max="49" width="12.625" style="179" customWidth="1"/>
    <col min="50" max="50" width="12.625" style="1" customWidth="1"/>
    <col min="51" max="51" width="5.875" style="1" hidden="1" customWidth="1"/>
    <col min="52" max="52" width="1.625" style="1" customWidth="1"/>
    <col min="53" max="54" width="5.625" style="33" customWidth="1"/>
    <col min="55" max="55" width="27" style="1" customWidth="1"/>
    <col min="56" max="59" width="12.625" style="1" customWidth="1"/>
    <col min="60" max="60" width="1.625" style="1" customWidth="1"/>
    <col min="61" max="61" width="5.625" style="33" customWidth="1"/>
    <col min="62" max="62" width="5.625" style="397" customWidth="1"/>
    <col min="63" max="63" width="32.625" style="1" customWidth="1"/>
    <col min="64" max="65" width="12.625" style="1" customWidth="1"/>
    <col min="66" max="66" width="12.625" style="179" customWidth="1"/>
    <col min="67" max="67" width="12.625" style="1" customWidth="1"/>
    <col min="68" max="68" width="8.75" style="1" hidden="1" customWidth="1"/>
    <col min="69" max="69" width="1.625" style="1" customWidth="1"/>
    <col min="70" max="71" width="5.625" style="33" customWidth="1"/>
    <col min="72" max="72" width="27" style="1" customWidth="1"/>
    <col min="73" max="76" width="12.625" style="1" customWidth="1"/>
    <col min="77" max="77" width="1.625" style="1" customWidth="1"/>
    <col min="78" max="78" width="5.625" style="33" customWidth="1"/>
    <col min="79" max="79" width="27" style="1" customWidth="1"/>
    <col min="80" max="83" width="12.625" style="1" customWidth="1"/>
  </cols>
  <sheetData>
    <row r="1" spans="2:83" ht="37.5" customHeight="1">
      <c r="CE1" s="398"/>
    </row>
    <row r="2" spans="2:83">
      <c r="D2" s="1" t="s">
        <v>1198</v>
      </c>
      <c r="AI2" s="398" t="s">
        <v>1133</v>
      </c>
      <c r="AK2" s="488">
        <f>IF(報告書!K4="39部門",1,2)</f>
        <v>1</v>
      </c>
      <c r="AP2" s="398" t="str">
        <f>報告書!K2</f>
        <v>千円</v>
      </c>
      <c r="AS2" s="1" t="s">
        <v>1199</v>
      </c>
      <c r="BX2" s="398" t="s">
        <v>1133</v>
      </c>
      <c r="CE2" s="33" t="str">
        <f>報告書!K2</f>
        <v>千円</v>
      </c>
    </row>
    <row r="3" spans="2:83" ht="13.5" customHeight="1">
      <c r="B3" s="844" t="s">
        <v>1346</v>
      </c>
      <c r="C3" s="835" t="s">
        <v>1150</v>
      </c>
      <c r="D3" s="838" t="s">
        <v>1344</v>
      </c>
      <c r="E3" s="839"/>
      <c r="F3" s="834" t="s">
        <v>1151</v>
      </c>
      <c r="G3" s="834" t="s">
        <v>1152</v>
      </c>
      <c r="H3" s="834" t="s">
        <v>1153</v>
      </c>
      <c r="I3" s="834" t="s">
        <v>1125</v>
      </c>
      <c r="J3" s="399"/>
      <c r="K3" s="400"/>
      <c r="L3" s="835" t="s">
        <v>1150</v>
      </c>
      <c r="M3" s="838" t="s">
        <v>1344</v>
      </c>
      <c r="N3" s="839"/>
      <c r="O3" s="834" t="s">
        <v>1151</v>
      </c>
      <c r="P3" s="834" t="s">
        <v>1152</v>
      </c>
      <c r="Q3" s="834" t="s">
        <v>1153</v>
      </c>
      <c r="R3" s="834" t="s">
        <v>1125</v>
      </c>
      <c r="S3" s="10"/>
      <c r="T3" s="825" t="s">
        <v>1154</v>
      </c>
      <c r="U3" s="828" t="s">
        <v>1345</v>
      </c>
      <c r="V3" s="829"/>
      <c r="W3" s="818" t="s">
        <v>1151</v>
      </c>
      <c r="X3" s="818" t="s">
        <v>1152</v>
      </c>
      <c r="Y3" s="818" t="s">
        <v>1153</v>
      </c>
      <c r="Z3" s="818" t="s">
        <v>1125</v>
      </c>
      <c r="AA3" s="399"/>
      <c r="AB3" s="400"/>
      <c r="AC3" s="825" t="s">
        <v>1154</v>
      </c>
      <c r="AD3" s="828" t="s">
        <v>1345</v>
      </c>
      <c r="AE3" s="829"/>
      <c r="AF3" s="818" t="s">
        <v>1151</v>
      </c>
      <c r="AG3" s="818" t="s">
        <v>1152</v>
      </c>
      <c r="AH3" s="818" t="s">
        <v>1153</v>
      </c>
      <c r="AI3" s="818" t="s">
        <v>1125</v>
      </c>
      <c r="AJ3" s="10"/>
      <c r="AK3" s="849" t="str">
        <f>IF(AK2=1,"39部門分類","107部門分類")</f>
        <v>39部門分類</v>
      </c>
      <c r="AL3" s="820"/>
      <c r="AM3" s="847" t="s">
        <v>1151</v>
      </c>
      <c r="AN3" s="847" t="s">
        <v>1152</v>
      </c>
      <c r="AO3" s="847" t="s">
        <v>1153</v>
      </c>
      <c r="AP3" s="847" t="s">
        <v>1125</v>
      </c>
      <c r="AR3" s="835" t="s">
        <v>1150</v>
      </c>
      <c r="AS3" s="838" t="s">
        <v>1344</v>
      </c>
      <c r="AT3" s="839"/>
      <c r="AU3" s="834" t="s">
        <v>1151</v>
      </c>
      <c r="AV3" s="834" t="s">
        <v>1152</v>
      </c>
      <c r="AW3" s="834" t="s">
        <v>1153</v>
      </c>
      <c r="AX3" s="834" t="s">
        <v>1125</v>
      </c>
      <c r="AY3" s="399"/>
      <c r="AZ3" s="400"/>
      <c r="BA3" s="835" t="s">
        <v>1150</v>
      </c>
      <c r="BB3" s="838" t="s">
        <v>1344</v>
      </c>
      <c r="BC3" s="839"/>
      <c r="BD3" s="834" t="s">
        <v>1151</v>
      </c>
      <c r="BE3" s="834" t="s">
        <v>1152</v>
      </c>
      <c r="BF3" s="834" t="s">
        <v>1153</v>
      </c>
      <c r="BG3" s="834" t="s">
        <v>1125</v>
      </c>
      <c r="BH3" s="10"/>
      <c r="BI3" s="825" t="s">
        <v>1150</v>
      </c>
      <c r="BJ3" s="828" t="s">
        <v>1345</v>
      </c>
      <c r="BK3" s="829"/>
      <c r="BL3" s="818" t="s">
        <v>1151</v>
      </c>
      <c r="BM3" s="818" t="s">
        <v>1152</v>
      </c>
      <c r="BN3" s="818" t="s">
        <v>1153</v>
      </c>
      <c r="BO3" s="818" t="s">
        <v>1125</v>
      </c>
      <c r="BP3" s="399"/>
      <c r="BQ3" s="400"/>
      <c r="BR3" s="825" t="s">
        <v>1150</v>
      </c>
      <c r="BS3" s="828" t="s">
        <v>1345</v>
      </c>
      <c r="BT3" s="829"/>
      <c r="BU3" s="818" t="s">
        <v>1151</v>
      </c>
      <c r="BV3" s="818" t="s">
        <v>1152</v>
      </c>
      <c r="BW3" s="818" t="s">
        <v>1153</v>
      </c>
      <c r="BX3" s="818" t="s">
        <v>1125</v>
      </c>
      <c r="BY3" s="10"/>
      <c r="BZ3" s="819" t="str">
        <f>IF($AK$2=1,"39部門分類","107部門分類")</f>
        <v>39部門分類</v>
      </c>
      <c r="CA3" s="820"/>
      <c r="CB3" s="818" t="s">
        <v>1151</v>
      </c>
      <c r="CC3" s="818" t="s">
        <v>1152</v>
      </c>
      <c r="CD3" s="818" t="s">
        <v>1153</v>
      </c>
      <c r="CE3" s="818" t="s">
        <v>1125</v>
      </c>
    </row>
    <row r="4" spans="2:83">
      <c r="B4" s="845"/>
      <c r="C4" s="836"/>
      <c r="D4" s="840"/>
      <c r="E4" s="841"/>
      <c r="F4" s="834"/>
      <c r="G4" s="834"/>
      <c r="H4" s="834"/>
      <c r="I4" s="834"/>
      <c r="J4" s="399"/>
      <c r="K4" s="400"/>
      <c r="L4" s="836"/>
      <c r="M4" s="840"/>
      <c r="N4" s="841"/>
      <c r="O4" s="834"/>
      <c r="P4" s="834"/>
      <c r="Q4" s="834"/>
      <c r="R4" s="834"/>
      <c r="S4" s="10"/>
      <c r="T4" s="826"/>
      <c r="U4" s="830"/>
      <c r="V4" s="831"/>
      <c r="W4" s="818"/>
      <c r="X4" s="818"/>
      <c r="Y4" s="818"/>
      <c r="Z4" s="818"/>
      <c r="AA4" s="399"/>
      <c r="AB4" s="400"/>
      <c r="AC4" s="826"/>
      <c r="AD4" s="830"/>
      <c r="AE4" s="831"/>
      <c r="AF4" s="818"/>
      <c r="AG4" s="818"/>
      <c r="AH4" s="818"/>
      <c r="AI4" s="818"/>
      <c r="AJ4" s="10"/>
      <c r="AK4" s="821"/>
      <c r="AL4" s="822"/>
      <c r="AM4" s="848"/>
      <c r="AN4" s="848"/>
      <c r="AO4" s="848"/>
      <c r="AP4" s="848"/>
      <c r="AR4" s="836"/>
      <c r="AS4" s="840"/>
      <c r="AT4" s="841"/>
      <c r="AU4" s="834"/>
      <c r="AV4" s="834"/>
      <c r="AW4" s="834"/>
      <c r="AX4" s="834"/>
      <c r="AY4" s="399"/>
      <c r="AZ4" s="400"/>
      <c r="BA4" s="836"/>
      <c r="BB4" s="840"/>
      <c r="BC4" s="841"/>
      <c r="BD4" s="834"/>
      <c r="BE4" s="834"/>
      <c r="BF4" s="834"/>
      <c r="BG4" s="834"/>
      <c r="BH4" s="10"/>
      <c r="BI4" s="826"/>
      <c r="BJ4" s="830"/>
      <c r="BK4" s="831"/>
      <c r="BL4" s="818"/>
      <c r="BM4" s="818"/>
      <c r="BN4" s="818"/>
      <c r="BO4" s="818"/>
      <c r="BP4" s="399"/>
      <c r="BQ4" s="400"/>
      <c r="BR4" s="826"/>
      <c r="BS4" s="830"/>
      <c r="BT4" s="831"/>
      <c r="BU4" s="818"/>
      <c r="BV4" s="818"/>
      <c r="BW4" s="818"/>
      <c r="BX4" s="818"/>
      <c r="BY4" s="10"/>
      <c r="BZ4" s="821"/>
      <c r="CA4" s="822"/>
      <c r="CB4" s="818"/>
      <c r="CC4" s="818"/>
      <c r="CD4" s="818"/>
      <c r="CE4" s="818"/>
    </row>
    <row r="5" spans="2:83">
      <c r="B5" s="846"/>
      <c r="C5" s="837"/>
      <c r="D5" s="842"/>
      <c r="E5" s="843"/>
      <c r="F5" s="458">
        <f>固定資本!$F$6</f>
        <v>2024</v>
      </c>
      <c r="G5" s="458">
        <f>固定資本!$F$6</f>
        <v>2024</v>
      </c>
      <c r="H5" s="458">
        <f>固定資本!$F$6</f>
        <v>2024</v>
      </c>
      <c r="I5" s="458">
        <f>固定資本!$F$6</f>
        <v>2024</v>
      </c>
      <c r="J5" s="399"/>
      <c r="K5" s="400"/>
      <c r="L5" s="837"/>
      <c r="M5" s="842"/>
      <c r="N5" s="843"/>
      <c r="O5" s="458">
        <f>固定資本!$F$6</f>
        <v>2024</v>
      </c>
      <c r="P5" s="458">
        <f>固定資本!$F$6</f>
        <v>2024</v>
      </c>
      <c r="Q5" s="458">
        <f>固定資本!$F$6</f>
        <v>2024</v>
      </c>
      <c r="R5" s="458">
        <f>固定資本!$F$6</f>
        <v>2024</v>
      </c>
      <c r="S5" s="10"/>
      <c r="T5" s="827"/>
      <c r="U5" s="832"/>
      <c r="V5" s="833"/>
      <c r="W5" s="459">
        <f>固定資本!$F$6</f>
        <v>2024</v>
      </c>
      <c r="X5" s="459">
        <f>固定資本!$F$6</f>
        <v>2024</v>
      </c>
      <c r="Y5" s="459">
        <f>固定資本!$F$6</f>
        <v>2024</v>
      </c>
      <c r="Z5" s="459">
        <f>固定資本!$F$6</f>
        <v>2024</v>
      </c>
      <c r="AA5" s="399"/>
      <c r="AB5" s="400"/>
      <c r="AC5" s="827"/>
      <c r="AD5" s="832"/>
      <c r="AE5" s="833"/>
      <c r="AF5" s="459">
        <f>固定資本!$F$6</f>
        <v>2024</v>
      </c>
      <c r="AG5" s="459">
        <f>固定資本!$F$6</f>
        <v>2024</v>
      </c>
      <c r="AH5" s="459">
        <f>固定資本!$F$6</f>
        <v>2024</v>
      </c>
      <c r="AI5" s="459">
        <f>固定資本!$F$6</f>
        <v>2024</v>
      </c>
      <c r="AK5" s="823"/>
      <c r="AL5" s="824"/>
      <c r="AM5" s="486">
        <f>固定資本!$F$6</f>
        <v>2024</v>
      </c>
      <c r="AN5" s="486">
        <f>固定資本!$F$6</f>
        <v>2024</v>
      </c>
      <c r="AO5" s="486">
        <f>固定資本!$F$6</f>
        <v>2024</v>
      </c>
      <c r="AP5" s="486">
        <f>固定資本!$F$6</f>
        <v>2024</v>
      </c>
      <c r="AR5" s="837"/>
      <c r="AS5" s="842"/>
      <c r="AT5" s="843"/>
      <c r="AU5" s="458">
        <f>固定資本!$F$6</f>
        <v>2024</v>
      </c>
      <c r="AV5" s="458">
        <f>固定資本!$F$6</f>
        <v>2024</v>
      </c>
      <c r="AW5" s="458">
        <f>固定資本!$F$6</f>
        <v>2024</v>
      </c>
      <c r="AX5" s="458">
        <f>固定資本!$F$6</f>
        <v>2024</v>
      </c>
      <c r="AY5" s="399"/>
      <c r="AZ5" s="400"/>
      <c r="BA5" s="837"/>
      <c r="BB5" s="842"/>
      <c r="BC5" s="843"/>
      <c r="BD5" s="458">
        <f>固定資本!$F$6</f>
        <v>2024</v>
      </c>
      <c r="BE5" s="458">
        <f>固定資本!$F$6</f>
        <v>2024</v>
      </c>
      <c r="BF5" s="458">
        <f>固定資本!$F$6</f>
        <v>2024</v>
      </c>
      <c r="BG5" s="458">
        <f>固定資本!$F$6</f>
        <v>2024</v>
      </c>
      <c r="BH5" s="10"/>
      <c r="BI5" s="827"/>
      <c r="BJ5" s="832"/>
      <c r="BK5" s="833"/>
      <c r="BL5" s="459">
        <f>固定資本!$F$6</f>
        <v>2024</v>
      </c>
      <c r="BM5" s="459">
        <f>固定資本!$F$6</f>
        <v>2024</v>
      </c>
      <c r="BN5" s="459">
        <f>固定資本!$F$6</f>
        <v>2024</v>
      </c>
      <c r="BO5" s="459">
        <f>固定資本!$F$6</f>
        <v>2024</v>
      </c>
      <c r="BP5" s="399"/>
      <c r="BQ5" s="400"/>
      <c r="BR5" s="827"/>
      <c r="BS5" s="832"/>
      <c r="BT5" s="833"/>
      <c r="BU5" s="459">
        <f>固定資本!$F$6</f>
        <v>2024</v>
      </c>
      <c r="BV5" s="459">
        <f>固定資本!$F$6</f>
        <v>2024</v>
      </c>
      <c r="BW5" s="459">
        <f>固定資本!$F$6</f>
        <v>2024</v>
      </c>
      <c r="BX5" s="459">
        <f>固定資本!$F$6</f>
        <v>2024</v>
      </c>
      <c r="BZ5" s="823"/>
      <c r="CA5" s="824"/>
      <c r="CB5" s="459">
        <f>固定資本!$F$6</f>
        <v>2024</v>
      </c>
      <c r="CC5" s="459">
        <f>固定資本!$F$6</f>
        <v>2024</v>
      </c>
      <c r="CD5" s="459">
        <f>固定資本!$F$6</f>
        <v>2024</v>
      </c>
      <c r="CE5" s="459">
        <f>固定資本!$F$6</f>
        <v>2024</v>
      </c>
    </row>
    <row r="6" spans="2:83">
      <c r="B6" s="401">
        <v>1</v>
      </c>
      <c r="C6" s="16">
        <f t="shared" ref="C6:C40" si="0">RANK(J6,$J$6:$J$40)</f>
        <v>1</v>
      </c>
      <c r="D6" s="402">
        <v>1</v>
      </c>
      <c r="E6" s="403" t="s">
        <v>1155</v>
      </c>
      <c r="F6" s="404">
        <f>SUMIF($B$6:$B$112,$D6,造成波及!V$6:V$112)+SUMIF($B$6:$B$112,$D6,建築波及!V$6:V$112)+SUMIF($B$6:$B$112,$D6,設備波及!V$6:V$112)</f>
        <v>0</v>
      </c>
      <c r="G6" s="404">
        <f>SUMIF($B$6:$B$112,$D6,造成波及!W$6:W$112)+SUMIF($B$6:$B$112,$D6,建築波及!W$6:W$112)+SUMIF($B$6:$B$112,$D6,設備波及!W$6:W$112)</f>
        <v>0</v>
      </c>
      <c r="H6" s="404">
        <f>SUMIF($B$6:$B$112,$D6,造成波及!X$6:X$112)+SUMIF($B$6:$B$112,$D6,建築波及!X$6:X$112)+SUMIF($B$6:$B$112,$D6,設備波及!X$6:X$112)</f>
        <v>0</v>
      </c>
      <c r="I6" s="19">
        <f>SUM(F6:H6)</f>
        <v>0</v>
      </c>
      <c r="J6" s="408">
        <f>I6+(1000-D6)*0.0000001</f>
        <v>9.9899999999999989E-5</v>
      </c>
      <c r="K6" s="400"/>
      <c r="L6" s="16">
        <v>1</v>
      </c>
      <c r="M6" s="401">
        <f>VLOOKUP($L6,$C$6:$I$42,2,0)</f>
        <v>1</v>
      </c>
      <c r="N6" s="460" t="str">
        <f>VLOOKUP($L6,$C$6:$I$42,3,0)</f>
        <v>農林漁業</v>
      </c>
      <c r="O6" s="411">
        <f>VLOOKUP($L6,$C$6:$I$42,4,0)</f>
        <v>0</v>
      </c>
      <c r="P6" s="411">
        <f>VLOOKUP($L6,$C$6:$I$42,5,0)</f>
        <v>0</v>
      </c>
      <c r="Q6" s="411">
        <f>VLOOKUP($L6,$C$6:$I$42,6,0)</f>
        <v>0</v>
      </c>
      <c r="R6" s="411">
        <f>VLOOKUP($L6,$C$6:$I$42,7,0)</f>
        <v>0</v>
      </c>
      <c r="S6" s="10"/>
      <c r="T6" s="16">
        <f t="shared" ref="T6:T37" si="1">RANK(AA6,$AA$6:$AA$108,0)</f>
        <v>1</v>
      </c>
      <c r="U6" s="405">
        <v>11</v>
      </c>
      <c r="V6" s="406" t="s">
        <v>10</v>
      </c>
      <c r="W6" s="407">
        <f>造成波及!V6+建築波及!V6+設備波及!V6</f>
        <v>0</v>
      </c>
      <c r="X6" s="407">
        <f>造成波及!W6+建築波及!W6+設備波及!W6</f>
        <v>0</v>
      </c>
      <c r="Y6" s="407">
        <f>造成波及!X6+建築波及!X6+設備波及!X6</f>
        <v>0</v>
      </c>
      <c r="Z6" s="407">
        <f>造成波及!Y6+建築波及!Y6+設備波及!Y6</f>
        <v>0</v>
      </c>
      <c r="AA6" s="408">
        <f>Z6+(1000-U6)*0.0000001</f>
        <v>9.8899999999999992E-5</v>
      </c>
      <c r="AB6" s="400"/>
      <c r="AC6" s="16">
        <v>1</v>
      </c>
      <c r="AD6" s="409">
        <f>VLOOKUP($AC6,$T$6:$Z$108,2,0)</f>
        <v>11</v>
      </c>
      <c r="AE6" s="456" t="str">
        <f>VLOOKUP($AC6,$T$6:$Z$108,3,0)</f>
        <v>耕種農業</v>
      </c>
      <c r="AF6" s="411">
        <f>VLOOKUP($AC6,$T$6:$Z$108,4,0)</f>
        <v>0</v>
      </c>
      <c r="AG6" s="411">
        <f>VLOOKUP($AC6,$T$6:$Z$108,5,0)</f>
        <v>0</v>
      </c>
      <c r="AH6" s="411">
        <f>VLOOKUP($AC6,$T$6:$Z$108,6,0)</f>
        <v>0</v>
      </c>
      <c r="AI6" s="411">
        <f>VLOOKUP($AC6,$T$6:$Z$108,7,0)</f>
        <v>0</v>
      </c>
      <c r="AK6" s="409">
        <f>IF($AK$2=1,M6,AD6)</f>
        <v>1</v>
      </c>
      <c r="AL6" s="410" t="str">
        <f>IF($AK$2=1,N6,AE6)</f>
        <v>農林漁業</v>
      </c>
      <c r="AM6" s="411">
        <f>IF($AK$2=1,O6/固定資本!$C$11*1000,AF6/固定資本!$C$11*1000)</f>
        <v>0</v>
      </c>
      <c r="AN6" s="411">
        <f>IF($AK$2=1,P6/固定資本!$C$11*1000,AG6/固定資本!$C$11*1000)</f>
        <v>0</v>
      </c>
      <c r="AO6" s="411">
        <f>IF($AK$2=1,Q6/固定資本!$C$11*1000,AH6/固定資本!$C$11*1000)</f>
        <v>0</v>
      </c>
      <c r="AP6" s="411">
        <f>IF($AK$2=1,R6/固定資本!$C$11*1000,AI6/固定資本!$C$11*1000)</f>
        <v>0</v>
      </c>
      <c r="AR6" s="16">
        <f t="shared" ref="AR6:AR40" si="2">RANK(AY6,$AY$6:$AY$40)</f>
        <v>1</v>
      </c>
      <c r="AS6" s="402">
        <v>1</v>
      </c>
      <c r="AT6" s="403" t="s">
        <v>1155</v>
      </c>
      <c r="AU6" s="404">
        <f>SUMIF($B$6:$B$112,$D6,生産波及!T$6:T$112)</f>
        <v>0</v>
      </c>
      <c r="AV6" s="404">
        <f>SUMIF($B$6:$B$112,$D6,生産波及!U$6:U$112)</f>
        <v>0</v>
      </c>
      <c r="AW6" s="404">
        <f>SUMIF($B$6:$B$112,$D6,生産波及!V$6:V$112)</f>
        <v>0</v>
      </c>
      <c r="AX6" s="19">
        <f>SUMIF($B$6:$B$112,$D6,生産波及!W$6:W$112)</f>
        <v>0</v>
      </c>
      <c r="AY6" s="408">
        <f t="shared" ref="AY6:AY40" si="3">AX6+(1000-AS6)*0.0000001</f>
        <v>9.9899999999999989E-5</v>
      </c>
      <c r="AZ6" s="400"/>
      <c r="BA6" s="16">
        <v>1</v>
      </c>
      <c r="BB6" s="401">
        <f>VLOOKUP($BA6,$AR$6:$AX$42,2,0)</f>
        <v>1</v>
      </c>
      <c r="BC6" s="460" t="str">
        <f>VLOOKUP($BA6,$AR$6:$AX$42,3,0)</f>
        <v>農林漁業</v>
      </c>
      <c r="BD6" s="411">
        <f>VLOOKUP($BA6,$AR$6:$AX$42,4,0)</f>
        <v>0</v>
      </c>
      <c r="BE6" s="411">
        <f>VLOOKUP($BA6,$AR$6:$AX$42,5,0)</f>
        <v>0</v>
      </c>
      <c r="BF6" s="411">
        <f>VLOOKUP($BA6,$AR$6:$AX$42,6,0)</f>
        <v>0</v>
      </c>
      <c r="BG6" s="411">
        <f>VLOOKUP($BA6,$AR$6:$AX$42,7,0)</f>
        <v>0</v>
      </c>
      <c r="BH6" s="10"/>
      <c r="BI6" s="16">
        <f>RANK(BP6,$BP$6:$BP$108,0)</f>
        <v>1</v>
      </c>
      <c r="BJ6" s="405">
        <v>11</v>
      </c>
      <c r="BK6" s="406" t="s">
        <v>10</v>
      </c>
      <c r="BL6" s="407">
        <f>生産波及!T6</f>
        <v>0</v>
      </c>
      <c r="BM6" s="407">
        <f>生産波及!U6</f>
        <v>0</v>
      </c>
      <c r="BN6" s="407">
        <f>生産波及!V6</f>
        <v>0</v>
      </c>
      <c r="BO6" s="407">
        <f>生産波及!W6</f>
        <v>0</v>
      </c>
      <c r="BP6" s="408">
        <f>BO6+(1000-BJ6)*0.0000001</f>
        <v>9.8899999999999992E-5</v>
      </c>
      <c r="BQ6" s="400"/>
      <c r="BR6" s="16">
        <v>1</v>
      </c>
      <c r="BS6" s="409">
        <f>VLOOKUP($BR6,$BI$6:$BO$108,2,0)</f>
        <v>11</v>
      </c>
      <c r="BT6" s="456" t="str">
        <f>VLOOKUP($BR6,$BI$6:$BO$108,3,0)</f>
        <v>耕種農業</v>
      </c>
      <c r="BU6" s="411">
        <f>VLOOKUP($BR6,$BI$6:$BO$108,4,0)</f>
        <v>0</v>
      </c>
      <c r="BV6" s="411">
        <f>VLOOKUP($BR6,$BI$6:$BO$108,5,0)</f>
        <v>0</v>
      </c>
      <c r="BW6" s="411">
        <f>VLOOKUP($BR6,$BI$6:$BO$108,6,0)</f>
        <v>0</v>
      </c>
      <c r="BX6" s="411">
        <f>VLOOKUP($BR6,$BI$6:$BO$108,7,0)</f>
        <v>0</v>
      </c>
      <c r="BZ6" s="409">
        <f t="shared" ref="BZ6:BZ20" si="4">IF($AK$2=1,BB6,BS6)</f>
        <v>1</v>
      </c>
      <c r="CA6" s="410" t="str">
        <f t="shared" ref="CA6:CA20" si="5">IF($AK$2=1,BC6,BT6)</f>
        <v>農林漁業</v>
      </c>
      <c r="CB6" s="411">
        <f>IF($AK$2=1,BD6/固定資本!$C$11*1000,BU6/固定資本!$C$11*1000)</f>
        <v>0</v>
      </c>
      <c r="CC6" s="411">
        <f>IF($AK$2=1,BE6/固定資本!$C$11*1000,BV6/固定資本!$C$11*1000)</f>
        <v>0</v>
      </c>
      <c r="CD6" s="411">
        <f>IF($AK$2=1,BF6/固定資本!$C$11*1000,BW6/固定資本!$C$11*1000)</f>
        <v>0</v>
      </c>
      <c r="CE6" s="404">
        <f>IF($AK$2=1,BG6/固定資本!$C$11*1000,BX6/固定資本!$C$11*1000)</f>
        <v>0</v>
      </c>
    </row>
    <row r="7" spans="2:83">
      <c r="B7" s="401">
        <v>1</v>
      </c>
      <c r="C7" s="16">
        <f t="shared" si="0"/>
        <v>2</v>
      </c>
      <c r="D7" s="402">
        <v>6</v>
      </c>
      <c r="E7" s="406" t="s">
        <v>1156</v>
      </c>
      <c r="F7" s="404">
        <f>SUMIF($B$6:$B$112,$D7,造成波及!V$6:V$112)+SUMIF($B$6:$B$112,$D7,建築波及!V$6:V$112)+SUMIF($B$6:$B$112,$D7,設備波及!V$6:V$112)</f>
        <v>0</v>
      </c>
      <c r="G7" s="404">
        <f>SUMIF($B$6:$B$112,$D7,造成波及!W$6:W$112)+SUMIF($B$6:$B$112,$D7,建築波及!W$6:W$112)+SUMIF($B$6:$B$112,$D7,設備波及!W$6:W$112)</f>
        <v>0</v>
      </c>
      <c r="H7" s="404">
        <f>SUMIF($B$6:$B$112,$D7,造成波及!X$6:X$112)+SUMIF($B$6:$B$112,$D7,建築波及!X$6:X$112)+SUMIF($B$6:$B$112,$D7,設備波及!X$6:X$112)</f>
        <v>0</v>
      </c>
      <c r="I7" s="19">
        <f t="shared" ref="I7:I44" si="6">SUM(F7:H7)</f>
        <v>0</v>
      </c>
      <c r="J7" s="408">
        <f t="shared" ref="J7:J40" si="7">I7+(1000-D7)*0.0000001</f>
        <v>9.939999999999999E-5</v>
      </c>
      <c r="K7" s="400"/>
      <c r="L7" s="16">
        <v>2</v>
      </c>
      <c r="M7" s="401">
        <f t="shared" ref="M7:M40" si="8">VLOOKUP($L7,$C$6:$I$42,2,0)</f>
        <v>6</v>
      </c>
      <c r="N7" s="460" t="str">
        <f t="shared" ref="N7:N40" si="9">VLOOKUP($L7,$C$6:$I$42,3,0)</f>
        <v>鉱業</v>
      </c>
      <c r="O7" s="411">
        <f t="shared" ref="O7:O40" si="10">VLOOKUP($L7,$C$6:$I$42,4,0)</f>
        <v>0</v>
      </c>
      <c r="P7" s="411">
        <f t="shared" ref="P7:P40" si="11">VLOOKUP($L7,$C$6:$I$42,5,0)</f>
        <v>0</v>
      </c>
      <c r="Q7" s="411">
        <f t="shared" ref="Q7:Q40" si="12">VLOOKUP($L7,$C$6:$I$42,6,0)</f>
        <v>0</v>
      </c>
      <c r="R7" s="411">
        <f t="shared" ref="R7:R40" si="13">VLOOKUP($L7,$C$6:$I$42,7,0)</f>
        <v>0</v>
      </c>
      <c r="S7" s="10"/>
      <c r="T7" s="16">
        <f t="shared" si="1"/>
        <v>2</v>
      </c>
      <c r="U7" s="405">
        <v>12</v>
      </c>
      <c r="V7" s="406" t="s">
        <v>11</v>
      </c>
      <c r="W7" s="407">
        <f>造成波及!V7+建築波及!V7+設備波及!V7</f>
        <v>0</v>
      </c>
      <c r="X7" s="407">
        <f>造成波及!W7+建築波及!W7+設備波及!W7</f>
        <v>0</v>
      </c>
      <c r="Y7" s="407">
        <f>造成波及!X7+建築波及!X7+設備波及!X7</f>
        <v>0</v>
      </c>
      <c r="Z7" s="407">
        <f>造成波及!Y7+建築波及!Y7+設備波及!Y7</f>
        <v>0</v>
      </c>
      <c r="AA7" s="408">
        <f t="shared" ref="AA7:AA70" si="14">Z7+(1000-U7)*0.0000001</f>
        <v>9.8799999999999989E-5</v>
      </c>
      <c r="AB7" s="400"/>
      <c r="AC7" s="16">
        <v>2</v>
      </c>
      <c r="AD7" s="409">
        <f t="shared" ref="AD7:AD70" si="15">VLOOKUP($AC7,$T$6:$Z$108,2,0)</f>
        <v>12</v>
      </c>
      <c r="AE7" s="456" t="str">
        <f t="shared" ref="AE7:AE70" si="16">VLOOKUP($AC7,$T$6:$Z$108,3,0)</f>
        <v>畜産</v>
      </c>
      <c r="AF7" s="411">
        <f t="shared" ref="AF7:AF70" si="17">VLOOKUP($AC7,$T$6:$Z$108,4,0)</f>
        <v>0</v>
      </c>
      <c r="AG7" s="411">
        <f t="shared" ref="AG7:AG70" si="18">VLOOKUP($AC7,$T$6:$Z$108,5,0)</f>
        <v>0</v>
      </c>
      <c r="AH7" s="411">
        <f t="shared" ref="AH7:AH70" si="19">VLOOKUP($AC7,$T$6:$Z$108,6,0)</f>
        <v>0</v>
      </c>
      <c r="AI7" s="411">
        <f t="shared" ref="AI7:AI70" si="20">VLOOKUP($AC7,$T$6:$Z$108,7,0)</f>
        <v>0</v>
      </c>
      <c r="AK7" s="409">
        <f t="shared" ref="AK7:AK20" si="21">IF($AK$2=1,M7,AD7)</f>
        <v>6</v>
      </c>
      <c r="AL7" s="410" t="str">
        <f t="shared" ref="AL7:AL20" si="22">IF($AK$2=1,N7,AE7)</f>
        <v>鉱業</v>
      </c>
      <c r="AM7" s="411">
        <f>IF($AK$2=1,O7/固定資本!$C$11*1000,AF7/固定資本!$C$11*1000)</f>
        <v>0</v>
      </c>
      <c r="AN7" s="411">
        <f>IF($AK$2=1,P7/固定資本!$C$11*1000,AG7/固定資本!$C$11*1000)</f>
        <v>0</v>
      </c>
      <c r="AO7" s="411">
        <f>IF($AK$2=1,Q7/固定資本!$C$11*1000,AH7/固定資本!$C$11*1000)</f>
        <v>0</v>
      </c>
      <c r="AP7" s="411">
        <f>IF($AK$2=1,R7/固定資本!$C$11*1000,AI7/固定資本!$C$11*1000)</f>
        <v>0</v>
      </c>
      <c r="AR7" s="16">
        <f t="shared" si="2"/>
        <v>2</v>
      </c>
      <c r="AS7" s="402">
        <v>6</v>
      </c>
      <c r="AT7" s="406" t="s">
        <v>1156</v>
      </c>
      <c r="AU7" s="404">
        <f>SUMIF($B$6:$B$112,$D7,生産波及!T$6:T$112)</f>
        <v>0</v>
      </c>
      <c r="AV7" s="404">
        <f>SUMIF($B$6:$B$112,$D7,生産波及!U$6:U$112)</f>
        <v>0</v>
      </c>
      <c r="AW7" s="404">
        <f>SUMIF($B$6:$B$112,$D7,生産波及!V$6:V$112)</f>
        <v>0</v>
      </c>
      <c r="AX7" s="19">
        <f>SUMIF($B$6:$B$112,$D7,生産波及!W$6:W$112)</f>
        <v>0</v>
      </c>
      <c r="AY7" s="408">
        <f t="shared" si="3"/>
        <v>9.939999999999999E-5</v>
      </c>
      <c r="AZ7" s="400"/>
      <c r="BA7" s="16">
        <v>2</v>
      </c>
      <c r="BB7" s="401">
        <f t="shared" ref="BB7:BB40" si="23">VLOOKUP($BA7,$AR$6:$AX$42,2,0)</f>
        <v>6</v>
      </c>
      <c r="BC7" s="460" t="str">
        <f t="shared" ref="BC7:BC40" si="24">VLOOKUP($BA7,$AR$6:$AX$42,3,0)</f>
        <v>鉱業</v>
      </c>
      <c r="BD7" s="411">
        <f t="shared" ref="BD7:BD40" si="25">VLOOKUP($BA7,$AR$6:$AX$42,4,0)</f>
        <v>0</v>
      </c>
      <c r="BE7" s="411">
        <f t="shared" ref="BE7:BE40" si="26">VLOOKUP($BA7,$AR$6:$AX$42,5,0)</f>
        <v>0</v>
      </c>
      <c r="BF7" s="411">
        <f t="shared" ref="BF7:BF40" si="27">VLOOKUP($BA7,$AR$6:$AX$42,6,0)</f>
        <v>0</v>
      </c>
      <c r="BG7" s="411">
        <f t="shared" ref="BG7:BG40" si="28">VLOOKUP($BA7,$AR$6:$AX$42,7,0)</f>
        <v>0</v>
      </c>
      <c r="BH7" s="10"/>
      <c r="BI7" s="16">
        <f t="shared" ref="BI7:BI70" si="29">RANK(BP7,$BP$6:$BP$108,0)</f>
        <v>2</v>
      </c>
      <c r="BJ7" s="405">
        <v>12</v>
      </c>
      <c r="BK7" s="406" t="s">
        <v>11</v>
      </c>
      <c r="BL7" s="407">
        <f>生産波及!T7</f>
        <v>0</v>
      </c>
      <c r="BM7" s="407">
        <f>生産波及!U7</f>
        <v>0</v>
      </c>
      <c r="BN7" s="407">
        <f>生産波及!V7</f>
        <v>0</v>
      </c>
      <c r="BO7" s="407">
        <f>生産波及!W7</f>
        <v>0</v>
      </c>
      <c r="BP7" s="408">
        <f t="shared" ref="BP7:BP70" si="30">BO7+(1000-BJ7)*0.0000001</f>
        <v>9.8799999999999989E-5</v>
      </c>
      <c r="BQ7" s="400"/>
      <c r="BR7" s="16">
        <v>2</v>
      </c>
      <c r="BS7" s="409">
        <f t="shared" ref="BS7:BS70" si="31">VLOOKUP($BR7,$BI$6:$BO$108,2,0)</f>
        <v>12</v>
      </c>
      <c r="BT7" s="456" t="str">
        <f t="shared" ref="BT7:BT70" si="32">VLOOKUP($BR7,$BI$6:$BO$108,3,0)</f>
        <v>畜産</v>
      </c>
      <c r="BU7" s="411">
        <f t="shared" ref="BU7:BU70" si="33">VLOOKUP($BR7,$BI$6:$BO$108,4,0)</f>
        <v>0</v>
      </c>
      <c r="BV7" s="411">
        <f t="shared" ref="BV7:BV70" si="34">VLOOKUP($BR7,$BI$6:$BO$108,5,0)</f>
        <v>0</v>
      </c>
      <c r="BW7" s="411">
        <f t="shared" ref="BW7:BW70" si="35">VLOOKUP($BR7,$BI$6:$BO$108,6,0)</f>
        <v>0</v>
      </c>
      <c r="BX7" s="411">
        <f t="shared" ref="BX7:BX70" si="36">VLOOKUP($BR7,$BI$6:$BO$108,7,0)</f>
        <v>0</v>
      </c>
      <c r="BZ7" s="409">
        <f t="shared" si="4"/>
        <v>6</v>
      </c>
      <c r="CA7" s="410" t="str">
        <f t="shared" si="5"/>
        <v>鉱業</v>
      </c>
      <c r="CB7" s="411">
        <f>IF($AK$2=1,BD7/固定資本!$C$11*1000,BU7/固定資本!$C$11*1000)</f>
        <v>0</v>
      </c>
      <c r="CC7" s="411">
        <f>IF($AK$2=1,BE7/固定資本!$C$11*1000,BV7/固定資本!$C$11*1000)</f>
        <v>0</v>
      </c>
      <c r="CD7" s="411">
        <f>IF($AK$2=1,BF7/固定資本!$C$11*1000,BW7/固定資本!$C$11*1000)</f>
        <v>0</v>
      </c>
      <c r="CE7" s="404">
        <f>IF($AK$2=1,BG7/固定資本!$C$11*1000,BX7/固定資本!$C$11*1000)</f>
        <v>0</v>
      </c>
    </row>
    <row r="8" spans="2:83">
      <c r="B8" s="401">
        <v>1</v>
      </c>
      <c r="C8" s="16">
        <f t="shared" si="0"/>
        <v>3</v>
      </c>
      <c r="D8" s="402">
        <v>11</v>
      </c>
      <c r="E8" s="406" t="s">
        <v>1157</v>
      </c>
      <c r="F8" s="404">
        <f>SUMIF($B$6:$B$112,$D8,造成波及!V$6:V$112)+SUMIF($B$6:$B$112,$D8,建築波及!V$6:V$112)+SUMIF($B$6:$B$112,$D8,設備波及!V$6:V$112)</f>
        <v>0</v>
      </c>
      <c r="G8" s="404">
        <f>SUMIF($B$6:$B$112,$D8,造成波及!W$6:W$112)+SUMIF($B$6:$B$112,$D8,建築波及!W$6:W$112)+SUMIF($B$6:$B$112,$D8,設備波及!W$6:W$112)</f>
        <v>0</v>
      </c>
      <c r="H8" s="404">
        <f>SUMIF($B$6:$B$112,$D8,造成波及!X$6:X$112)+SUMIF($B$6:$B$112,$D8,建築波及!X$6:X$112)+SUMIF($B$6:$B$112,$D8,設備波及!X$6:X$112)</f>
        <v>0</v>
      </c>
      <c r="I8" s="19">
        <f t="shared" si="6"/>
        <v>0</v>
      </c>
      <c r="J8" s="408">
        <f t="shared" si="7"/>
        <v>9.8899999999999992E-5</v>
      </c>
      <c r="K8" s="400"/>
      <c r="L8" s="16">
        <v>3</v>
      </c>
      <c r="M8" s="401">
        <f t="shared" si="8"/>
        <v>11</v>
      </c>
      <c r="N8" s="460" t="str">
        <f t="shared" si="9"/>
        <v>飲食料品</v>
      </c>
      <c r="O8" s="411">
        <f t="shared" si="10"/>
        <v>0</v>
      </c>
      <c r="P8" s="411">
        <f t="shared" si="11"/>
        <v>0</v>
      </c>
      <c r="Q8" s="411">
        <f t="shared" si="12"/>
        <v>0</v>
      </c>
      <c r="R8" s="411">
        <f t="shared" si="13"/>
        <v>0</v>
      </c>
      <c r="S8" s="10"/>
      <c r="T8" s="16">
        <f t="shared" si="1"/>
        <v>3</v>
      </c>
      <c r="U8" s="405">
        <v>13</v>
      </c>
      <c r="V8" s="406" t="s">
        <v>12</v>
      </c>
      <c r="W8" s="407">
        <f>造成波及!V8+建築波及!V8+設備波及!V8</f>
        <v>0</v>
      </c>
      <c r="X8" s="407">
        <f>造成波及!W8+建築波及!W8+設備波及!W8</f>
        <v>0</v>
      </c>
      <c r="Y8" s="407">
        <f>造成波及!X8+建築波及!X8+設備波及!X8</f>
        <v>0</v>
      </c>
      <c r="Z8" s="407">
        <f>造成波及!Y8+建築波及!Y8+設備波及!Y8</f>
        <v>0</v>
      </c>
      <c r="AA8" s="408">
        <f t="shared" si="14"/>
        <v>9.87E-5</v>
      </c>
      <c r="AB8" s="400"/>
      <c r="AC8" s="16">
        <v>3</v>
      </c>
      <c r="AD8" s="409">
        <f t="shared" si="15"/>
        <v>13</v>
      </c>
      <c r="AE8" s="456" t="str">
        <f t="shared" si="16"/>
        <v>農業サービス</v>
      </c>
      <c r="AF8" s="411">
        <f t="shared" si="17"/>
        <v>0</v>
      </c>
      <c r="AG8" s="411">
        <f t="shared" si="18"/>
        <v>0</v>
      </c>
      <c r="AH8" s="411">
        <f t="shared" si="19"/>
        <v>0</v>
      </c>
      <c r="AI8" s="411">
        <f t="shared" si="20"/>
        <v>0</v>
      </c>
      <c r="AK8" s="409">
        <f t="shared" si="21"/>
        <v>11</v>
      </c>
      <c r="AL8" s="410" t="str">
        <f t="shared" si="22"/>
        <v>飲食料品</v>
      </c>
      <c r="AM8" s="411">
        <f>IF($AK$2=1,O8/固定資本!$C$11*1000,AF8/固定資本!$C$11*1000)</f>
        <v>0</v>
      </c>
      <c r="AN8" s="411">
        <f>IF($AK$2=1,P8/固定資本!$C$11*1000,AG8/固定資本!$C$11*1000)</f>
        <v>0</v>
      </c>
      <c r="AO8" s="411">
        <f>IF($AK$2=1,Q8/固定資本!$C$11*1000,AH8/固定資本!$C$11*1000)</f>
        <v>0</v>
      </c>
      <c r="AP8" s="411">
        <f>IF($AK$2=1,R8/固定資本!$C$11*1000,AI8/固定資本!$C$11*1000)</f>
        <v>0</v>
      </c>
      <c r="AR8" s="16">
        <f t="shared" si="2"/>
        <v>3</v>
      </c>
      <c r="AS8" s="402">
        <v>11</v>
      </c>
      <c r="AT8" s="406" t="s">
        <v>1157</v>
      </c>
      <c r="AU8" s="404">
        <f>SUMIF($B$6:$B$112,$D8,生産波及!T$6:T$112)</f>
        <v>0</v>
      </c>
      <c r="AV8" s="404">
        <f>SUMIF($B$6:$B$112,$D8,生産波及!U$6:U$112)</f>
        <v>0</v>
      </c>
      <c r="AW8" s="404">
        <f>SUMIF($B$6:$B$112,$D8,生産波及!V$6:V$112)</f>
        <v>0</v>
      </c>
      <c r="AX8" s="19">
        <f>SUMIF($B$6:$B$112,$D8,生産波及!W$6:W$112)</f>
        <v>0</v>
      </c>
      <c r="AY8" s="408">
        <f t="shared" si="3"/>
        <v>9.8899999999999992E-5</v>
      </c>
      <c r="AZ8" s="400"/>
      <c r="BA8" s="16">
        <v>3</v>
      </c>
      <c r="BB8" s="401">
        <f t="shared" si="23"/>
        <v>11</v>
      </c>
      <c r="BC8" s="460" t="str">
        <f t="shared" si="24"/>
        <v>飲食料品</v>
      </c>
      <c r="BD8" s="411">
        <f t="shared" si="25"/>
        <v>0</v>
      </c>
      <c r="BE8" s="411">
        <f t="shared" si="26"/>
        <v>0</v>
      </c>
      <c r="BF8" s="411">
        <f t="shared" si="27"/>
        <v>0</v>
      </c>
      <c r="BG8" s="411">
        <f t="shared" si="28"/>
        <v>0</v>
      </c>
      <c r="BH8" s="10"/>
      <c r="BI8" s="16">
        <f t="shared" si="29"/>
        <v>3</v>
      </c>
      <c r="BJ8" s="405">
        <v>13</v>
      </c>
      <c r="BK8" s="406" t="s">
        <v>12</v>
      </c>
      <c r="BL8" s="407">
        <f>生産波及!T8</f>
        <v>0</v>
      </c>
      <c r="BM8" s="407">
        <f>生産波及!U8</f>
        <v>0</v>
      </c>
      <c r="BN8" s="407">
        <f>生産波及!V8</f>
        <v>0</v>
      </c>
      <c r="BO8" s="407">
        <f>生産波及!W8</f>
        <v>0</v>
      </c>
      <c r="BP8" s="408">
        <f t="shared" si="30"/>
        <v>9.87E-5</v>
      </c>
      <c r="BQ8" s="400"/>
      <c r="BR8" s="16">
        <v>3</v>
      </c>
      <c r="BS8" s="409">
        <f t="shared" si="31"/>
        <v>13</v>
      </c>
      <c r="BT8" s="456" t="str">
        <f t="shared" si="32"/>
        <v>農業サービス</v>
      </c>
      <c r="BU8" s="411">
        <f t="shared" si="33"/>
        <v>0</v>
      </c>
      <c r="BV8" s="411">
        <f t="shared" si="34"/>
        <v>0</v>
      </c>
      <c r="BW8" s="411">
        <f t="shared" si="35"/>
        <v>0</v>
      </c>
      <c r="BX8" s="411">
        <f t="shared" si="36"/>
        <v>0</v>
      </c>
      <c r="BZ8" s="409">
        <f t="shared" si="4"/>
        <v>11</v>
      </c>
      <c r="CA8" s="410" t="str">
        <f t="shared" si="5"/>
        <v>飲食料品</v>
      </c>
      <c r="CB8" s="411">
        <f>IF($AK$2=1,BD8/固定資本!$C$11*1000,BU8/固定資本!$C$11*1000)</f>
        <v>0</v>
      </c>
      <c r="CC8" s="411">
        <f>IF($AK$2=1,BE8/固定資本!$C$11*1000,BV8/固定資本!$C$11*1000)</f>
        <v>0</v>
      </c>
      <c r="CD8" s="411">
        <f>IF($AK$2=1,BF8/固定資本!$C$11*1000,BW8/固定資本!$C$11*1000)</f>
        <v>0</v>
      </c>
      <c r="CE8" s="404">
        <f>IF($AK$2=1,BG8/固定資本!$C$11*1000,BX8/固定資本!$C$11*1000)</f>
        <v>0</v>
      </c>
    </row>
    <row r="9" spans="2:83">
      <c r="B9" s="401">
        <v>1</v>
      </c>
      <c r="C9" s="16">
        <f t="shared" si="0"/>
        <v>4</v>
      </c>
      <c r="D9" s="402">
        <v>15</v>
      </c>
      <c r="E9" s="406" t="s">
        <v>1158</v>
      </c>
      <c r="F9" s="404">
        <f>SUMIF($B$6:$B$112,$D9,造成波及!V$6:V$112)+SUMIF($B$6:$B$112,$D9,建築波及!V$6:V$112)+SUMIF($B$6:$B$112,$D9,設備波及!V$6:V$112)</f>
        <v>0</v>
      </c>
      <c r="G9" s="404">
        <f>SUMIF($B$6:$B$112,$D9,造成波及!W$6:W$112)+SUMIF($B$6:$B$112,$D9,建築波及!W$6:W$112)+SUMIF($B$6:$B$112,$D9,設備波及!W$6:W$112)</f>
        <v>0</v>
      </c>
      <c r="H9" s="404">
        <f>SUMIF($B$6:$B$112,$D9,造成波及!X$6:X$112)+SUMIF($B$6:$B$112,$D9,建築波及!X$6:X$112)+SUMIF($B$6:$B$112,$D9,設備波及!X$6:X$112)</f>
        <v>0</v>
      </c>
      <c r="I9" s="19">
        <f t="shared" si="6"/>
        <v>0</v>
      </c>
      <c r="J9" s="408">
        <f t="shared" si="7"/>
        <v>9.8499999999999995E-5</v>
      </c>
      <c r="K9" s="400"/>
      <c r="L9" s="16">
        <v>4</v>
      </c>
      <c r="M9" s="401">
        <f t="shared" si="8"/>
        <v>15</v>
      </c>
      <c r="N9" s="460" t="str">
        <f t="shared" si="9"/>
        <v>繊維製品</v>
      </c>
      <c r="O9" s="411">
        <f t="shared" si="10"/>
        <v>0</v>
      </c>
      <c r="P9" s="411">
        <f t="shared" si="11"/>
        <v>0</v>
      </c>
      <c r="Q9" s="411">
        <f t="shared" si="12"/>
        <v>0</v>
      </c>
      <c r="R9" s="411">
        <f t="shared" si="13"/>
        <v>0</v>
      </c>
      <c r="S9" s="10"/>
      <c r="T9" s="16">
        <f t="shared" si="1"/>
        <v>4</v>
      </c>
      <c r="U9" s="405">
        <v>15</v>
      </c>
      <c r="V9" s="406" t="s">
        <v>13</v>
      </c>
      <c r="W9" s="407">
        <f>造成波及!V9+建築波及!V9+設備波及!V9</f>
        <v>0</v>
      </c>
      <c r="X9" s="407">
        <f>造成波及!W9+建築波及!W9+設備波及!W9</f>
        <v>0</v>
      </c>
      <c r="Y9" s="407">
        <f>造成波及!X9+建築波及!X9+設備波及!X9</f>
        <v>0</v>
      </c>
      <c r="Z9" s="407">
        <f>造成波及!Y9+建築波及!Y9+設備波及!Y9</f>
        <v>0</v>
      </c>
      <c r="AA9" s="408">
        <f t="shared" si="14"/>
        <v>9.8499999999999995E-5</v>
      </c>
      <c r="AB9" s="400"/>
      <c r="AC9" s="16">
        <v>4</v>
      </c>
      <c r="AD9" s="409">
        <f t="shared" si="15"/>
        <v>15</v>
      </c>
      <c r="AE9" s="456" t="str">
        <f t="shared" si="16"/>
        <v>林業</v>
      </c>
      <c r="AF9" s="411">
        <f t="shared" si="17"/>
        <v>0</v>
      </c>
      <c r="AG9" s="411">
        <f t="shared" si="18"/>
        <v>0</v>
      </c>
      <c r="AH9" s="411">
        <f t="shared" si="19"/>
        <v>0</v>
      </c>
      <c r="AI9" s="411">
        <f t="shared" si="20"/>
        <v>0</v>
      </c>
      <c r="AK9" s="409">
        <f t="shared" si="21"/>
        <v>15</v>
      </c>
      <c r="AL9" s="410" t="str">
        <f t="shared" si="22"/>
        <v>繊維製品</v>
      </c>
      <c r="AM9" s="411">
        <f>IF($AK$2=1,O9/固定資本!$C$11*1000,AF9/固定資本!$C$11*1000)</f>
        <v>0</v>
      </c>
      <c r="AN9" s="411">
        <f>IF($AK$2=1,P9/固定資本!$C$11*1000,AG9/固定資本!$C$11*1000)</f>
        <v>0</v>
      </c>
      <c r="AO9" s="411">
        <f>IF($AK$2=1,Q9/固定資本!$C$11*1000,AH9/固定資本!$C$11*1000)</f>
        <v>0</v>
      </c>
      <c r="AP9" s="411">
        <f>IF($AK$2=1,R9/固定資本!$C$11*1000,AI9/固定資本!$C$11*1000)</f>
        <v>0</v>
      </c>
      <c r="AR9" s="16">
        <f t="shared" si="2"/>
        <v>4</v>
      </c>
      <c r="AS9" s="402">
        <v>15</v>
      </c>
      <c r="AT9" s="406" t="s">
        <v>1158</v>
      </c>
      <c r="AU9" s="404">
        <f>SUMIF($B$6:$B$112,$D9,生産波及!T$6:T$112)</f>
        <v>0</v>
      </c>
      <c r="AV9" s="404">
        <f>SUMIF($B$6:$B$112,$D9,生産波及!U$6:U$112)</f>
        <v>0</v>
      </c>
      <c r="AW9" s="404">
        <f>SUMIF($B$6:$B$112,$D9,生産波及!V$6:V$112)</f>
        <v>0</v>
      </c>
      <c r="AX9" s="19">
        <f>SUMIF($B$6:$B$112,$D9,生産波及!W$6:W$112)</f>
        <v>0</v>
      </c>
      <c r="AY9" s="408">
        <f t="shared" si="3"/>
        <v>9.8499999999999995E-5</v>
      </c>
      <c r="AZ9" s="400"/>
      <c r="BA9" s="16">
        <v>4</v>
      </c>
      <c r="BB9" s="401">
        <f t="shared" si="23"/>
        <v>15</v>
      </c>
      <c r="BC9" s="460" t="str">
        <f t="shared" si="24"/>
        <v>繊維製品</v>
      </c>
      <c r="BD9" s="411">
        <f t="shared" si="25"/>
        <v>0</v>
      </c>
      <c r="BE9" s="411">
        <f t="shared" si="26"/>
        <v>0</v>
      </c>
      <c r="BF9" s="411">
        <f t="shared" si="27"/>
        <v>0</v>
      </c>
      <c r="BG9" s="411">
        <f t="shared" si="28"/>
        <v>0</v>
      </c>
      <c r="BH9" s="10"/>
      <c r="BI9" s="16">
        <f t="shared" si="29"/>
        <v>4</v>
      </c>
      <c r="BJ9" s="405">
        <v>15</v>
      </c>
      <c r="BK9" s="406" t="s">
        <v>13</v>
      </c>
      <c r="BL9" s="407">
        <f>生産波及!T9</f>
        <v>0</v>
      </c>
      <c r="BM9" s="407">
        <f>生産波及!U9</f>
        <v>0</v>
      </c>
      <c r="BN9" s="407">
        <f>生産波及!V9</f>
        <v>0</v>
      </c>
      <c r="BO9" s="407">
        <f>生産波及!W9</f>
        <v>0</v>
      </c>
      <c r="BP9" s="408">
        <f t="shared" si="30"/>
        <v>9.8499999999999995E-5</v>
      </c>
      <c r="BQ9" s="400"/>
      <c r="BR9" s="16">
        <v>4</v>
      </c>
      <c r="BS9" s="409">
        <f t="shared" si="31"/>
        <v>15</v>
      </c>
      <c r="BT9" s="456" t="str">
        <f t="shared" si="32"/>
        <v>林業</v>
      </c>
      <c r="BU9" s="411">
        <f t="shared" si="33"/>
        <v>0</v>
      </c>
      <c r="BV9" s="411">
        <f t="shared" si="34"/>
        <v>0</v>
      </c>
      <c r="BW9" s="411">
        <f t="shared" si="35"/>
        <v>0</v>
      </c>
      <c r="BX9" s="411">
        <f t="shared" si="36"/>
        <v>0</v>
      </c>
      <c r="BZ9" s="409">
        <f t="shared" si="4"/>
        <v>15</v>
      </c>
      <c r="CA9" s="410" t="str">
        <f t="shared" si="5"/>
        <v>繊維製品</v>
      </c>
      <c r="CB9" s="411">
        <f>IF($AK$2=1,BD9/固定資本!$C$11*1000,BU9/固定資本!$C$11*1000)</f>
        <v>0</v>
      </c>
      <c r="CC9" s="411">
        <f>IF($AK$2=1,BE9/固定資本!$C$11*1000,BV9/固定資本!$C$11*1000)</f>
        <v>0</v>
      </c>
      <c r="CD9" s="411">
        <f>IF($AK$2=1,BF9/固定資本!$C$11*1000,BW9/固定資本!$C$11*1000)</f>
        <v>0</v>
      </c>
      <c r="CE9" s="404">
        <f>IF($AK$2=1,BG9/固定資本!$C$11*1000,BX9/固定資本!$C$11*1000)</f>
        <v>0</v>
      </c>
    </row>
    <row r="10" spans="2:83">
      <c r="B10" s="401">
        <v>1</v>
      </c>
      <c r="C10" s="16">
        <f t="shared" si="0"/>
        <v>5</v>
      </c>
      <c r="D10" s="402">
        <v>16</v>
      </c>
      <c r="E10" s="406" t="s">
        <v>1159</v>
      </c>
      <c r="F10" s="404">
        <f>SUMIF($B$6:$B$112,$D10,造成波及!V$6:V$112)+SUMIF($B$6:$B$112,$D10,建築波及!V$6:V$112)+SUMIF($B$6:$B$112,$D10,設備波及!V$6:V$112)</f>
        <v>0</v>
      </c>
      <c r="G10" s="404">
        <f>SUMIF($B$6:$B$112,$D10,造成波及!W$6:W$112)+SUMIF($B$6:$B$112,$D10,建築波及!W$6:W$112)+SUMIF($B$6:$B$112,$D10,設備波及!W$6:W$112)</f>
        <v>0</v>
      </c>
      <c r="H10" s="404">
        <f>SUMIF($B$6:$B$112,$D10,造成波及!X$6:X$112)+SUMIF($B$6:$B$112,$D10,建築波及!X$6:X$112)+SUMIF($B$6:$B$112,$D10,設備波及!X$6:X$112)</f>
        <v>0</v>
      </c>
      <c r="I10" s="19">
        <f t="shared" si="6"/>
        <v>0</v>
      </c>
      <c r="J10" s="408">
        <f t="shared" si="7"/>
        <v>9.8399999999999993E-5</v>
      </c>
      <c r="K10" s="400"/>
      <c r="L10" s="16">
        <v>5</v>
      </c>
      <c r="M10" s="401">
        <f t="shared" si="8"/>
        <v>16</v>
      </c>
      <c r="N10" s="460" t="str">
        <f t="shared" si="9"/>
        <v>パルプ・紙・木製品</v>
      </c>
      <c r="O10" s="411">
        <f t="shared" si="10"/>
        <v>0</v>
      </c>
      <c r="P10" s="411">
        <f t="shared" si="11"/>
        <v>0</v>
      </c>
      <c r="Q10" s="411">
        <f t="shared" si="12"/>
        <v>0</v>
      </c>
      <c r="R10" s="411">
        <f t="shared" si="13"/>
        <v>0</v>
      </c>
      <c r="S10" s="10"/>
      <c r="T10" s="16">
        <f t="shared" si="1"/>
        <v>5</v>
      </c>
      <c r="U10" s="405">
        <v>17</v>
      </c>
      <c r="V10" s="406" t="s">
        <v>14</v>
      </c>
      <c r="W10" s="407">
        <f>造成波及!V10+建築波及!V10+設備波及!V10</f>
        <v>0</v>
      </c>
      <c r="X10" s="407">
        <f>造成波及!W10+建築波及!W10+設備波及!W10</f>
        <v>0</v>
      </c>
      <c r="Y10" s="407">
        <f>造成波及!X10+建築波及!X10+設備波及!X10</f>
        <v>0</v>
      </c>
      <c r="Z10" s="407">
        <f>造成波及!Y10+建築波及!Y10+設備波及!Y10</f>
        <v>0</v>
      </c>
      <c r="AA10" s="408">
        <f t="shared" si="14"/>
        <v>9.8299999999999991E-5</v>
      </c>
      <c r="AB10" s="400"/>
      <c r="AC10" s="16">
        <v>5</v>
      </c>
      <c r="AD10" s="409">
        <f t="shared" si="15"/>
        <v>17</v>
      </c>
      <c r="AE10" s="456" t="str">
        <f t="shared" si="16"/>
        <v>漁業</v>
      </c>
      <c r="AF10" s="411">
        <f t="shared" si="17"/>
        <v>0</v>
      </c>
      <c r="AG10" s="411">
        <f t="shared" si="18"/>
        <v>0</v>
      </c>
      <c r="AH10" s="411">
        <f t="shared" si="19"/>
        <v>0</v>
      </c>
      <c r="AI10" s="411">
        <f t="shared" si="20"/>
        <v>0</v>
      </c>
      <c r="AK10" s="409">
        <f t="shared" si="21"/>
        <v>16</v>
      </c>
      <c r="AL10" s="410" t="str">
        <f t="shared" si="22"/>
        <v>パルプ・紙・木製品</v>
      </c>
      <c r="AM10" s="411">
        <f>IF($AK$2=1,O10/固定資本!$C$11*1000,AF10/固定資本!$C$11*1000)</f>
        <v>0</v>
      </c>
      <c r="AN10" s="411">
        <f>IF($AK$2=1,P10/固定資本!$C$11*1000,AG10/固定資本!$C$11*1000)</f>
        <v>0</v>
      </c>
      <c r="AO10" s="411">
        <f>IF($AK$2=1,Q10/固定資本!$C$11*1000,AH10/固定資本!$C$11*1000)</f>
        <v>0</v>
      </c>
      <c r="AP10" s="411">
        <f>IF($AK$2=1,R10/固定資本!$C$11*1000,AI10/固定資本!$C$11*1000)</f>
        <v>0</v>
      </c>
      <c r="AR10" s="16">
        <f t="shared" si="2"/>
        <v>5</v>
      </c>
      <c r="AS10" s="402">
        <v>16</v>
      </c>
      <c r="AT10" s="406" t="s">
        <v>1159</v>
      </c>
      <c r="AU10" s="404">
        <f>SUMIF($B$6:$B$112,$D10,生産波及!T$6:T$112)</f>
        <v>0</v>
      </c>
      <c r="AV10" s="404">
        <f>SUMIF($B$6:$B$112,$D10,生産波及!U$6:U$112)</f>
        <v>0</v>
      </c>
      <c r="AW10" s="404">
        <f>SUMIF($B$6:$B$112,$D10,生産波及!V$6:V$112)</f>
        <v>0</v>
      </c>
      <c r="AX10" s="19">
        <f>SUMIF($B$6:$B$112,$D10,生産波及!W$6:W$112)</f>
        <v>0</v>
      </c>
      <c r="AY10" s="408">
        <f t="shared" si="3"/>
        <v>9.8399999999999993E-5</v>
      </c>
      <c r="AZ10" s="400"/>
      <c r="BA10" s="16">
        <v>5</v>
      </c>
      <c r="BB10" s="401">
        <f t="shared" si="23"/>
        <v>16</v>
      </c>
      <c r="BC10" s="460" t="str">
        <f t="shared" si="24"/>
        <v>パルプ・紙・木製品</v>
      </c>
      <c r="BD10" s="411">
        <f t="shared" si="25"/>
        <v>0</v>
      </c>
      <c r="BE10" s="411">
        <f t="shared" si="26"/>
        <v>0</v>
      </c>
      <c r="BF10" s="411">
        <f t="shared" si="27"/>
        <v>0</v>
      </c>
      <c r="BG10" s="411">
        <f t="shared" si="28"/>
        <v>0</v>
      </c>
      <c r="BH10" s="10"/>
      <c r="BI10" s="16">
        <f t="shared" si="29"/>
        <v>5</v>
      </c>
      <c r="BJ10" s="405">
        <v>17</v>
      </c>
      <c r="BK10" s="406" t="s">
        <v>14</v>
      </c>
      <c r="BL10" s="407">
        <f>生産波及!T10</f>
        <v>0</v>
      </c>
      <c r="BM10" s="407">
        <f>生産波及!U10</f>
        <v>0</v>
      </c>
      <c r="BN10" s="407">
        <f>生産波及!V10</f>
        <v>0</v>
      </c>
      <c r="BO10" s="407">
        <f>生産波及!W10</f>
        <v>0</v>
      </c>
      <c r="BP10" s="408">
        <f t="shared" si="30"/>
        <v>9.8299999999999991E-5</v>
      </c>
      <c r="BQ10" s="400"/>
      <c r="BR10" s="16">
        <v>5</v>
      </c>
      <c r="BS10" s="409">
        <f t="shared" si="31"/>
        <v>17</v>
      </c>
      <c r="BT10" s="456" t="str">
        <f t="shared" si="32"/>
        <v>漁業</v>
      </c>
      <c r="BU10" s="411">
        <f t="shared" si="33"/>
        <v>0</v>
      </c>
      <c r="BV10" s="411">
        <f t="shared" si="34"/>
        <v>0</v>
      </c>
      <c r="BW10" s="411">
        <f t="shared" si="35"/>
        <v>0</v>
      </c>
      <c r="BX10" s="411">
        <f t="shared" si="36"/>
        <v>0</v>
      </c>
      <c r="BZ10" s="409">
        <f t="shared" si="4"/>
        <v>16</v>
      </c>
      <c r="CA10" s="410" t="str">
        <f t="shared" si="5"/>
        <v>パルプ・紙・木製品</v>
      </c>
      <c r="CB10" s="411">
        <f>IF($AK$2=1,BD10/固定資本!$C$11*1000,BU10/固定資本!$C$11*1000)</f>
        <v>0</v>
      </c>
      <c r="CC10" s="411">
        <f>IF($AK$2=1,BE10/固定資本!$C$11*1000,BV10/固定資本!$C$11*1000)</f>
        <v>0</v>
      </c>
      <c r="CD10" s="411">
        <f>IF($AK$2=1,BF10/固定資本!$C$11*1000,BW10/固定資本!$C$11*1000)</f>
        <v>0</v>
      </c>
      <c r="CE10" s="404">
        <f>IF($AK$2=1,BG10/固定資本!$C$11*1000,BX10/固定資本!$C$11*1000)</f>
        <v>0</v>
      </c>
    </row>
    <row r="11" spans="2:83">
      <c r="B11" s="401">
        <v>6</v>
      </c>
      <c r="C11" s="16">
        <f t="shared" si="0"/>
        <v>6</v>
      </c>
      <c r="D11" s="402">
        <v>20</v>
      </c>
      <c r="E11" s="406" t="s">
        <v>1160</v>
      </c>
      <c r="F11" s="404">
        <f>SUMIF($B$6:$B$112,$D11,造成波及!V$6:V$112)+SUMIF($B$6:$B$112,$D11,建築波及!V$6:V$112)+SUMIF($B$6:$B$112,$D11,設備波及!V$6:V$112)</f>
        <v>0</v>
      </c>
      <c r="G11" s="404">
        <f>SUMIF($B$6:$B$112,$D11,造成波及!W$6:W$112)+SUMIF($B$6:$B$112,$D11,建築波及!W$6:W$112)+SUMIF($B$6:$B$112,$D11,設備波及!W$6:W$112)</f>
        <v>0</v>
      </c>
      <c r="H11" s="404">
        <f>SUMIF($B$6:$B$112,$D11,造成波及!X$6:X$112)+SUMIF($B$6:$B$112,$D11,建築波及!X$6:X$112)+SUMIF($B$6:$B$112,$D11,設備波及!X$6:X$112)</f>
        <v>0</v>
      </c>
      <c r="I11" s="19">
        <f t="shared" si="6"/>
        <v>0</v>
      </c>
      <c r="J11" s="408">
        <f t="shared" si="7"/>
        <v>9.7999999999999997E-5</v>
      </c>
      <c r="K11" s="400"/>
      <c r="L11" s="16">
        <v>6</v>
      </c>
      <c r="M11" s="401">
        <f t="shared" si="8"/>
        <v>20</v>
      </c>
      <c r="N11" s="460" t="str">
        <f t="shared" si="9"/>
        <v>化学製品</v>
      </c>
      <c r="O11" s="411">
        <f t="shared" si="10"/>
        <v>0</v>
      </c>
      <c r="P11" s="411">
        <f t="shared" si="11"/>
        <v>0</v>
      </c>
      <c r="Q11" s="411">
        <f t="shared" si="12"/>
        <v>0</v>
      </c>
      <c r="R11" s="411">
        <f t="shared" si="13"/>
        <v>0</v>
      </c>
      <c r="S11" s="10"/>
      <c r="T11" s="16">
        <f t="shared" si="1"/>
        <v>6</v>
      </c>
      <c r="U11" s="405">
        <v>61</v>
      </c>
      <c r="V11" s="406" t="s">
        <v>15</v>
      </c>
      <c r="W11" s="407">
        <f>造成波及!V11+建築波及!V11+設備波及!V11</f>
        <v>0</v>
      </c>
      <c r="X11" s="407">
        <f>造成波及!W11+建築波及!W11+設備波及!W11</f>
        <v>0</v>
      </c>
      <c r="Y11" s="407">
        <f>造成波及!X11+建築波及!X11+設備波及!X11</f>
        <v>0</v>
      </c>
      <c r="Z11" s="407">
        <f>造成波及!Y11+建築波及!Y11+設備波及!Y11</f>
        <v>0</v>
      </c>
      <c r="AA11" s="408">
        <f t="shared" si="14"/>
        <v>9.3899999999999992E-5</v>
      </c>
      <c r="AB11" s="400"/>
      <c r="AC11" s="16">
        <v>6</v>
      </c>
      <c r="AD11" s="409">
        <f t="shared" si="15"/>
        <v>61</v>
      </c>
      <c r="AE11" s="456" t="str">
        <f t="shared" si="16"/>
        <v>石炭・原油・天然ガス</v>
      </c>
      <c r="AF11" s="411">
        <f t="shared" si="17"/>
        <v>0</v>
      </c>
      <c r="AG11" s="411">
        <f t="shared" si="18"/>
        <v>0</v>
      </c>
      <c r="AH11" s="411">
        <f t="shared" si="19"/>
        <v>0</v>
      </c>
      <c r="AI11" s="411">
        <f t="shared" si="20"/>
        <v>0</v>
      </c>
      <c r="AK11" s="409">
        <f t="shared" si="21"/>
        <v>20</v>
      </c>
      <c r="AL11" s="410" t="str">
        <f t="shared" si="22"/>
        <v>化学製品</v>
      </c>
      <c r="AM11" s="411">
        <f>IF($AK$2=1,O11/固定資本!$C$11*1000,AF11/固定資本!$C$11*1000)</f>
        <v>0</v>
      </c>
      <c r="AN11" s="411">
        <f>IF($AK$2=1,P11/固定資本!$C$11*1000,AG11/固定資本!$C$11*1000)</f>
        <v>0</v>
      </c>
      <c r="AO11" s="411">
        <f>IF($AK$2=1,Q11/固定資本!$C$11*1000,AH11/固定資本!$C$11*1000)</f>
        <v>0</v>
      </c>
      <c r="AP11" s="411">
        <f>IF($AK$2=1,R11/固定資本!$C$11*1000,AI11/固定資本!$C$11*1000)</f>
        <v>0</v>
      </c>
      <c r="AR11" s="16">
        <f t="shared" si="2"/>
        <v>6</v>
      </c>
      <c r="AS11" s="402">
        <v>20</v>
      </c>
      <c r="AT11" s="406" t="s">
        <v>1160</v>
      </c>
      <c r="AU11" s="404">
        <f>SUMIF($B$6:$B$112,$D11,生産波及!T$6:T$112)</f>
        <v>0</v>
      </c>
      <c r="AV11" s="404">
        <f>SUMIF($B$6:$B$112,$D11,生産波及!U$6:U$112)</f>
        <v>0</v>
      </c>
      <c r="AW11" s="404">
        <f>SUMIF($B$6:$B$112,$D11,生産波及!V$6:V$112)</f>
        <v>0</v>
      </c>
      <c r="AX11" s="19">
        <f>SUMIF($B$6:$B$112,$D11,生産波及!W$6:W$112)</f>
        <v>0</v>
      </c>
      <c r="AY11" s="408">
        <f t="shared" si="3"/>
        <v>9.7999999999999997E-5</v>
      </c>
      <c r="AZ11" s="400"/>
      <c r="BA11" s="16">
        <v>6</v>
      </c>
      <c r="BB11" s="401">
        <f t="shared" si="23"/>
        <v>20</v>
      </c>
      <c r="BC11" s="460" t="str">
        <f t="shared" si="24"/>
        <v>化学製品</v>
      </c>
      <c r="BD11" s="411">
        <f t="shared" si="25"/>
        <v>0</v>
      </c>
      <c r="BE11" s="411">
        <f t="shared" si="26"/>
        <v>0</v>
      </c>
      <c r="BF11" s="411">
        <f t="shared" si="27"/>
        <v>0</v>
      </c>
      <c r="BG11" s="411">
        <f t="shared" si="28"/>
        <v>0</v>
      </c>
      <c r="BH11" s="10"/>
      <c r="BI11" s="16">
        <f t="shared" si="29"/>
        <v>6</v>
      </c>
      <c r="BJ11" s="405">
        <v>61</v>
      </c>
      <c r="BK11" s="406" t="s">
        <v>15</v>
      </c>
      <c r="BL11" s="407">
        <f>生産波及!T11</f>
        <v>0</v>
      </c>
      <c r="BM11" s="407">
        <f>生産波及!U11</f>
        <v>0</v>
      </c>
      <c r="BN11" s="407">
        <f>生産波及!V11</f>
        <v>0</v>
      </c>
      <c r="BO11" s="407">
        <f>生産波及!W11</f>
        <v>0</v>
      </c>
      <c r="BP11" s="408">
        <f t="shared" si="30"/>
        <v>9.3899999999999992E-5</v>
      </c>
      <c r="BQ11" s="400"/>
      <c r="BR11" s="16">
        <v>6</v>
      </c>
      <c r="BS11" s="409">
        <f t="shared" si="31"/>
        <v>61</v>
      </c>
      <c r="BT11" s="456" t="str">
        <f t="shared" si="32"/>
        <v>石炭・原油・天然ガス</v>
      </c>
      <c r="BU11" s="411">
        <f t="shared" si="33"/>
        <v>0</v>
      </c>
      <c r="BV11" s="411">
        <f t="shared" si="34"/>
        <v>0</v>
      </c>
      <c r="BW11" s="411">
        <f t="shared" si="35"/>
        <v>0</v>
      </c>
      <c r="BX11" s="411">
        <f t="shared" si="36"/>
        <v>0</v>
      </c>
      <c r="BZ11" s="409">
        <f t="shared" si="4"/>
        <v>20</v>
      </c>
      <c r="CA11" s="410" t="str">
        <f t="shared" si="5"/>
        <v>化学製品</v>
      </c>
      <c r="CB11" s="411">
        <f>IF($AK$2=1,BD11/固定資本!$C$11*1000,BU11/固定資本!$C$11*1000)</f>
        <v>0</v>
      </c>
      <c r="CC11" s="411">
        <f>IF($AK$2=1,BE11/固定資本!$C$11*1000,BV11/固定資本!$C$11*1000)</f>
        <v>0</v>
      </c>
      <c r="CD11" s="411">
        <f>IF($AK$2=1,BF11/固定資本!$C$11*1000,BW11/固定資本!$C$11*1000)</f>
        <v>0</v>
      </c>
      <c r="CE11" s="404">
        <f>IF($AK$2=1,BG11/固定資本!$C$11*1000,BX11/固定資本!$C$11*1000)</f>
        <v>0</v>
      </c>
    </row>
    <row r="12" spans="2:83">
      <c r="B12" s="401">
        <v>6</v>
      </c>
      <c r="C12" s="16">
        <f t="shared" si="0"/>
        <v>7</v>
      </c>
      <c r="D12" s="402">
        <v>21</v>
      </c>
      <c r="E12" s="406" t="s">
        <v>1161</v>
      </c>
      <c r="F12" s="404">
        <f>SUMIF($B$6:$B$112,$D12,造成波及!V$6:V$112)+SUMIF($B$6:$B$112,$D12,建築波及!V$6:V$112)+SUMIF($B$6:$B$112,$D12,設備波及!V$6:V$112)</f>
        <v>0</v>
      </c>
      <c r="G12" s="404">
        <f>SUMIF($B$6:$B$112,$D12,造成波及!W$6:W$112)+SUMIF($B$6:$B$112,$D12,建築波及!W$6:W$112)+SUMIF($B$6:$B$112,$D12,設備波及!W$6:W$112)</f>
        <v>0</v>
      </c>
      <c r="H12" s="404">
        <f>SUMIF($B$6:$B$112,$D12,造成波及!X$6:X$112)+SUMIF($B$6:$B$112,$D12,建築波及!X$6:X$112)+SUMIF($B$6:$B$112,$D12,設備波及!X$6:X$112)</f>
        <v>0</v>
      </c>
      <c r="I12" s="19">
        <f t="shared" si="6"/>
        <v>0</v>
      </c>
      <c r="J12" s="408">
        <f t="shared" si="7"/>
        <v>9.7899999999999994E-5</v>
      </c>
      <c r="K12" s="400"/>
      <c r="L12" s="16">
        <v>7</v>
      </c>
      <c r="M12" s="401">
        <f t="shared" si="8"/>
        <v>21</v>
      </c>
      <c r="N12" s="460" t="str">
        <f t="shared" si="9"/>
        <v>石油・石炭製品</v>
      </c>
      <c r="O12" s="411">
        <f t="shared" si="10"/>
        <v>0</v>
      </c>
      <c r="P12" s="411">
        <f t="shared" si="11"/>
        <v>0</v>
      </c>
      <c r="Q12" s="411">
        <f t="shared" si="12"/>
        <v>0</v>
      </c>
      <c r="R12" s="411">
        <f t="shared" si="13"/>
        <v>0</v>
      </c>
      <c r="S12" s="10"/>
      <c r="T12" s="16">
        <f t="shared" si="1"/>
        <v>7</v>
      </c>
      <c r="U12" s="405">
        <v>62</v>
      </c>
      <c r="V12" s="406" t="s">
        <v>16</v>
      </c>
      <c r="W12" s="407">
        <f>造成波及!V12+建築波及!V12+設備波及!V12</f>
        <v>0</v>
      </c>
      <c r="X12" s="407">
        <f>造成波及!W12+建築波及!W12+設備波及!W12</f>
        <v>0</v>
      </c>
      <c r="Y12" s="407">
        <f>造成波及!X12+建築波及!X12+設備波及!X12</f>
        <v>0</v>
      </c>
      <c r="Z12" s="407">
        <f>造成波及!Y12+建築波及!Y12+設備波及!Y12</f>
        <v>0</v>
      </c>
      <c r="AA12" s="408">
        <f t="shared" si="14"/>
        <v>9.379999999999999E-5</v>
      </c>
      <c r="AB12" s="400"/>
      <c r="AC12" s="16">
        <v>7</v>
      </c>
      <c r="AD12" s="409">
        <f t="shared" si="15"/>
        <v>62</v>
      </c>
      <c r="AE12" s="456" t="str">
        <f t="shared" si="16"/>
        <v>その他の鉱業</v>
      </c>
      <c r="AF12" s="411">
        <f t="shared" si="17"/>
        <v>0</v>
      </c>
      <c r="AG12" s="411">
        <f t="shared" si="18"/>
        <v>0</v>
      </c>
      <c r="AH12" s="411">
        <f t="shared" si="19"/>
        <v>0</v>
      </c>
      <c r="AI12" s="411">
        <f t="shared" si="20"/>
        <v>0</v>
      </c>
      <c r="AK12" s="409">
        <f t="shared" si="21"/>
        <v>21</v>
      </c>
      <c r="AL12" s="410" t="str">
        <f t="shared" si="22"/>
        <v>石油・石炭製品</v>
      </c>
      <c r="AM12" s="411">
        <f>IF($AK$2=1,O12/固定資本!$C$11*1000,AF12/固定資本!$C$11*1000)</f>
        <v>0</v>
      </c>
      <c r="AN12" s="411">
        <f>IF($AK$2=1,P12/固定資本!$C$11*1000,AG12/固定資本!$C$11*1000)</f>
        <v>0</v>
      </c>
      <c r="AO12" s="411">
        <f>IF($AK$2=1,Q12/固定資本!$C$11*1000,AH12/固定資本!$C$11*1000)</f>
        <v>0</v>
      </c>
      <c r="AP12" s="411">
        <f>IF($AK$2=1,R12/固定資本!$C$11*1000,AI12/固定資本!$C$11*1000)</f>
        <v>0</v>
      </c>
      <c r="AR12" s="16">
        <f t="shared" si="2"/>
        <v>7</v>
      </c>
      <c r="AS12" s="402">
        <v>21</v>
      </c>
      <c r="AT12" s="406" t="s">
        <v>1161</v>
      </c>
      <c r="AU12" s="404">
        <f>SUMIF($B$6:$B$112,$D12,生産波及!T$6:T$112)</f>
        <v>0</v>
      </c>
      <c r="AV12" s="404">
        <f>SUMIF($B$6:$B$112,$D12,生産波及!U$6:U$112)</f>
        <v>0</v>
      </c>
      <c r="AW12" s="404">
        <f>SUMIF($B$6:$B$112,$D12,生産波及!V$6:V$112)</f>
        <v>0</v>
      </c>
      <c r="AX12" s="19">
        <f>SUMIF($B$6:$B$112,$D12,生産波及!W$6:W$112)</f>
        <v>0</v>
      </c>
      <c r="AY12" s="408">
        <f t="shared" si="3"/>
        <v>9.7899999999999994E-5</v>
      </c>
      <c r="AZ12" s="400"/>
      <c r="BA12" s="16">
        <v>7</v>
      </c>
      <c r="BB12" s="401">
        <f t="shared" si="23"/>
        <v>21</v>
      </c>
      <c r="BC12" s="460" t="str">
        <f t="shared" si="24"/>
        <v>石油・石炭製品</v>
      </c>
      <c r="BD12" s="411">
        <f t="shared" si="25"/>
        <v>0</v>
      </c>
      <c r="BE12" s="411">
        <f t="shared" si="26"/>
        <v>0</v>
      </c>
      <c r="BF12" s="411">
        <f t="shared" si="27"/>
        <v>0</v>
      </c>
      <c r="BG12" s="411">
        <f t="shared" si="28"/>
        <v>0</v>
      </c>
      <c r="BH12" s="10"/>
      <c r="BI12" s="16">
        <f t="shared" si="29"/>
        <v>7</v>
      </c>
      <c r="BJ12" s="405">
        <v>62</v>
      </c>
      <c r="BK12" s="406" t="s">
        <v>16</v>
      </c>
      <c r="BL12" s="407">
        <f>生産波及!T12</f>
        <v>0</v>
      </c>
      <c r="BM12" s="407">
        <f>生産波及!U12</f>
        <v>0</v>
      </c>
      <c r="BN12" s="407">
        <f>生産波及!V12</f>
        <v>0</v>
      </c>
      <c r="BO12" s="407">
        <f>生産波及!W12</f>
        <v>0</v>
      </c>
      <c r="BP12" s="408">
        <f t="shared" si="30"/>
        <v>9.379999999999999E-5</v>
      </c>
      <c r="BQ12" s="400"/>
      <c r="BR12" s="16">
        <v>7</v>
      </c>
      <c r="BS12" s="409">
        <f t="shared" si="31"/>
        <v>62</v>
      </c>
      <c r="BT12" s="456" t="str">
        <f t="shared" si="32"/>
        <v>その他の鉱業</v>
      </c>
      <c r="BU12" s="411">
        <f t="shared" si="33"/>
        <v>0</v>
      </c>
      <c r="BV12" s="411">
        <f t="shared" si="34"/>
        <v>0</v>
      </c>
      <c r="BW12" s="411">
        <f t="shared" si="35"/>
        <v>0</v>
      </c>
      <c r="BX12" s="411">
        <f t="shared" si="36"/>
        <v>0</v>
      </c>
      <c r="BZ12" s="409">
        <f t="shared" si="4"/>
        <v>21</v>
      </c>
      <c r="CA12" s="410" t="str">
        <f t="shared" si="5"/>
        <v>石油・石炭製品</v>
      </c>
      <c r="CB12" s="411">
        <f>IF($AK$2=1,BD12/固定資本!$C$11*1000,BU12/固定資本!$C$11*1000)</f>
        <v>0</v>
      </c>
      <c r="CC12" s="411">
        <f>IF($AK$2=1,BE12/固定資本!$C$11*1000,BV12/固定資本!$C$11*1000)</f>
        <v>0</v>
      </c>
      <c r="CD12" s="411">
        <f>IF($AK$2=1,BF12/固定資本!$C$11*1000,BW12/固定資本!$C$11*1000)</f>
        <v>0</v>
      </c>
      <c r="CE12" s="404">
        <f>IF($AK$2=1,BG12/固定資本!$C$11*1000,BX12/固定資本!$C$11*1000)</f>
        <v>0</v>
      </c>
    </row>
    <row r="13" spans="2:83">
      <c r="B13" s="401">
        <v>11</v>
      </c>
      <c r="C13" s="16">
        <f t="shared" si="0"/>
        <v>8</v>
      </c>
      <c r="D13" s="402">
        <v>22</v>
      </c>
      <c r="E13" s="406" t="s">
        <v>1162</v>
      </c>
      <c r="F13" s="404">
        <f>SUMIF($B$6:$B$112,$D13,造成波及!V$6:V$112)+SUMIF($B$6:$B$112,$D13,建築波及!V$6:V$112)+SUMIF($B$6:$B$112,$D13,設備波及!V$6:V$112)</f>
        <v>0</v>
      </c>
      <c r="G13" s="404">
        <f>SUMIF($B$6:$B$112,$D13,造成波及!W$6:W$112)+SUMIF($B$6:$B$112,$D13,建築波及!W$6:W$112)+SUMIF($B$6:$B$112,$D13,設備波及!W$6:W$112)</f>
        <v>0</v>
      </c>
      <c r="H13" s="404">
        <f>SUMIF($B$6:$B$112,$D13,造成波及!X$6:X$112)+SUMIF($B$6:$B$112,$D13,建築波及!X$6:X$112)+SUMIF($B$6:$B$112,$D13,設備波及!X$6:X$112)</f>
        <v>0</v>
      </c>
      <c r="I13" s="19">
        <f t="shared" si="6"/>
        <v>0</v>
      </c>
      <c r="J13" s="408">
        <f t="shared" si="7"/>
        <v>9.7799999999999992E-5</v>
      </c>
      <c r="K13" s="400"/>
      <c r="L13" s="16">
        <v>8</v>
      </c>
      <c r="M13" s="401">
        <f t="shared" si="8"/>
        <v>22</v>
      </c>
      <c r="N13" s="460" t="str">
        <f t="shared" si="9"/>
        <v>プラスチック・ゴム製品</v>
      </c>
      <c r="O13" s="411">
        <f t="shared" si="10"/>
        <v>0</v>
      </c>
      <c r="P13" s="411">
        <f t="shared" si="11"/>
        <v>0</v>
      </c>
      <c r="Q13" s="411">
        <f t="shared" si="12"/>
        <v>0</v>
      </c>
      <c r="R13" s="411">
        <f t="shared" si="13"/>
        <v>0</v>
      </c>
      <c r="S13" s="10"/>
      <c r="T13" s="16">
        <f t="shared" si="1"/>
        <v>8</v>
      </c>
      <c r="U13" s="405">
        <v>111</v>
      </c>
      <c r="V13" s="406" t="s">
        <v>17</v>
      </c>
      <c r="W13" s="407">
        <f>造成波及!V13+建築波及!V13+設備波及!V13</f>
        <v>0</v>
      </c>
      <c r="X13" s="407">
        <f>造成波及!W13+建築波及!W13+設備波及!W13</f>
        <v>0</v>
      </c>
      <c r="Y13" s="407">
        <f>造成波及!X13+建築波及!X13+設備波及!X13</f>
        <v>0</v>
      </c>
      <c r="Z13" s="407">
        <f>造成波及!Y13+建築波及!Y13+設備波及!Y13</f>
        <v>0</v>
      </c>
      <c r="AA13" s="408">
        <f t="shared" si="14"/>
        <v>8.8899999999999992E-5</v>
      </c>
      <c r="AB13" s="400"/>
      <c r="AC13" s="16">
        <v>8</v>
      </c>
      <c r="AD13" s="409">
        <f t="shared" si="15"/>
        <v>111</v>
      </c>
      <c r="AE13" s="456" t="str">
        <f t="shared" si="16"/>
        <v>食料品</v>
      </c>
      <c r="AF13" s="411">
        <f t="shared" si="17"/>
        <v>0</v>
      </c>
      <c r="AG13" s="411">
        <f t="shared" si="18"/>
        <v>0</v>
      </c>
      <c r="AH13" s="411">
        <f t="shared" si="19"/>
        <v>0</v>
      </c>
      <c r="AI13" s="411">
        <f t="shared" si="20"/>
        <v>0</v>
      </c>
      <c r="AK13" s="409">
        <f t="shared" si="21"/>
        <v>22</v>
      </c>
      <c r="AL13" s="410" t="str">
        <f t="shared" si="22"/>
        <v>プラスチック・ゴム製品</v>
      </c>
      <c r="AM13" s="411">
        <f>IF($AK$2=1,O13/固定資本!$C$11*1000,AF13/固定資本!$C$11*1000)</f>
        <v>0</v>
      </c>
      <c r="AN13" s="411">
        <f>IF($AK$2=1,P13/固定資本!$C$11*1000,AG13/固定資本!$C$11*1000)</f>
        <v>0</v>
      </c>
      <c r="AO13" s="411">
        <f>IF($AK$2=1,Q13/固定資本!$C$11*1000,AH13/固定資本!$C$11*1000)</f>
        <v>0</v>
      </c>
      <c r="AP13" s="411">
        <f>IF($AK$2=1,R13/固定資本!$C$11*1000,AI13/固定資本!$C$11*1000)</f>
        <v>0</v>
      </c>
      <c r="AR13" s="16">
        <f t="shared" si="2"/>
        <v>8</v>
      </c>
      <c r="AS13" s="402">
        <v>22</v>
      </c>
      <c r="AT13" s="406" t="s">
        <v>1162</v>
      </c>
      <c r="AU13" s="404">
        <f>SUMIF($B$6:$B$112,$D13,生産波及!T$6:T$112)</f>
        <v>0</v>
      </c>
      <c r="AV13" s="404">
        <f>SUMIF($B$6:$B$112,$D13,生産波及!U$6:U$112)</f>
        <v>0</v>
      </c>
      <c r="AW13" s="404">
        <f>SUMIF($B$6:$B$112,$D13,生産波及!V$6:V$112)</f>
        <v>0</v>
      </c>
      <c r="AX13" s="19">
        <f>SUMIF($B$6:$B$112,$D13,生産波及!W$6:W$112)</f>
        <v>0</v>
      </c>
      <c r="AY13" s="408">
        <f t="shared" si="3"/>
        <v>9.7799999999999992E-5</v>
      </c>
      <c r="AZ13" s="400"/>
      <c r="BA13" s="16">
        <v>8</v>
      </c>
      <c r="BB13" s="401">
        <f t="shared" si="23"/>
        <v>22</v>
      </c>
      <c r="BC13" s="460" t="str">
        <f t="shared" si="24"/>
        <v>プラスチック・ゴム製品</v>
      </c>
      <c r="BD13" s="411">
        <f t="shared" si="25"/>
        <v>0</v>
      </c>
      <c r="BE13" s="411">
        <f t="shared" si="26"/>
        <v>0</v>
      </c>
      <c r="BF13" s="411">
        <f t="shared" si="27"/>
        <v>0</v>
      </c>
      <c r="BG13" s="411">
        <f t="shared" si="28"/>
        <v>0</v>
      </c>
      <c r="BH13" s="10"/>
      <c r="BI13" s="16">
        <f t="shared" si="29"/>
        <v>8</v>
      </c>
      <c r="BJ13" s="405">
        <v>111</v>
      </c>
      <c r="BK13" s="406" t="s">
        <v>17</v>
      </c>
      <c r="BL13" s="407">
        <f>生産波及!T13</f>
        <v>0</v>
      </c>
      <c r="BM13" s="407">
        <f>生産波及!U13</f>
        <v>0</v>
      </c>
      <c r="BN13" s="407">
        <f>生産波及!V13</f>
        <v>0</v>
      </c>
      <c r="BO13" s="407">
        <f>生産波及!W13</f>
        <v>0</v>
      </c>
      <c r="BP13" s="408">
        <f t="shared" si="30"/>
        <v>8.8899999999999992E-5</v>
      </c>
      <c r="BQ13" s="400"/>
      <c r="BR13" s="16">
        <v>8</v>
      </c>
      <c r="BS13" s="409">
        <f t="shared" si="31"/>
        <v>111</v>
      </c>
      <c r="BT13" s="456" t="str">
        <f t="shared" si="32"/>
        <v>食料品</v>
      </c>
      <c r="BU13" s="411">
        <f t="shared" si="33"/>
        <v>0</v>
      </c>
      <c r="BV13" s="411">
        <f t="shared" si="34"/>
        <v>0</v>
      </c>
      <c r="BW13" s="411">
        <f t="shared" si="35"/>
        <v>0</v>
      </c>
      <c r="BX13" s="411">
        <f t="shared" si="36"/>
        <v>0</v>
      </c>
      <c r="BZ13" s="409">
        <f t="shared" si="4"/>
        <v>22</v>
      </c>
      <c r="CA13" s="410" t="str">
        <f t="shared" si="5"/>
        <v>プラスチック・ゴム製品</v>
      </c>
      <c r="CB13" s="411">
        <f>IF($AK$2=1,BD13/固定資本!$C$11*1000,BU13/固定資本!$C$11*1000)</f>
        <v>0</v>
      </c>
      <c r="CC13" s="411">
        <f>IF($AK$2=1,BE13/固定資本!$C$11*1000,BV13/固定資本!$C$11*1000)</f>
        <v>0</v>
      </c>
      <c r="CD13" s="411">
        <f>IF($AK$2=1,BF13/固定資本!$C$11*1000,BW13/固定資本!$C$11*1000)</f>
        <v>0</v>
      </c>
      <c r="CE13" s="404">
        <f>IF($AK$2=1,BG13/固定資本!$C$11*1000,BX13/固定資本!$C$11*1000)</f>
        <v>0</v>
      </c>
    </row>
    <row r="14" spans="2:83">
      <c r="B14" s="401">
        <v>11</v>
      </c>
      <c r="C14" s="16">
        <f t="shared" si="0"/>
        <v>9</v>
      </c>
      <c r="D14" s="402">
        <v>25</v>
      </c>
      <c r="E14" s="406" t="s">
        <v>1163</v>
      </c>
      <c r="F14" s="404">
        <f>SUMIF($B$6:$B$112,$D14,造成波及!V$6:V$112)+SUMIF($B$6:$B$112,$D14,建築波及!V$6:V$112)+SUMIF($B$6:$B$112,$D14,設備波及!V$6:V$112)</f>
        <v>0</v>
      </c>
      <c r="G14" s="404">
        <f>SUMIF($B$6:$B$112,$D14,造成波及!W$6:W$112)+SUMIF($B$6:$B$112,$D14,建築波及!W$6:W$112)+SUMIF($B$6:$B$112,$D14,設備波及!W$6:W$112)</f>
        <v>0</v>
      </c>
      <c r="H14" s="404">
        <f>SUMIF($B$6:$B$112,$D14,造成波及!X$6:X$112)+SUMIF($B$6:$B$112,$D14,建築波及!X$6:X$112)+SUMIF($B$6:$B$112,$D14,設備波及!X$6:X$112)</f>
        <v>0</v>
      </c>
      <c r="I14" s="19">
        <f t="shared" si="6"/>
        <v>0</v>
      </c>
      <c r="J14" s="408">
        <f t="shared" si="7"/>
        <v>9.7499999999999998E-5</v>
      </c>
      <c r="K14" s="400"/>
      <c r="L14" s="16">
        <v>9</v>
      </c>
      <c r="M14" s="401">
        <f t="shared" si="8"/>
        <v>25</v>
      </c>
      <c r="N14" s="460" t="str">
        <f t="shared" si="9"/>
        <v>窯業・土石製品</v>
      </c>
      <c r="O14" s="411">
        <f t="shared" si="10"/>
        <v>0</v>
      </c>
      <c r="P14" s="411">
        <f t="shared" si="11"/>
        <v>0</v>
      </c>
      <c r="Q14" s="411">
        <f t="shared" si="12"/>
        <v>0</v>
      </c>
      <c r="R14" s="411">
        <f t="shared" si="13"/>
        <v>0</v>
      </c>
      <c r="S14" s="10"/>
      <c r="T14" s="16">
        <f t="shared" si="1"/>
        <v>9</v>
      </c>
      <c r="U14" s="405">
        <v>112</v>
      </c>
      <c r="V14" s="406" t="s">
        <v>18</v>
      </c>
      <c r="W14" s="407">
        <f>造成波及!V14+建築波及!V14+設備波及!V14</f>
        <v>0</v>
      </c>
      <c r="X14" s="407">
        <f>造成波及!W14+建築波及!W14+設備波及!W14</f>
        <v>0</v>
      </c>
      <c r="Y14" s="407">
        <f>造成波及!X14+建築波及!X14+設備波及!X14</f>
        <v>0</v>
      </c>
      <c r="Z14" s="407">
        <f>造成波及!Y14+建築波及!Y14+設備波及!Y14</f>
        <v>0</v>
      </c>
      <c r="AA14" s="408">
        <f t="shared" si="14"/>
        <v>8.879999999999999E-5</v>
      </c>
      <c r="AB14" s="400"/>
      <c r="AC14" s="16">
        <v>9</v>
      </c>
      <c r="AD14" s="409">
        <f t="shared" si="15"/>
        <v>112</v>
      </c>
      <c r="AE14" s="456" t="str">
        <f t="shared" si="16"/>
        <v>飲料</v>
      </c>
      <c r="AF14" s="411">
        <f t="shared" si="17"/>
        <v>0</v>
      </c>
      <c r="AG14" s="411">
        <f t="shared" si="18"/>
        <v>0</v>
      </c>
      <c r="AH14" s="411">
        <f t="shared" si="19"/>
        <v>0</v>
      </c>
      <c r="AI14" s="411">
        <f t="shared" si="20"/>
        <v>0</v>
      </c>
      <c r="AK14" s="409">
        <f t="shared" si="21"/>
        <v>25</v>
      </c>
      <c r="AL14" s="410" t="str">
        <f t="shared" si="22"/>
        <v>窯業・土石製品</v>
      </c>
      <c r="AM14" s="411">
        <f>IF($AK$2=1,O14/固定資本!$C$11*1000,AF14/固定資本!$C$11*1000)</f>
        <v>0</v>
      </c>
      <c r="AN14" s="411">
        <f>IF($AK$2=1,P14/固定資本!$C$11*1000,AG14/固定資本!$C$11*1000)</f>
        <v>0</v>
      </c>
      <c r="AO14" s="411">
        <f>IF($AK$2=1,Q14/固定資本!$C$11*1000,AH14/固定資本!$C$11*1000)</f>
        <v>0</v>
      </c>
      <c r="AP14" s="411">
        <f>IF($AK$2=1,R14/固定資本!$C$11*1000,AI14/固定資本!$C$11*1000)</f>
        <v>0</v>
      </c>
      <c r="AR14" s="16">
        <f t="shared" si="2"/>
        <v>9</v>
      </c>
      <c r="AS14" s="402">
        <v>25</v>
      </c>
      <c r="AT14" s="406" t="s">
        <v>1163</v>
      </c>
      <c r="AU14" s="404">
        <f>SUMIF($B$6:$B$112,$D14,生産波及!T$6:T$112)</f>
        <v>0</v>
      </c>
      <c r="AV14" s="404">
        <f>SUMIF($B$6:$B$112,$D14,生産波及!U$6:U$112)</f>
        <v>0</v>
      </c>
      <c r="AW14" s="404">
        <f>SUMIF($B$6:$B$112,$D14,生産波及!V$6:V$112)</f>
        <v>0</v>
      </c>
      <c r="AX14" s="19">
        <f>SUMIF($B$6:$B$112,$D14,生産波及!W$6:W$112)</f>
        <v>0</v>
      </c>
      <c r="AY14" s="408">
        <f t="shared" si="3"/>
        <v>9.7499999999999998E-5</v>
      </c>
      <c r="AZ14" s="400"/>
      <c r="BA14" s="16">
        <v>9</v>
      </c>
      <c r="BB14" s="401">
        <f t="shared" si="23"/>
        <v>25</v>
      </c>
      <c r="BC14" s="460" t="str">
        <f t="shared" si="24"/>
        <v>窯業・土石製品</v>
      </c>
      <c r="BD14" s="411">
        <f t="shared" si="25"/>
        <v>0</v>
      </c>
      <c r="BE14" s="411">
        <f t="shared" si="26"/>
        <v>0</v>
      </c>
      <c r="BF14" s="411">
        <f t="shared" si="27"/>
        <v>0</v>
      </c>
      <c r="BG14" s="411">
        <f t="shared" si="28"/>
        <v>0</v>
      </c>
      <c r="BH14" s="10"/>
      <c r="BI14" s="16">
        <f t="shared" si="29"/>
        <v>9</v>
      </c>
      <c r="BJ14" s="405">
        <v>112</v>
      </c>
      <c r="BK14" s="406" t="s">
        <v>18</v>
      </c>
      <c r="BL14" s="407">
        <f>生産波及!T14</f>
        <v>0</v>
      </c>
      <c r="BM14" s="407">
        <f>生産波及!U14</f>
        <v>0</v>
      </c>
      <c r="BN14" s="407">
        <f>生産波及!V14</f>
        <v>0</v>
      </c>
      <c r="BO14" s="407">
        <f>生産波及!W14</f>
        <v>0</v>
      </c>
      <c r="BP14" s="408">
        <f t="shared" si="30"/>
        <v>8.879999999999999E-5</v>
      </c>
      <c r="BQ14" s="400"/>
      <c r="BR14" s="16">
        <v>9</v>
      </c>
      <c r="BS14" s="409">
        <f t="shared" si="31"/>
        <v>112</v>
      </c>
      <c r="BT14" s="456" t="str">
        <f t="shared" si="32"/>
        <v>飲料</v>
      </c>
      <c r="BU14" s="411">
        <f t="shared" si="33"/>
        <v>0</v>
      </c>
      <c r="BV14" s="411">
        <f t="shared" si="34"/>
        <v>0</v>
      </c>
      <c r="BW14" s="411">
        <f t="shared" si="35"/>
        <v>0</v>
      </c>
      <c r="BX14" s="411">
        <f t="shared" si="36"/>
        <v>0</v>
      </c>
      <c r="BZ14" s="409">
        <f t="shared" si="4"/>
        <v>25</v>
      </c>
      <c r="CA14" s="410" t="str">
        <f t="shared" si="5"/>
        <v>窯業・土石製品</v>
      </c>
      <c r="CB14" s="411">
        <f>IF($AK$2=1,BD14/固定資本!$C$11*1000,BU14/固定資本!$C$11*1000)</f>
        <v>0</v>
      </c>
      <c r="CC14" s="411">
        <f>IF($AK$2=1,BE14/固定資本!$C$11*1000,BV14/固定資本!$C$11*1000)</f>
        <v>0</v>
      </c>
      <c r="CD14" s="411">
        <f>IF($AK$2=1,BF14/固定資本!$C$11*1000,BW14/固定資本!$C$11*1000)</f>
        <v>0</v>
      </c>
      <c r="CE14" s="404">
        <f>IF($AK$2=1,BG14/固定資本!$C$11*1000,BX14/固定資本!$C$11*1000)</f>
        <v>0</v>
      </c>
    </row>
    <row r="15" spans="2:83">
      <c r="B15" s="401">
        <v>11</v>
      </c>
      <c r="C15" s="16">
        <f t="shared" si="0"/>
        <v>10</v>
      </c>
      <c r="D15" s="402">
        <v>26</v>
      </c>
      <c r="E15" s="406" t="s">
        <v>1164</v>
      </c>
      <c r="F15" s="404">
        <f>SUMIF($B$6:$B$112,$D15,造成波及!V$6:V$112)+SUMIF($B$6:$B$112,$D15,建築波及!V$6:V$112)+SUMIF($B$6:$B$112,$D15,設備波及!V$6:V$112)</f>
        <v>0</v>
      </c>
      <c r="G15" s="404">
        <f>SUMIF($B$6:$B$112,$D15,造成波及!W$6:W$112)+SUMIF($B$6:$B$112,$D15,建築波及!W$6:W$112)+SUMIF($B$6:$B$112,$D15,設備波及!W$6:W$112)</f>
        <v>0</v>
      </c>
      <c r="H15" s="404">
        <f>SUMIF($B$6:$B$112,$D15,造成波及!X$6:X$112)+SUMIF($B$6:$B$112,$D15,建築波及!X$6:X$112)+SUMIF($B$6:$B$112,$D15,設備波及!X$6:X$112)</f>
        <v>0</v>
      </c>
      <c r="I15" s="19">
        <f t="shared" si="6"/>
        <v>0</v>
      </c>
      <c r="J15" s="408">
        <f t="shared" si="7"/>
        <v>9.7399999999999996E-5</v>
      </c>
      <c r="K15" s="400"/>
      <c r="L15" s="16">
        <v>10</v>
      </c>
      <c r="M15" s="401">
        <f t="shared" si="8"/>
        <v>26</v>
      </c>
      <c r="N15" s="460" t="str">
        <f t="shared" si="9"/>
        <v>鉄鋼</v>
      </c>
      <c r="O15" s="411">
        <f t="shared" si="10"/>
        <v>0</v>
      </c>
      <c r="P15" s="411">
        <f t="shared" si="11"/>
        <v>0</v>
      </c>
      <c r="Q15" s="411">
        <f t="shared" si="12"/>
        <v>0</v>
      </c>
      <c r="R15" s="411">
        <f t="shared" si="13"/>
        <v>0</v>
      </c>
      <c r="S15" s="10"/>
      <c r="T15" s="16">
        <f t="shared" si="1"/>
        <v>10</v>
      </c>
      <c r="U15" s="405">
        <v>113</v>
      </c>
      <c r="V15" s="406" t="s">
        <v>19</v>
      </c>
      <c r="W15" s="407">
        <f>造成波及!V15+建築波及!V15+設備波及!V15</f>
        <v>0</v>
      </c>
      <c r="X15" s="407">
        <f>造成波及!W15+建築波及!W15+設備波及!W15</f>
        <v>0</v>
      </c>
      <c r="Y15" s="407">
        <f>造成波及!X15+建築波及!X15+設備波及!X15</f>
        <v>0</v>
      </c>
      <c r="Z15" s="407">
        <f>造成波及!Y15+建築波及!Y15+設備波及!Y15</f>
        <v>0</v>
      </c>
      <c r="AA15" s="408">
        <f t="shared" si="14"/>
        <v>8.8700000000000001E-5</v>
      </c>
      <c r="AB15" s="400"/>
      <c r="AC15" s="16">
        <v>10</v>
      </c>
      <c r="AD15" s="409">
        <f t="shared" si="15"/>
        <v>113</v>
      </c>
      <c r="AE15" s="456" t="str">
        <f t="shared" si="16"/>
        <v>飼料・有機質肥料（別掲を除く。）</v>
      </c>
      <c r="AF15" s="411">
        <f t="shared" si="17"/>
        <v>0</v>
      </c>
      <c r="AG15" s="411">
        <f t="shared" si="18"/>
        <v>0</v>
      </c>
      <c r="AH15" s="411">
        <f t="shared" si="19"/>
        <v>0</v>
      </c>
      <c r="AI15" s="411">
        <f t="shared" si="20"/>
        <v>0</v>
      </c>
      <c r="AK15" s="409">
        <f t="shared" si="21"/>
        <v>26</v>
      </c>
      <c r="AL15" s="410" t="str">
        <f t="shared" si="22"/>
        <v>鉄鋼</v>
      </c>
      <c r="AM15" s="411">
        <f>IF($AK$2=1,O15/固定資本!$C$11*1000,AF15/固定資本!$C$11*1000)</f>
        <v>0</v>
      </c>
      <c r="AN15" s="411">
        <f>IF($AK$2=1,P15/固定資本!$C$11*1000,AG15/固定資本!$C$11*1000)</f>
        <v>0</v>
      </c>
      <c r="AO15" s="411">
        <f>IF($AK$2=1,Q15/固定資本!$C$11*1000,AH15/固定資本!$C$11*1000)</f>
        <v>0</v>
      </c>
      <c r="AP15" s="411">
        <f>IF($AK$2=1,R15/固定資本!$C$11*1000,AI15/固定資本!$C$11*1000)</f>
        <v>0</v>
      </c>
      <c r="AR15" s="16">
        <f t="shared" si="2"/>
        <v>10</v>
      </c>
      <c r="AS15" s="402">
        <v>26</v>
      </c>
      <c r="AT15" s="406" t="s">
        <v>1164</v>
      </c>
      <c r="AU15" s="404">
        <f>SUMIF($B$6:$B$112,$D15,生産波及!T$6:T$112)</f>
        <v>0</v>
      </c>
      <c r="AV15" s="404">
        <f>SUMIF($B$6:$B$112,$D15,生産波及!U$6:U$112)</f>
        <v>0</v>
      </c>
      <c r="AW15" s="404">
        <f>SUMIF($B$6:$B$112,$D15,生産波及!V$6:V$112)</f>
        <v>0</v>
      </c>
      <c r="AX15" s="19">
        <f>SUMIF($B$6:$B$112,$D15,生産波及!W$6:W$112)</f>
        <v>0</v>
      </c>
      <c r="AY15" s="408">
        <f t="shared" si="3"/>
        <v>9.7399999999999996E-5</v>
      </c>
      <c r="AZ15" s="400"/>
      <c r="BA15" s="16">
        <v>10</v>
      </c>
      <c r="BB15" s="401">
        <f t="shared" si="23"/>
        <v>26</v>
      </c>
      <c r="BC15" s="460" t="str">
        <f t="shared" si="24"/>
        <v>鉄鋼</v>
      </c>
      <c r="BD15" s="411">
        <f t="shared" si="25"/>
        <v>0</v>
      </c>
      <c r="BE15" s="411">
        <f t="shared" si="26"/>
        <v>0</v>
      </c>
      <c r="BF15" s="411">
        <f t="shared" si="27"/>
        <v>0</v>
      </c>
      <c r="BG15" s="411">
        <f t="shared" si="28"/>
        <v>0</v>
      </c>
      <c r="BH15" s="10"/>
      <c r="BI15" s="16">
        <f t="shared" si="29"/>
        <v>10</v>
      </c>
      <c r="BJ15" s="405">
        <v>113</v>
      </c>
      <c r="BK15" s="406" t="s">
        <v>19</v>
      </c>
      <c r="BL15" s="407">
        <f>生産波及!T15</f>
        <v>0</v>
      </c>
      <c r="BM15" s="407">
        <f>生産波及!U15</f>
        <v>0</v>
      </c>
      <c r="BN15" s="407">
        <f>生産波及!V15</f>
        <v>0</v>
      </c>
      <c r="BO15" s="407">
        <f>生産波及!W15</f>
        <v>0</v>
      </c>
      <c r="BP15" s="408">
        <f t="shared" si="30"/>
        <v>8.8700000000000001E-5</v>
      </c>
      <c r="BQ15" s="400"/>
      <c r="BR15" s="16">
        <v>10</v>
      </c>
      <c r="BS15" s="409">
        <f t="shared" si="31"/>
        <v>113</v>
      </c>
      <c r="BT15" s="456" t="str">
        <f t="shared" si="32"/>
        <v>飼料・有機質肥料（別掲を除く。）</v>
      </c>
      <c r="BU15" s="411">
        <f t="shared" si="33"/>
        <v>0</v>
      </c>
      <c r="BV15" s="411">
        <f t="shared" si="34"/>
        <v>0</v>
      </c>
      <c r="BW15" s="411">
        <f t="shared" si="35"/>
        <v>0</v>
      </c>
      <c r="BX15" s="411">
        <f t="shared" si="36"/>
        <v>0</v>
      </c>
      <c r="BZ15" s="409">
        <f t="shared" si="4"/>
        <v>26</v>
      </c>
      <c r="CA15" s="410" t="str">
        <f t="shared" si="5"/>
        <v>鉄鋼</v>
      </c>
      <c r="CB15" s="411">
        <f>IF($AK$2=1,BD15/固定資本!$C$11*1000,BU15/固定資本!$C$11*1000)</f>
        <v>0</v>
      </c>
      <c r="CC15" s="411">
        <f>IF($AK$2=1,BE15/固定資本!$C$11*1000,BV15/固定資本!$C$11*1000)</f>
        <v>0</v>
      </c>
      <c r="CD15" s="411">
        <f>IF($AK$2=1,BF15/固定資本!$C$11*1000,BW15/固定資本!$C$11*1000)</f>
        <v>0</v>
      </c>
      <c r="CE15" s="404">
        <f>IF($AK$2=1,BG15/固定資本!$C$11*1000,BX15/固定資本!$C$11*1000)</f>
        <v>0</v>
      </c>
    </row>
    <row r="16" spans="2:83">
      <c r="B16" s="401">
        <v>11</v>
      </c>
      <c r="C16" s="16">
        <f t="shared" si="0"/>
        <v>11</v>
      </c>
      <c r="D16" s="402">
        <v>27</v>
      </c>
      <c r="E16" s="406" t="s">
        <v>1165</v>
      </c>
      <c r="F16" s="404">
        <f>SUMIF($B$6:$B$112,$D16,造成波及!V$6:V$112)+SUMIF($B$6:$B$112,$D16,建築波及!V$6:V$112)+SUMIF($B$6:$B$112,$D16,設備波及!V$6:V$112)</f>
        <v>0</v>
      </c>
      <c r="G16" s="404">
        <f>SUMIF($B$6:$B$112,$D16,造成波及!W$6:W$112)+SUMIF($B$6:$B$112,$D16,建築波及!W$6:W$112)+SUMIF($B$6:$B$112,$D16,設備波及!W$6:W$112)</f>
        <v>0</v>
      </c>
      <c r="H16" s="404">
        <f>SUMIF($B$6:$B$112,$D16,造成波及!X$6:X$112)+SUMIF($B$6:$B$112,$D16,建築波及!X$6:X$112)+SUMIF($B$6:$B$112,$D16,設備波及!X$6:X$112)</f>
        <v>0</v>
      </c>
      <c r="I16" s="19">
        <f t="shared" si="6"/>
        <v>0</v>
      </c>
      <c r="J16" s="408">
        <f t="shared" si="7"/>
        <v>9.7299999999999993E-5</v>
      </c>
      <c r="K16" s="400"/>
      <c r="L16" s="16">
        <v>11</v>
      </c>
      <c r="M16" s="401">
        <f t="shared" si="8"/>
        <v>27</v>
      </c>
      <c r="N16" s="460" t="str">
        <f t="shared" si="9"/>
        <v>非鉄金属</v>
      </c>
      <c r="O16" s="411">
        <f t="shared" si="10"/>
        <v>0</v>
      </c>
      <c r="P16" s="411">
        <f t="shared" si="11"/>
        <v>0</v>
      </c>
      <c r="Q16" s="411">
        <f t="shared" si="12"/>
        <v>0</v>
      </c>
      <c r="R16" s="411">
        <f t="shared" si="13"/>
        <v>0</v>
      </c>
      <c r="S16" s="10"/>
      <c r="T16" s="16">
        <f t="shared" si="1"/>
        <v>11</v>
      </c>
      <c r="U16" s="405">
        <v>114</v>
      </c>
      <c r="V16" s="412" t="s">
        <v>0</v>
      </c>
      <c r="W16" s="407">
        <f>造成波及!V16+建築波及!V16+設備波及!V16</f>
        <v>0</v>
      </c>
      <c r="X16" s="407">
        <f>造成波及!W16+建築波及!W16+設備波及!W16</f>
        <v>0</v>
      </c>
      <c r="Y16" s="407">
        <f>造成波及!X16+建築波及!X16+設備波及!X16</f>
        <v>0</v>
      </c>
      <c r="Z16" s="407">
        <f>造成波及!Y16+建築波及!Y16+設備波及!Y16</f>
        <v>0</v>
      </c>
      <c r="AA16" s="408">
        <f t="shared" si="14"/>
        <v>8.8599999999999999E-5</v>
      </c>
      <c r="AB16" s="400"/>
      <c r="AC16" s="16">
        <v>11</v>
      </c>
      <c r="AD16" s="409">
        <f t="shared" si="15"/>
        <v>114</v>
      </c>
      <c r="AE16" s="456" t="str">
        <f t="shared" si="16"/>
        <v>たばこ</v>
      </c>
      <c r="AF16" s="411">
        <f t="shared" si="17"/>
        <v>0</v>
      </c>
      <c r="AG16" s="411">
        <f t="shared" si="18"/>
        <v>0</v>
      </c>
      <c r="AH16" s="411">
        <f t="shared" si="19"/>
        <v>0</v>
      </c>
      <c r="AI16" s="411">
        <f t="shared" si="20"/>
        <v>0</v>
      </c>
      <c r="AK16" s="409">
        <f t="shared" si="21"/>
        <v>27</v>
      </c>
      <c r="AL16" s="410" t="str">
        <f t="shared" si="22"/>
        <v>非鉄金属</v>
      </c>
      <c r="AM16" s="411">
        <f>IF($AK$2=1,O16/固定資本!$C$11*1000,AF16/固定資本!$C$11*1000)</f>
        <v>0</v>
      </c>
      <c r="AN16" s="411">
        <f>IF($AK$2=1,P16/固定資本!$C$11*1000,AG16/固定資本!$C$11*1000)</f>
        <v>0</v>
      </c>
      <c r="AO16" s="411">
        <f>IF($AK$2=1,Q16/固定資本!$C$11*1000,AH16/固定資本!$C$11*1000)</f>
        <v>0</v>
      </c>
      <c r="AP16" s="411">
        <f>IF($AK$2=1,R16/固定資本!$C$11*1000,AI16/固定資本!$C$11*1000)</f>
        <v>0</v>
      </c>
      <c r="AR16" s="16">
        <f t="shared" si="2"/>
        <v>11</v>
      </c>
      <c r="AS16" s="402">
        <v>27</v>
      </c>
      <c r="AT16" s="406" t="s">
        <v>1165</v>
      </c>
      <c r="AU16" s="404">
        <f>SUMIF($B$6:$B$112,$D16,生産波及!T$6:T$112)</f>
        <v>0</v>
      </c>
      <c r="AV16" s="404">
        <f>SUMIF($B$6:$B$112,$D16,生産波及!U$6:U$112)</f>
        <v>0</v>
      </c>
      <c r="AW16" s="404">
        <f>SUMIF($B$6:$B$112,$D16,生産波及!V$6:V$112)</f>
        <v>0</v>
      </c>
      <c r="AX16" s="19">
        <f>SUMIF($B$6:$B$112,$D16,生産波及!W$6:W$112)</f>
        <v>0</v>
      </c>
      <c r="AY16" s="408">
        <f t="shared" si="3"/>
        <v>9.7299999999999993E-5</v>
      </c>
      <c r="AZ16" s="400"/>
      <c r="BA16" s="16">
        <v>11</v>
      </c>
      <c r="BB16" s="401">
        <f t="shared" si="23"/>
        <v>27</v>
      </c>
      <c r="BC16" s="460" t="str">
        <f t="shared" si="24"/>
        <v>非鉄金属</v>
      </c>
      <c r="BD16" s="411">
        <f t="shared" si="25"/>
        <v>0</v>
      </c>
      <c r="BE16" s="411">
        <f t="shared" si="26"/>
        <v>0</v>
      </c>
      <c r="BF16" s="411">
        <f t="shared" si="27"/>
        <v>0</v>
      </c>
      <c r="BG16" s="411">
        <f t="shared" si="28"/>
        <v>0</v>
      </c>
      <c r="BH16" s="10"/>
      <c r="BI16" s="16">
        <f t="shared" si="29"/>
        <v>11</v>
      </c>
      <c r="BJ16" s="405">
        <v>114</v>
      </c>
      <c r="BK16" s="412" t="s">
        <v>0</v>
      </c>
      <c r="BL16" s="407">
        <f>生産波及!T16</f>
        <v>0</v>
      </c>
      <c r="BM16" s="407">
        <f>生産波及!U16</f>
        <v>0</v>
      </c>
      <c r="BN16" s="407">
        <f>生産波及!V16</f>
        <v>0</v>
      </c>
      <c r="BO16" s="407">
        <f>生産波及!W16</f>
        <v>0</v>
      </c>
      <c r="BP16" s="408">
        <f t="shared" si="30"/>
        <v>8.8599999999999999E-5</v>
      </c>
      <c r="BQ16" s="400"/>
      <c r="BR16" s="16">
        <v>11</v>
      </c>
      <c r="BS16" s="409">
        <f t="shared" si="31"/>
        <v>114</v>
      </c>
      <c r="BT16" s="456" t="str">
        <f t="shared" si="32"/>
        <v>たばこ</v>
      </c>
      <c r="BU16" s="411">
        <f t="shared" si="33"/>
        <v>0</v>
      </c>
      <c r="BV16" s="411">
        <f t="shared" si="34"/>
        <v>0</v>
      </c>
      <c r="BW16" s="411">
        <f t="shared" si="35"/>
        <v>0</v>
      </c>
      <c r="BX16" s="411">
        <f t="shared" si="36"/>
        <v>0</v>
      </c>
      <c r="BZ16" s="409">
        <f t="shared" si="4"/>
        <v>27</v>
      </c>
      <c r="CA16" s="410" t="str">
        <f t="shared" si="5"/>
        <v>非鉄金属</v>
      </c>
      <c r="CB16" s="411">
        <f>IF($AK$2=1,BD16/固定資本!$C$11*1000,BU16/固定資本!$C$11*1000)</f>
        <v>0</v>
      </c>
      <c r="CC16" s="411">
        <f>IF($AK$2=1,BE16/固定資本!$C$11*1000,BV16/固定資本!$C$11*1000)</f>
        <v>0</v>
      </c>
      <c r="CD16" s="411">
        <f>IF($AK$2=1,BF16/固定資本!$C$11*1000,BW16/固定資本!$C$11*1000)</f>
        <v>0</v>
      </c>
      <c r="CE16" s="404">
        <f>IF($AK$2=1,BG16/固定資本!$C$11*1000,BX16/固定資本!$C$11*1000)</f>
        <v>0</v>
      </c>
    </row>
    <row r="17" spans="2:83">
      <c r="B17" s="401">
        <v>15</v>
      </c>
      <c r="C17" s="16">
        <f t="shared" si="0"/>
        <v>12</v>
      </c>
      <c r="D17" s="402">
        <v>28</v>
      </c>
      <c r="E17" s="406" t="s">
        <v>1166</v>
      </c>
      <c r="F17" s="404">
        <f>SUMIF($B$6:$B$112,$D17,造成波及!V$6:V$112)+SUMIF($B$6:$B$112,$D17,建築波及!V$6:V$112)+SUMIF($B$6:$B$112,$D17,設備波及!V$6:V$112)</f>
        <v>0</v>
      </c>
      <c r="G17" s="404">
        <f>SUMIF($B$6:$B$112,$D17,造成波及!W$6:W$112)+SUMIF($B$6:$B$112,$D17,建築波及!W$6:W$112)+SUMIF($B$6:$B$112,$D17,設備波及!W$6:W$112)</f>
        <v>0</v>
      </c>
      <c r="H17" s="404">
        <f>SUMIF($B$6:$B$112,$D17,造成波及!X$6:X$112)+SUMIF($B$6:$B$112,$D17,建築波及!X$6:X$112)+SUMIF($B$6:$B$112,$D17,設備波及!X$6:X$112)</f>
        <v>0</v>
      </c>
      <c r="I17" s="19">
        <f t="shared" si="6"/>
        <v>0</v>
      </c>
      <c r="J17" s="408">
        <f t="shared" si="7"/>
        <v>9.7199999999999991E-5</v>
      </c>
      <c r="K17" s="400"/>
      <c r="L17" s="16">
        <v>12</v>
      </c>
      <c r="M17" s="401">
        <f t="shared" si="8"/>
        <v>28</v>
      </c>
      <c r="N17" s="460" t="str">
        <f t="shared" si="9"/>
        <v>金属製品</v>
      </c>
      <c r="O17" s="411">
        <f t="shared" si="10"/>
        <v>0</v>
      </c>
      <c r="P17" s="411">
        <f t="shared" si="11"/>
        <v>0</v>
      </c>
      <c r="Q17" s="411">
        <f t="shared" si="12"/>
        <v>0</v>
      </c>
      <c r="R17" s="411">
        <f t="shared" si="13"/>
        <v>0</v>
      </c>
      <c r="S17" s="10"/>
      <c r="T17" s="16">
        <f t="shared" si="1"/>
        <v>12</v>
      </c>
      <c r="U17" s="405">
        <v>151</v>
      </c>
      <c r="V17" s="406" t="s">
        <v>20</v>
      </c>
      <c r="W17" s="407">
        <f>造成波及!V17+建築波及!V17+設備波及!V17</f>
        <v>0</v>
      </c>
      <c r="X17" s="407">
        <f>造成波及!W17+建築波及!W17+設備波及!W17</f>
        <v>0</v>
      </c>
      <c r="Y17" s="407">
        <f>造成波及!X17+建築波及!X17+設備波及!X17</f>
        <v>0</v>
      </c>
      <c r="Z17" s="407">
        <f>造成波及!Y17+建築波及!Y17+設備波及!Y17</f>
        <v>0</v>
      </c>
      <c r="AA17" s="408">
        <f t="shared" si="14"/>
        <v>8.489999999999999E-5</v>
      </c>
      <c r="AB17" s="400"/>
      <c r="AC17" s="16">
        <v>12</v>
      </c>
      <c r="AD17" s="409">
        <f t="shared" si="15"/>
        <v>151</v>
      </c>
      <c r="AE17" s="456" t="str">
        <f t="shared" si="16"/>
        <v>繊維工業製品</v>
      </c>
      <c r="AF17" s="411">
        <f t="shared" si="17"/>
        <v>0</v>
      </c>
      <c r="AG17" s="411">
        <f t="shared" si="18"/>
        <v>0</v>
      </c>
      <c r="AH17" s="411">
        <f t="shared" si="19"/>
        <v>0</v>
      </c>
      <c r="AI17" s="411">
        <f t="shared" si="20"/>
        <v>0</v>
      </c>
      <c r="AK17" s="409">
        <f t="shared" si="21"/>
        <v>28</v>
      </c>
      <c r="AL17" s="410" t="str">
        <f t="shared" si="22"/>
        <v>金属製品</v>
      </c>
      <c r="AM17" s="411">
        <f>IF($AK$2=1,O17/固定資本!$C$11*1000,AF17/固定資本!$C$11*1000)</f>
        <v>0</v>
      </c>
      <c r="AN17" s="411">
        <f>IF($AK$2=1,P17/固定資本!$C$11*1000,AG17/固定資本!$C$11*1000)</f>
        <v>0</v>
      </c>
      <c r="AO17" s="411">
        <f>IF($AK$2=1,Q17/固定資本!$C$11*1000,AH17/固定資本!$C$11*1000)</f>
        <v>0</v>
      </c>
      <c r="AP17" s="411">
        <f>IF($AK$2=1,R17/固定資本!$C$11*1000,AI17/固定資本!$C$11*1000)</f>
        <v>0</v>
      </c>
      <c r="AR17" s="16">
        <f t="shared" si="2"/>
        <v>12</v>
      </c>
      <c r="AS17" s="402">
        <v>28</v>
      </c>
      <c r="AT17" s="406" t="s">
        <v>1166</v>
      </c>
      <c r="AU17" s="404">
        <f>SUMIF($B$6:$B$112,$D17,生産波及!T$6:T$112)</f>
        <v>0</v>
      </c>
      <c r="AV17" s="404">
        <f>SUMIF($B$6:$B$112,$D17,生産波及!U$6:U$112)</f>
        <v>0</v>
      </c>
      <c r="AW17" s="404">
        <f>SUMIF($B$6:$B$112,$D17,生産波及!V$6:V$112)</f>
        <v>0</v>
      </c>
      <c r="AX17" s="19">
        <f>SUMIF($B$6:$B$112,$D17,生産波及!W$6:W$112)</f>
        <v>0</v>
      </c>
      <c r="AY17" s="408">
        <f t="shared" si="3"/>
        <v>9.7199999999999991E-5</v>
      </c>
      <c r="AZ17" s="400"/>
      <c r="BA17" s="16">
        <v>12</v>
      </c>
      <c r="BB17" s="401">
        <f t="shared" si="23"/>
        <v>28</v>
      </c>
      <c r="BC17" s="460" t="str">
        <f t="shared" si="24"/>
        <v>金属製品</v>
      </c>
      <c r="BD17" s="411">
        <f t="shared" si="25"/>
        <v>0</v>
      </c>
      <c r="BE17" s="411">
        <f t="shared" si="26"/>
        <v>0</v>
      </c>
      <c r="BF17" s="411">
        <f t="shared" si="27"/>
        <v>0</v>
      </c>
      <c r="BG17" s="411">
        <f t="shared" si="28"/>
        <v>0</v>
      </c>
      <c r="BH17" s="10"/>
      <c r="BI17" s="16">
        <f t="shared" si="29"/>
        <v>12</v>
      </c>
      <c r="BJ17" s="405">
        <v>151</v>
      </c>
      <c r="BK17" s="406" t="s">
        <v>20</v>
      </c>
      <c r="BL17" s="407">
        <f>生産波及!T17</f>
        <v>0</v>
      </c>
      <c r="BM17" s="407">
        <f>生産波及!U17</f>
        <v>0</v>
      </c>
      <c r="BN17" s="407">
        <f>生産波及!V17</f>
        <v>0</v>
      </c>
      <c r="BO17" s="407">
        <f>生産波及!W17</f>
        <v>0</v>
      </c>
      <c r="BP17" s="408">
        <f t="shared" si="30"/>
        <v>8.489999999999999E-5</v>
      </c>
      <c r="BQ17" s="400"/>
      <c r="BR17" s="16">
        <v>12</v>
      </c>
      <c r="BS17" s="409">
        <f t="shared" si="31"/>
        <v>151</v>
      </c>
      <c r="BT17" s="456" t="str">
        <f t="shared" si="32"/>
        <v>繊維工業製品</v>
      </c>
      <c r="BU17" s="411">
        <f t="shared" si="33"/>
        <v>0</v>
      </c>
      <c r="BV17" s="411">
        <f t="shared" si="34"/>
        <v>0</v>
      </c>
      <c r="BW17" s="411">
        <f t="shared" si="35"/>
        <v>0</v>
      </c>
      <c r="BX17" s="411">
        <f t="shared" si="36"/>
        <v>0</v>
      </c>
      <c r="BZ17" s="409">
        <f t="shared" si="4"/>
        <v>28</v>
      </c>
      <c r="CA17" s="410" t="str">
        <f t="shared" si="5"/>
        <v>金属製品</v>
      </c>
      <c r="CB17" s="411">
        <f>IF($AK$2=1,BD17/固定資本!$C$11*1000,BU17/固定資本!$C$11*1000)</f>
        <v>0</v>
      </c>
      <c r="CC17" s="411">
        <f>IF($AK$2=1,BE17/固定資本!$C$11*1000,BV17/固定資本!$C$11*1000)</f>
        <v>0</v>
      </c>
      <c r="CD17" s="411">
        <f>IF($AK$2=1,BF17/固定資本!$C$11*1000,BW17/固定資本!$C$11*1000)</f>
        <v>0</v>
      </c>
      <c r="CE17" s="404">
        <f>IF($AK$2=1,BG17/固定資本!$C$11*1000,BX17/固定資本!$C$11*1000)</f>
        <v>0</v>
      </c>
    </row>
    <row r="18" spans="2:83">
      <c r="B18" s="401">
        <v>15</v>
      </c>
      <c r="C18" s="16">
        <f t="shared" si="0"/>
        <v>13</v>
      </c>
      <c r="D18" s="413">
        <v>29</v>
      </c>
      <c r="E18" s="414" t="s">
        <v>1167</v>
      </c>
      <c r="F18" s="404">
        <f>SUMIF($B$6:$B$112,$D18,造成波及!V$6:V$112)+SUMIF($B$6:$B$112,$D18,建築波及!V$6:V$112)+SUMIF($B$6:$B$112,$D18,設備波及!V$6:V$112)</f>
        <v>0</v>
      </c>
      <c r="G18" s="404">
        <f>SUMIF($B$6:$B$112,$D18,造成波及!W$6:W$112)+SUMIF($B$6:$B$112,$D18,建築波及!W$6:W$112)+SUMIF($B$6:$B$112,$D18,設備波及!W$6:W$112)</f>
        <v>0</v>
      </c>
      <c r="H18" s="404">
        <f>SUMIF($B$6:$B$112,$D18,造成波及!X$6:X$112)+SUMIF($B$6:$B$112,$D18,建築波及!X$6:X$112)+SUMIF($B$6:$B$112,$D18,設備波及!X$6:X$112)</f>
        <v>0</v>
      </c>
      <c r="I18" s="19">
        <f t="shared" si="6"/>
        <v>0</v>
      </c>
      <c r="J18" s="408">
        <f t="shared" si="7"/>
        <v>9.7100000000000002E-5</v>
      </c>
      <c r="K18" s="400"/>
      <c r="L18" s="16">
        <v>13</v>
      </c>
      <c r="M18" s="401">
        <f t="shared" si="8"/>
        <v>29</v>
      </c>
      <c r="N18" s="460" t="str">
        <f t="shared" si="9"/>
        <v>はん用機械</v>
      </c>
      <c r="O18" s="411">
        <f t="shared" si="10"/>
        <v>0</v>
      </c>
      <c r="P18" s="411">
        <f t="shared" si="11"/>
        <v>0</v>
      </c>
      <c r="Q18" s="411">
        <f t="shared" si="12"/>
        <v>0</v>
      </c>
      <c r="R18" s="411">
        <f t="shared" si="13"/>
        <v>0</v>
      </c>
      <c r="S18" s="10"/>
      <c r="T18" s="16">
        <f t="shared" si="1"/>
        <v>13</v>
      </c>
      <c r="U18" s="405">
        <v>152</v>
      </c>
      <c r="V18" s="406" t="s">
        <v>21</v>
      </c>
      <c r="W18" s="407">
        <f>造成波及!V18+建築波及!V18+設備波及!V18</f>
        <v>0</v>
      </c>
      <c r="X18" s="407">
        <f>造成波及!W18+建築波及!W18+設備波及!W18</f>
        <v>0</v>
      </c>
      <c r="Y18" s="407">
        <f>造成波及!X18+建築波及!X18+設備波及!X18</f>
        <v>0</v>
      </c>
      <c r="Z18" s="407">
        <f>造成波及!Y18+建築波及!Y18+設備波及!Y18</f>
        <v>0</v>
      </c>
      <c r="AA18" s="408">
        <f t="shared" si="14"/>
        <v>8.4800000000000001E-5</v>
      </c>
      <c r="AB18" s="400"/>
      <c r="AC18" s="16">
        <v>13</v>
      </c>
      <c r="AD18" s="409">
        <f t="shared" si="15"/>
        <v>152</v>
      </c>
      <c r="AE18" s="456" t="str">
        <f t="shared" si="16"/>
        <v>衣服・その他の繊維既製品</v>
      </c>
      <c r="AF18" s="411">
        <f t="shared" si="17"/>
        <v>0</v>
      </c>
      <c r="AG18" s="411">
        <f t="shared" si="18"/>
        <v>0</v>
      </c>
      <c r="AH18" s="411">
        <f t="shared" si="19"/>
        <v>0</v>
      </c>
      <c r="AI18" s="411">
        <f t="shared" si="20"/>
        <v>0</v>
      </c>
      <c r="AK18" s="409">
        <f t="shared" si="21"/>
        <v>29</v>
      </c>
      <c r="AL18" s="410" t="str">
        <f t="shared" si="22"/>
        <v>はん用機械</v>
      </c>
      <c r="AM18" s="411">
        <f>IF($AK$2=1,O18/固定資本!$C$11*1000,AF18/固定資本!$C$11*1000)</f>
        <v>0</v>
      </c>
      <c r="AN18" s="411">
        <f>IF($AK$2=1,P18/固定資本!$C$11*1000,AG18/固定資本!$C$11*1000)</f>
        <v>0</v>
      </c>
      <c r="AO18" s="411">
        <f>IF($AK$2=1,Q18/固定資本!$C$11*1000,AH18/固定資本!$C$11*1000)</f>
        <v>0</v>
      </c>
      <c r="AP18" s="411">
        <f>IF($AK$2=1,R18/固定資本!$C$11*1000,AI18/固定資本!$C$11*1000)</f>
        <v>0</v>
      </c>
      <c r="AR18" s="16">
        <f t="shared" si="2"/>
        <v>13</v>
      </c>
      <c r="AS18" s="413">
        <v>29</v>
      </c>
      <c r="AT18" s="414" t="s">
        <v>1167</v>
      </c>
      <c r="AU18" s="404">
        <f>SUMIF($B$6:$B$112,$D18,生産波及!T$6:T$112)</f>
        <v>0</v>
      </c>
      <c r="AV18" s="404">
        <f>SUMIF($B$6:$B$112,$D18,生産波及!U$6:U$112)</f>
        <v>0</v>
      </c>
      <c r="AW18" s="404">
        <f>SUMIF($B$6:$B$112,$D18,生産波及!V$6:V$112)</f>
        <v>0</v>
      </c>
      <c r="AX18" s="19">
        <f>SUMIF($B$6:$B$112,$D18,生産波及!W$6:W$112)</f>
        <v>0</v>
      </c>
      <c r="AY18" s="408">
        <f t="shared" si="3"/>
        <v>9.7100000000000002E-5</v>
      </c>
      <c r="AZ18" s="400"/>
      <c r="BA18" s="16">
        <v>13</v>
      </c>
      <c r="BB18" s="401">
        <f t="shared" si="23"/>
        <v>29</v>
      </c>
      <c r="BC18" s="460" t="str">
        <f t="shared" si="24"/>
        <v>はん用機械</v>
      </c>
      <c r="BD18" s="411">
        <f t="shared" si="25"/>
        <v>0</v>
      </c>
      <c r="BE18" s="411">
        <f t="shared" si="26"/>
        <v>0</v>
      </c>
      <c r="BF18" s="411">
        <f t="shared" si="27"/>
        <v>0</v>
      </c>
      <c r="BG18" s="411">
        <f t="shared" si="28"/>
        <v>0</v>
      </c>
      <c r="BH18" s="10"/>
      <c r="BI18" s="16">
        <f t="shared" si="29"/>
        <v>13</v>
      </c>
      <c r="BJ18" s="405">
        <v>152</v>
      </c>
      <c r="BK18" s="406" t="s">
        <v>21</v>
      </c>
      <c r="BL18" s="407">
        <f>生産波及!T18</f>
        <v>0</v>
      </c>
      <c r="BM18" s="407">
        <f>生産波及!U18</f>
        <v>0</v>
      </c>
      <c r="BN18" s="407">
        <f>生産波及!V18</f>
        <v>0</v>
      </c>
      <c r="BO18" s="407">
        <f>生産波及!W18</f>
        <v>0</v>
      </c>
      <c r="BP18" s="408">
        <f t="shared" si="30"/>
        <v>8.4800000000000001E-5</v>
      </c>
      <c r="BQ18" s="400"/>
      <c r="BR18" s="16">
        <v>13</v>
      </c>
      <c r="BS18" s="409">
        <f t="shared" si="31"/>
        <v>152</v>
      </c>
      <c r="BT18" s="456" t="str">
        <f t="shared" si="32"/>
        <v>衣服・その他の繊維既製品</v>
      </c>
      <c r="BU18" s="411">
        <f t="shared" si="33"/>
        <v>0</v>
      </c>
      <c r="BV18" s="411">
        <f t="shared" si="34"/>
        <v>0</v>
      </c>
      <c r="BW18" s="411">
        <f t="shared" si="35"/>
        <v>0</v>
      </c>
      <c r="BX18" s="411">
        <f t="shared" si="36"/>
        <v>0</v>
      </c>
      <c r="BZ18" s="409">
        <f t="shared" si="4"/>
        <v>29</v>
      </c>
      <c r="CA18" s="410" t="str">
        <f t="shared" si="5"/>
        <v>はん用機械</v>
      </c>
      <c r="CB18" s="411">
        <f>IF($AK$2=1,BD18/固定資本!$C$11*1000,BU18/固定資本!$C$11*1000)</f>
        <v>0</v>
      </c>
      <c r="CC18" s="411">
        <f>IF($AK$2=1,BE18/固定資本!$C$11*1000,BV18/固定資本!$C$11*1000)</f>
        <v>0</v>
      </c>
      <c r="CD18" s="411">
        <f>IF($AK$2=1,BF18/固定資本!$C$11*1000,BW18/固定資本!$C$11*1000)</f>
        <v>0</v>
      </c>
      <c r="CE18" s="404">
        <f>IF($AK$2=1,BG18/固定資本!$C$11*1000,BX18/固定資本!$C$11*1000)</f>
        <v>0</v>
      </c>
    </row>
    <row r="19" spans="2:83">
      <c r="B19" s="401">
        <v>16</v>
      </c>
      <c r="C19" s="16">
        <f t="shared" si="0"/>
        <v>14</v>
      </c>
      <c r="D19" s="413">
        <v>30</v>
      </c>
      <c r="E19" s="414" t="s">
        <v>1168</v>
      </c>
      <c r="F19" s="404">
        <f>SUMIF($B$6:$B$112,$D19,造成波及!V$6:V$112)+SUMIF($B$6:$B$112,$D19,建築波及!V$6:V$112)+SUMIF($B$6:$B$112,$D19,設備波及!V$6:V$112)</f>
        <v>0</v>
      </c>
      <c r="G19" s="404">
        <f>SUMIF($B$6:$B$112,$D19,造成波及!W$6:W$112)+SUMIF($B$6:$B$112,$D19,建築波及!W$6:W$112)+SUMIF($B$6:$B$112,$D19,設備波及!W$6:W$112)</f>
        <v>0</v>
      </c>
      <c r="H19" s="404">
        <f>SUMIF($B$6:$B$112,$D19,造成波及!X$6:X$112)+SUMIF($B$6:$B$112,$D19,建築波及!X$6:X$112)+SUMIF($B$6:$B$112,$D19,設備波及!X$6:X$112)</f>
        <v>0</v>
      </c>
      <c r="I19" s="19">
        <f t="shared" si="6"/>
        <v>0</v>
      </c>
      <c r="J19" s="408">
        <f t="shared" si="7"/>
        <v>9.7E-5</v>
      </c>
      <c r="K19" s="400"/>
      <c r="L19" s="16">
        <v>14</v>
      </c>
      <c r="M19" s="401">
        <f t="shared" si="8"/>
        <v>30</v>
      </c>
      <c r="N19" s="460" t="str">
        <f t="shared" si="9"/>
        <v>生産用機械</v>
      </c>
      <c r="O19" s="411">
        <f t="shared" si="10"/>
        <v>0</v>
      </c>
      <c r="P19" s="411">
        <f t="shared" si="11"/>
        <v>0</v>
      </c>
      <c r="Q19" s="411">
        <f t="shared" si="12"/>
        <v>0</v>
      </c>
      <c r="R19" s="411">
        <f t="shared" si="13"/>
        <v>0</v>
      </c>
      <c r="S19" s="10"/>
      <c r="T19" s="16">
        <f t="shared" si="1"/>
        <v>14</v>
      </c>
      <c r="U19" s="405">
        <v>161</v>
      </c>
      <c r="V19" s="412" t="s">
        <v>22</v>
      </c>
      <c r="W19" s="407">
        <f>造成波及!V19+建築波及!V19+設備波及!V19</f>
        <v>0</v>
      </c>
      <c r="X19" s="407">
        <f>造成波及!W19+建築波及!W19+設備波及!W19</f>
        <v>0</v>
      </c>
      <c r="Y19" s="407">
        <f>造成波及!X19+建築波及!X19+設備波及!X19</f>
        <v>0</v>
      </c>
      <c r="Z19" s="407">
        <f>造成波及!Y19+建築波及!Y19+設備波及!Y19</f>
        <v>0</v>
      </c>
      <c r="AA19" s="408">
        <f t="shared" si="14"/>
        <v>8.3899999999999993E-5</v>
      </c>
      <c r="AB19" s="400"/>
      <c r="AC19" s="16">
        <v>14</v>
      </c>
      <c r="AD19" s="409">
        <f t="shared" si="15"/>
        <v>161</v>
      </c>
      <c r="AE19" s="456" t="str">
        <f t="shared" si="16"/>
        <v>木材・木製品</v>
      </c>
      <c r="AF19" s="411">
        <f t="shared" si="17"/>
        <v>0</v>
      </c>
      <c r="AG19" s="411">
        <f t="shared" si="18"/>
        <v>0</v>
      </c>
      <c r="AH19" s="411">
        <f t="shared" si="19"/>
        <v>0</v>
      </c>
      <c r="AI19" s="411">
        <f t="shared" si="20"/>
        <v>0</v>
      </c>
      <c r="AK19" s="409">
        <f t="shared" si="21"/>
        <v>30</v>
      </c>
      <c r="AL19" s="410" t="str">
        <f t="shared" si="22"/>
        <v>生産用機械</v>
      </c>
      <c r="AM19" s="411">
        <f>IF($AK$2=1,O19/固定資本!$C$11*1000,AF19/固定資本!$C$11*1000)</f>
        <v>0</v>
      </c>
      <c r="AN19" s="411">
        <f>IF($AK$2=1,P19/固定資本!$C$11*1000,AG19/固定資本!$C$11*1000)</f>
        <v>0</v>
      </c>
      <c r="AO19" s="411">
        <f>IF($AK$2=1,Q19/固定資本!$C$11*1000,AH19/固定資本!$C$11*1000)</f>
        <v>0</v>
      </c>
      <c r="AP19" s="411">
        <f>IF($AK$2=1,R19/固定資本!$C$11*1000,AI19/固定資本!$C$11*1000)</f>
        <v>0</v>
      </c>
      <c r="AR19" s="16">
        <f t="shared" si="2"/>
        <v>14</v>
      </c>
      <c r="AS19" s="413">
        <v>30</v>
      </c>
      <c r="AT19" s="414" t="s">
        <v>1168</v>
      </c>
      <c r="AU19" s="404">
        <f>SUMIF($B$6:$B$112,$D19,生産波及!T$6:T$112)</f>
        <v>0</v>
      </c>
      <c r="AV19" s="404">
        <f>SUMIF($B$6:$B$112,$D19,生産波及!U$6:U$112)</f>
        <v>0</v>
      </c>
      <c r="AW19" s="404">
        <f>SUMIF($B$6:$B$112,$D19,生産波及!V$6:V$112)</f>
        <v>0</v>
      </c>
      <c r="AX19" s="19">
        <f>SUMIF($B$6:$B$112,$D19,生産波及!W$6:W$112)</f>
        <v>0</v>
      </c>
      <c r="AY19" s="408">
        <f t="shared" si="3"/>
        <v>9.7E-5</v>
      </c>
      <c r="AZ19" s="400"/>
      <c r="BA19" s="16">
        <v>14</v>
      </c>
      <c r="BB19" s="401">
        <f t="shared" si="23"/>
        <v>30</v>
      </c>
      <c r="BC19" s="460" t="str">
        <f t="shared" si="24"/>
        <v>生産用機械</v>
      </c>
      <c r="BD19" s="411">
        <f t="shared" si="25"/>
        <v>0</v>
      </c>
      <c r="BE19" s="411">
        <f t="shared" si="26"/>
        <v>0</v>
      </c>
      <c r="BF19" s="411">
        <f t="shared" si="27"/>
        <v>0</v>
      </c>
      <c r="BG19" s="411">
        <f t="shared" si="28"/>
        <v>0</v>
      </c>
      <c r="BH19" s="10"/>
      <c r="BI19" s="16">
        <f t="shared" si="29"/>
        <v>14</v>
      </c>
      <c r="BJ19" s="405">
        <v>161</v>
      </c>
      <c r="BK19" s="412" t="s">
        <v>22</v>
      </c>
      <c r="BL19" s="407">
        <f>生産波及!T19</f>
        <v>0</v>
      </c>
      <c r="BM19" s="407">
        <f>生産波及!U19</f>
        <v>0</v>
      </c>
      <c r="BN19" s="407">
        <f>生産波及!V19</f>
        <v>0</v>
      </c>
      <c r="BO19" s="407">
        <f>生産波及!W19</f>
        <v>0</v>
      </c>
      <c r="BP19" s="408">
        <f t="shared" si="30"/>
        <v>8.3899999999999993E-5</v>
      </c>
      <c r="BQ19" s="400"/>
      <c r="BR19" s="16">
        <v>14</v>
      </c>
      <c r="BS19" s="409">
        <f t="shared" si="31"/>
        <v>161</v>
      </c>
      <c r="BT19" s="456" t="str">
        <f t="shared" si="32"/>
        <v>木材・木製品</v>
      </c>
      <c r="BU19" s="411">
        <f t="shared" si="33"/>
        <v>0</v>
      </c>
      <c r="BV19" s="411">
        <f t="shared" si="34"/>
        <v>0</v>
      </c>
      <c r="BW19" s="411">
        <f t="shared" si="35"/>
        <v>0</v>
      </c>
      <c r="BX19" s="411">
        <f t="shared" si="36"/>
        <v>0</v>
      </c>
      <c r="BZ19" s="409">
        <f t="shared" si="4"/>
        <v>30</v>
      </c>
      <c r="CA19" s="410" t="str">
        <f t="shared" si="5"/>
        <v>生産用機械</v>
      </c>
      <c r="CB19" s="411">
        <f>IF($AK$2=1,BD19/固定資本!$C$11*1000,BU19/固定資本!$C$11*1000)</f>
        <v>0</v>
      </c>
      <c r="CC19" s="411">
        <f>IF($AK$2=1,BE19/固定資本!$C$11*1000,BV19/固定資本!$C$11*1000)</f>
        <v>0</v>
      </c>
      <c r="CD19" s="411">
        <f>IF($AK$2=1,BF19/固定資本!$C$11*1000,BW19/固定資本!$C$11*1000)</f>
        <v>0</v>
      </c>
      <c r="CE19" s="404">
        <f>IF($AK$2=1,BG19/固定資本!$C$11*1000,BX19/固定資本!$C$11*1000)</f>
        <v>0</v>
      </c>
    </row>
    <row r="20" spans="2:83">
      <c r="B20" s="401">
        <v>16</v>
      </c>
      <c r="C20" s="16">
        <f t="shared" si="0"/>
        <v>15</v>
      </c>
      <c r="D20" s="413">
        <v>31</v>
      </c>
      <c r="E20" s="414" t="s">
        <v>1169</v>
      </c>
      <c r="F20" s="404">
        <f>SUMIF($B$6:$B$112,$D20,造成波及!V$6:V$112)+SUMIF($B$6:$B$112,$D20,建築波及!V$6:V$112)+SUMIF($B$6:$B$112,$D20,設備波及!V$6:V$112)</f>
        <v>0</v>
      </c>
      <c r="G20" s="404">
        <f>SUMIF($B$6:$B$112,$D20,造成波及!W$6:W$112)+SUMIF($B$6:$B$112,$D20,建築波及!W$6:W$112)+SUMIF($B$6:$B$112,$D20,設備波及!W$6:W$112)</f>
        <v>0</v>
      </c>
      <c r="H20" s="404">
        <f>SUMIF($B$6:$B$112,$D20,造成波及!X$6:X$112)+SUMIF($B$6:$B$112,$D20,建築波及!X$6:X$112)+SUMIF($B$6:$B$112,$D20,設備波及!X$6:X$112)</f>
        <v>0</v>
      </c>
      <c r="I20" s="19">
        <f t="shared" si="6"/>
        <v>0</v>
      </c>
      <c r="J20" s="408">
        <f t="shared" si="7"/>
        <v>9.6899999999999997E-5</v>
      </c>
      <c r="K20" s="400"/>
      <c r="L20" s="16">
        <v>15</v>
      </c>
      <c r="M20" s="401">
        <f t="shared" si="8"/>
        <v>31</v>
      </c>
      <c r="N20" s="460" t="str">
        <f t="shared" si="9"/>
        <v>業務用機械</v>
      </c>
      <c r="O20" s="411">
        <f t="shared" si="10"/>
        <v>0</v>
      </c>
      <c r="P20" s="411">
        <f t="shared" si="11"/>
        <v>0</v>
      </c>
      <c r="Q20" s="411">
        <f t="shared" si="12"/>
        <v>0</v>
      </c>
      <c r="R20" s="411">
        <f t="shared" si="13"/>
        <v>0</v>
      </c>
      <c r="S20" s="10"/>
      <c r="T20" s="16">
        <f t="shared" si="1"/>
        <v>15</v>
      </c>
      <c r="U20" s="405">
        <v>162</v>
      </c>
      <c r="V20" s="406" t="s">
        <v>23</v>
      </c>
      <c r="W20" s="407">
        <f>造成波及!V20+建築波及!V20+設備波及!V20</f>
        <v>0</v>
      </c>
      <c r="X20" s="407">
        <f>造成波及!W20+建築波及!W20+設備波及!W20</f>
        <v>0</v>
      </c>
      <c r="Y20" s="407">
        <f>造成波及!X20+建築波及!X20+設備波及!X20</f>
        <v>0</v>
      </c>
      <c r="Z20" s="407">
        <f>造成波及!Y20+建築波及!Y20+設備波及!Y20</f>
        <v>0</v>
      </c>
      <c r="AA20" s="408">
        <f t="shared" si="14"/>
        <v>8.379999999999999E-5</v>
      </c>
      <c r="AB20" s="400"/>
      <c r="AC20" s="16">
        <v>15</v>
      </c>
      <c r="AD20" s="409">
        <f t="shared" si="15"/>
        <v>162</v>
      </c>
      <c r="AE20" s="456" t="str">
        <f t="shared" si="16"/>
        <v>家具・装備品</v>
      </c>
      <c r="AF20" s="411">
        <f t="shared" si="17"/>
        <v>0</v>
      </c>
      <c r="AG20" s="411">
        <f t="shared" si="18"/>
        <v>0</v>
      </c>
      <c r="AH20" s="411">
        <f t="shared" si="19"/>
        <v>0</v>
      </c>
      <c r="AI20" s="411">
        <f t="shared" si="20"/>
        <v>0</v>
      </c>
      <c r="AK20" s="409">
        <f t="shared" si="21"/>
        <v>31</v>
      </c>
      <c r="AL20" s="410" t="str">
        <f t="shared" si="22"/>
        <v>業務用機械</v>
      </c>
      <c r="AM20" s="411">
        <f>IF($AK$2=1,O20/固定資本!$C$11*1000,AF20/固定資本!$C$11*1000)</f>
        <v>0</v>
      </c>
      <c r="AN20" s="411">
        <f>IF($AK$2=1,P20/固定資本!$C$11*1000,AG20/固定資本!$C$11*1000)</f>
        <v>0</v>
      </c>
      <c r="AO20" s="411">
        <f>IF($AK$2=1,Q20/固定資本!$C$11*1000,AH20/固定資本!$C$11*1000)</f>
        <v>0</v>
      </c>
      <c r="AP20" s="411">
        <f>IF($AK$2=1,R20/固定資本!$C$11*1000,AI20/固定資本!$C$11*1000)</f>
        <v>0</v>
      </c>
      <c r="AR20" s="16">
        <f t="shared" si="2"/>
        <v>15</v>
      </c>
      <c r="AS20" s="413">
        <v>31</v>
      </c>
      <c r="AT20" s="414" t="s">
        <v>1169</v>
      </c>
      <c r="AU20" s="404">
        <f>SUMIF($B$6:$B$112,$D20,生産波及!T$6:T$112)</f>
        <v>0</v>
      </c>
      <c r="AV20" s="404">
        <f>SUMIF($B$6:$B$112,$D20,生産波及!U$6:U$112)</f>
        <v>0</v>
      </c>
      <c r="AW20" s="404">
        <f>SUMIF($B$6:$B$112,$D20,生産波及!V$6:V$112)</f>
        <v>0</v>
      </c>
      <c r="AX20" s="19">
        <f>SUMIF($B$6:$B$112,$D20,生産波及!W$6:W$112)</f>
        <v>0</v>
      </c>
      <c r="AY20" s="408">
        <f t="shared" si="3"/>
        <v>9.6899999999999997E-5</v>
      </c>
      <c r="AZ20" s="400"/>
      <c r="BA20" s="16">
        <v>15</v>
      </c>
      <c r="BB20" s="401">
        <f t="shared" si="23"/>
        <v>31</v>
      </c>
      <c r="BC20" s="460" t="str">
        <f t="shared" si="24"/>
        <v>業務用機械</v>
      </c>
      <c r="BD20" s="411">
        <f t="shared" si="25"/>
        <v>0</v>
      </c>
      <c r="BE20" s="411">
        <f t="shared" si="26"/>
        <v>0</v>
      </c>
      <c r="BF20" s="411">
        <f t="shared" si="27"/>
        <v>0</v>
      </c>
      <c r="BG20" s="411">
        <f t="shared" si="28"/>
        <v>0</v>
      </c>
      <c r="BH20" s="10"/>
      <c r="BI20" s="16">
        <f t="shared" si="29"/>
        <v>15</v>
      </c>
      <c r="BJ20" s="405">
        <v>162</v>
      </c>
      <c r="BK20" s="406" t="s">
        <v>23</v>
      </c>
      <c r="BL20" s="407">
        <f>生産波及!T20</f>
        <v>0</v>
      </c>
      <c r="BM20" s="407">
        <f>生産波及!U20</f>
        <v>0</v>
      </c>
      <c r="BN20" s="407">
        <f>生産波及!V20</f>
        <v>0</v>
      </c>
      <c r="BO20" s="407">
        <f>生産波及!W20</f>
        <v>0</v>
      </c>
      <c r="BP20" s="408">
        <f t="shared" si="30"/>
        <v>8.379999999999999E-5</v>
      </c>
      <c r="BQ20" s="400"/>
      <c r="BR20" s="16">
        <v>15</v>
      </c>
      <c r="BS20" s="409">
        <f t="shared" si="31"/>
        <v>162</v>
      </c>
      <c r="BT20" s="456" t="str">
        <f t="shared" si="32"/>
        <v>家具・装備品</v>
      </c>
      <c r="BU20" s="411">
        <f t="shared" si="33"/>
        <v>0</v>
      </c>
      <c r="BV20" s="411">
        <f t="shared" si="34"/>
        <v>0</v>
      </c>
      <c r="BW20" s="411">
        <f t="shared" si="35"/>
        <v>0</v>
      </c>
      <c r="BX20" s="411">
        <f t="shared" si="36"/>
        <v>0</v>
      </c>
      <c r="BZ20" s="409">
        <f t="shared" si="4"/>
        <v>31</v>
      </c>
      <c r="CA20" s="410" t="str">
        <f t="shared" si="5"/>
        <v>業務用機械</v>
      </c>
      <c r="CB20" s="411">
        <f>IF($AK$2=1,BD20/固定資本!$C$11*1000,BU20/固定資本!$C$11*1000)</f>
        <v>0</v>
      </c>
      <c r="CC20" s="411">
        <f>IF($AK$2=1,BE20/固定資本!$C$11*1000,BV20/固定資本!$C$11*1000)</f>
        <v>0</v>
      </c>
      <c r="CD20" s="411">
        <f>IF($AK$2=1,BF20/固定資本!$C$11*1000,BW20/固定資本!$C$11*1000)</f>
        <v>0</v>
      </c>
      <c r="CE20" s="404">
        <f>IF($AK$2=1,BG20/固定資本!$C$11*1000,BX20/固定資本!$C$11*1000)</f>
        <v>0</v>
      </c>
    </row>
    <row r="21" spans="2:83">
      <c r="B21" s="401">
        <v>16</v>
      </c>
      <c r="C21" s="16">
        <f t="shared" si="0"/>
        <v>16</v>
      </c>
      <c r="D21" s="413">
        <v>32</v>
      </c>
      <c r="E21" s="406" t="s">
        <v>1170</v>
      </c>
      <c r="F21" s="404">
        <f>SUMIF($B$6:$B$112,$D21,造成波及!V$6:V$112)+SUMIF($B$6:$B$112,$D21,建築波及!V$6:V$112)+SUMIF($B$6:$B$112,$D21,設備波及!V$6:V$112)</f>
        <v>0</v>
      </c>
      <c r="G21" s="404">
        <f>SUMIF($B$6:$B$112,$D21,造成波及!W$6:W$112)+SUMIF($B$6:$B$112,$D21,建築波及!W$6:W$112)+SUMIF($B$6:$B$112,$D21,設備波及!W$6:W$112)</f>
        <v>0</v>
      </c>
      <c r="H21" s="404">
        <f>SUMIF($B$6:$B$112,$D21,造成波及!X$6:X$112)+SUMIF($B$6:$B$112,$D21,建築波及!X$6:X$112)+SUMIF($B$6:$B$112,$D21,設備波及!X$6:X$112)</f>
        <v>0</v>
      </c>
      <c r="I21" s="19">
        <f t="shared" si="6"/>
        <v>0</v>
      </c>
      <c r="J21" s="408">
        <f t="shared" si="7"/>
        <v>9.6799999999999995E-5</v>
      </c>
      <c r="K21" s="400"/>
      <c r="L21" s="16">
        <v>16</v>
      </c>
      <c r="M21" s="401">
        <f t="shared" si="8"/>
        <v>32</v>
      </c>
      <c r="N21" s="460" t="str">
        <f t="shared" si="9"/>
        <v>電子部品</v>
      </c>
      <c r="O21" s="411">
        <f t="shared" si="10"/>
        <v>0</v>
      </c>
      <c r="P21" s="411">
        <f t="shared" si="11"/>
        <v>0</v>
      </c>
      <c r="Q21" s="411">
        <f t="shared" si="12"/>
        <v>0</v>
      </c>
      <c r="R21" s="411">
        <f t="shared" si="13"/>
        <v>0</v>
      </c>
      <c r="S21" s="10"/>
      <c r="T21" s="16">
        <f t="shared" si="1"/>
        <v>16</v>
      </c>
      <c r="U21" s="405">
        <v>163</v>
      </c>
      <c r="V21" s="406" t="s">
        <v>24</v>
      </c>
      <c r="W21" s="407">
        <f>造成波及!V21+建築波及!V21+設備波及!V21</f>
        <v>0</v>
      </c>
      <c r="X21" s="407">
        <f>造成波及!W21+建築波及!W21+設備波及!W21</f>
        <v>0</v>
      </c>
      <c r="Y21" s="407">
        <f>造成波及!X21+建築波及!X21+設備波及!X21</f>
        <v>0</v>
      </c>
      <c r="Z21" s="407">
        <f>造成波及!Y21+建築波及!Y21+設備波及!Y21</f>
        <v>0</v>
      </c>
      <c r="AA21" s="408">
        <f t="shared" si="14"/>
        <v>8.3700000000000002E-5</v>
      </c>
      <c r="AB21" s="400"/>
      <c r="AC21" s="16">
        <v>16</v>
      </c>
      <c r="AD21" s="409">
        <f t="shared" si="15"/>
        <v>163</v>
      </c>
      <c r="AE21" s="456" t="str">
        <f t="shared" si="16"/>
        <v>パルプ・紙・板紙・加工紙</v>
      </c>
      <c r="AF21" s="411">
        <f t="shared" si="17"/>
        <v>0</v>
      </c>
      <c r="AG21" s="411">
        <f t="shared" si="18"/>
        <v>0</v>
      </c>
      <c r="AH21" s="411">
        <f t="shared" si="19"/>
        <v>0</v>
      </c>
      <c r="AI21" s="411">
        <f t="shared" si="20"/>
        <v>0</v>
      </c>
      <c r="AK21" s="409">
        <f t="shared" ref="AK21:AK25" si="37">IF($AK$2=1,M21,AD21)</f>
        <v>32</v>
      </c>
      <c r="AL21" s="410" t="str">
        <f t="shared" ref="AL21:AL25" si="38">IF($AK$2=1,N21,AE21)</f>
        <v>電子部品</v>
      </c>
      <c r="AM21" s="411">
        <f>IF($AK$2=1,O21/固定資本!$C$11*1000,AF21/固定資本!$C$11*1000)</f>
        <v>0</v>
      </c>
      <c r="AN21" s="411">
        <f>IF($AK$2=1,P21/固定資本!$C$11*1000,AG21/固定資本!$C$11*1000)</f>
        <v>0</v>
      </c>
      <c r="AO21" s="411">
        <f>IF($AK$2=1,Q21/固定資本!$C$11*1000,AH21/固定資本!$C$11*1000)</f>
        <v>0</v>
      </c>
      <c r="AP21" s="411">
        <f>IF($AK$2=1,R21/固定資本!$C$11*1000,AI21/固定資本!$C$11*1000)</f>
        <v>0</v>
      </c>
      <c r="AR21" s="16">
        <f t="shared" si="2"/>
        <v>16</v>
      </c>
      <c r="AS21" s="413">
        <v>32</v>
      </c>
      <c r="AT21" s="406" t="s">
        <v>1170</v>
      </c>
      <c r="AU21" s="404">
        <f>SUMIF($B$6:$B$112,$D21,生産波及!T$6:T$112)</f>
        <v>0</v>
      </c>
      <c r="AV21" s="404">
        <f>SUMIF($B$6:$B$112,$D21,生産波及!U$6:U$112)</f>
        <v>0</v>
      </c>
      <c r="AW21" s="404">
        <f>SUMIF($B$6:$B$112,$D21,生産波及!V$6:V$112)</f>
        <v>0</v>
      </c>
      <c r="AX21" s="19">
        <f>SUMIF($B$6:$B$112,$D21,生産波及!W$6:W$112)</f>
        <v>0</v>
      </c>
      <c r="AY21" s="408">
        <f t="shared" si="3"/>
        <v>9.6799999999999995E-5</v>
      </c>
      <c r="AZ21" s="400"/>
      <c r="BA21" s="16">
        <v>16</v>
      </c>
      <c r="BB21" s="401">
        <f t="shared" si="23"/>
        <v>32</v>
      </c>
      <c r="BC21" s="460" t="str">
        <f t="shared" si="24"/>
        <v>電子部品</v>
      </c>
      <c r="BD21" s="411">
        <f t="shared" si="25"/>
        <v>0</v>
      </c>
      <c r="BE21" s="411">
        <f t="shared" si="26"/>
        <v>0</v>
      </c>
      <c r="BF21" s="411">
        <f t="shared" si="27"/>
        <v>0</v>
      </c>
      <c r="BG21" s="411">
        <f t="shared" si="28"/>
        <v>0</v>
      </c>
      <c r="BH21" s="10"/>
      <c r="BI21" s="16">
        <f t="shared" si="29"/>
        <v>16</v>
      </c>
      <c r="BJ21" s="405">
        <v>163</v>
      </c>
      <c r="BK21" s="406" t="s">
        <v>24</v>
      </c>
      <c r="BL21" s="407">
        <f>生産波及!T21</f>
        <v>0</v>
      </c>
      <c r="BM21" s="407">
        <f>生産波及!U21</f>
        <v>0</v>
      </c>
      <c r="BN21" s="407">
        <f>生産波及!V21</f>
        <v>0</v>
      </c>
      <c r="BO21" s="407">
        <f>生産波及!W21</f>
        <v>0</v>
      </c>
      <c r="BP21" s="408">
        <f t="shared" si="30"/>
        <v>8.3700000000000002E-5</v>
      </c>
      <c r="BQ21" s="400"/>
      <c r="BR21" s="16">
        <v>16</v>
      </c>
      <c r="BS21" s="409">
        <f t="shared" si="31"/>
        <v>163</v>
      </c>
      <c r="BT21" s="456" t="str">
        <f t="shared" si="32"/>
        <v>パルプ・紙・板紙・加工紙</v>
      </c>
      <c r="BU21" s="411">
        <f t="shared" si="33"/>
        <v>0</v>
      </c>
      <c r="BV21" s="411">
        <f t="shared" si="34"/>
        <v>0</v>
      </c>
      <c r="BW21" s="411">
        <f t="shared" si="35"/>
        <v>0</v>
      </c>
      <c r="BX21" s="411">
        <f t="shared" si="36"/>
        <v>0</v>
      </c>
      <c r="BZ21" s="409">
        <f t="shared" ref="BZ21:BZ25" si="39">IF($AK$2=1,BB21,BS21)</f>
        <v>32</v>
      </c>
      <c r="CA21" s="410" t="str">
        <f t="shared" ref="CA21:CA25" si="40">IF($AK$2=1,BC21,BT21)</f>
        <v>電子部品</v>
      </c>
      <c r="CB21" s="411">
        <f>IF($AK$2=1,BD21/固定資本!$C$11*1000,BU21/固定資本!$C$11*1000)</f>
        <v>0</v>
      </c>
      <c r="CC21" s="411">
        <f>IF($AK$2=1,BE21/固定資本!$C$11*1000,BV21/固定資本!$C$11*1000)</f>
        <v>0</v>
      </c>
      <c r="CD21" s="411">
        <f>IF($AK$2=1,BF21/固定資本!$C$11*1000,BW21/固定資本!$C$11*1000)</f>
        <v>0</v>
      </c>
      <c r="CE21" s="404">
        <f>IF($AK$2=1,BG21/固定資本!$C$11*1000,BX21/固定資本!$C$11*1000)</f>
        <v>0</v>
      </c>
    </row>
    <row r="22" spans="2:83">
      <c r="B22" s="401">
        <v>16</v>
      </c>
      <c r="C22" s="16">
        <f t="shared" si="0"/>
        <v>17</v>
      </c>
      <c r="D22" s="413">
        <v>33</v>
      </c>
      <c r="E22" s="406" t="s">
        <v>1171</v>
      </c>
      <c r="F22" s="404">
        <f>SUMIF($B$6:$B$112,$D22,造成波及!V$6:V$112)+SUMIF($B$6:$B$112,$D22,建築波及!V$6:V$112)+SUMIF($B$6:$B$112,$D22,設備波及!V$6:V$112)</f>
        <v>0</v>
      </c>
      <c r="G22" s="404">
        <f>SUMIF($B$6:$B$112,$D22,造成波及!W$6:W$112)+SUMIF($B$6:$B$112,$D22,建築波及!W$6:W$112)+SUMIF($B$6:$B$112,$D22,設備波及!W$6:W$112)</f>
        <v>0</v>
      </c>
      <c r="H22" s="404">
        <f>SUMIF($B$6:$B$112,$D22,造成波及!X$6:X$112)+SUMIF($B$6:$B$112,$D22,建築波及!X$6:X$112)+SUMIF($B$6:$B$112,$D22,設備波及!X$6:X$112)</f>
        <v>0</v>
      </c>
      <c r="I22" s="19">
        <f t="shared" si="6"/>
        <v>0</v>
      </c>
      <c r="J22" s="408">
        <f t="shared" si="7"/>
        <v>9.6699999999999992E-5</v>
      </c>
      <c r="K22" s="400"/>
      <c r="L22" s="16">
        <v>17</v>
      </c>
      <c r="M22" s="401">
        <f t="shared" si="8"/>
        <v>33</v>
      </c>
      <c r="N22" s="460" t="str">
        <f t="shared" si="9"/>
        <v>電気機械</v>
      </c>
      <c r="O22" s="411">
        <f t="shared" si="10"/>
        <v>0</v>
      </c>
      <c r="P22" s="411">
        <f t="shared" si="11"/>
        <v>0</v>
      </c>
      <c r="Q22" s="411">
        <f t="shared" si="12"/>
        <v>0</v>
      </c>
      <c r="R22" s="411">
        <f t="shared" si="13"/>
        <v>0</v>
      </c>
      <c r="S22" s="10"/>
      <c r="T22" s="16">
        <f t="shared" si="1"/>
        <v>17</v>
      </c>
      <c r="U22" s="405">
        <v>164</v>
      </c>
      <c r="V22" s="412" t="s">
        <v>25</v>
      </c>
      <c r="W22" s="407">
        <f>造成波及!V22+建築波及!V22+設備波及!V22</f>
        <v>0</v>
      </c>
      <c r="X22" s="407">
        <f>造成波及!W22+建築波及!W22+設備波及!W22</f>
        <v>0</v>
      </c>
      <c r="Y22" s="407">
        <f>造成波及!X22+建築波及!X22+設備波及!X22</f>
        <v>0</v>
      </c>
      <c r="Z22" s="407">
        <f>造成波及!Y22+建築波及!Y22+設備波及!Y22</f>
        <v>0</v>
      </c>
      <c r="AA22" s="408">
        <f t="shared" si="14"/>
        <v>8.3599999999999999E-5</v>
      </c>
      <c r="AB22" s="400"/>
      <c r="AC22" s="16">
        <v>17</v>
      </c>
      <c r="AD22" s="409">
        <f t="shared" si="15"/>
        <v>164</v>
      </c>
      <c r="AE22" s="456" t="str">
        <f t="shared" si="16"/>
        <v>紙加工品</v>
      </c>
      <c r="AF22" s="411">
        <f t="shared" si="17"/>
        <v>0</v>
      </c>
      <c r="AG22" s="411">
        <f t="shared" si="18"/>
        <v>0</v>
      </c>
      <c r="AH22" s="411">
        <f t="shared" si="19"/>
        <v>0</v>
      </c>
      <c r="AI22" s="411">
        <f t="shared" si="20"/>
        <v>0</v>
      </c>
      <c r="AK22" s="409">
        <f t="shared" si="37"/>
        <v>33</v>
      </c>
      <c r="AL22" s="410" t="str">
        <f t="shared" si="38"/>
        <v>電気機械</v>
      </c>
      <c r="AM22" s="411">
        <f>IF($AK$2=1,O22/固定資本!$C$11*1000,AF22/固定資本!$C$11*1000)</f>
        <v>0</v>
      </c>
      <c r="AN22" s="411">
        <f>IF($AK$2=1,P22/固定資本!$C$11*1000,AG22/固定資本!$C$11*1000)</f>
        <v>0</v>
      </c>
      <c r="AO22" s="411">
        <f>IF($AK$2=1,Q22/固定資本!$C$11*1000,AH22/固定資本!$C$11*1000)</f>
        <v>0</v>
      </c>
      <c r="AP22" s="411">
        <f>IF($AK$2=1,R22/固定資本!$C$11*1000,AI22/固定資本!$C$11*1000)</f>
        <v>0</v>
      </c>
      <c r="AR22" s="16">
        <f t="shared" si="2"/>
        <v>17</v>
      </c>
      <c r="AS22" s="413">
        <v>33</v>
      </c>
      <c r="AT22" s="406" t="s">
        <v>1171</v>
      </c>
      <c r="AU22" s="404">
        <f>SUMIF($B$6:$B$112,$D22,生産波及!T$6:T$112)</f>
        <v>0</v>
      </c>
      <c r="AV22" s="404">
        <f>SUMIF($B$6:$B$112,$D22,生産波及!U$6:U$112)</f>
        <v>0</v>
      </c>
      <c r="AW22" s="404">
        <f>SUMIF($B$6:$B$112,$D22,生産波及!V$6:V$112)</f>
        <v>0</v>
      </c>
      <c r="AX22" s="19">
        <f>SUMIF($B$6:$B$112,$D22,生産波及!W$6:W$112)</f>
        <v>0</v>
      </c>
      <c r="AY22" s="408">
        <f t="shared" si="3"/>
        <v>9.6699999999999992E-5</v>
      </c>
      <c r="AZ22" s="400"/>
      <c r="BA22" s="16">
        <v>17</v>
      </c>
      <c r="BB22" s="401">
        <f t="shared" si="23"/>
        <v>33</v>
      </c>
      <c r="BC22" s="460" t="str">
        <f t="shared" si="24"/>
        <v>電気機械</v>
      </c>
      <c r="BD22" s="411">
        <f t="shared" si="25"/>
        <v>0</v>
      </c>
      <c r="BE22" s="411">
        <f t="shared" si="26"/>
        <v>0</v>
      </c>
      <c r="BF22" s="411">
        <f t="shared" si="27"/>
        <v>0</v>
      </c>
      <c r="BG22" s="411">
        <f t="shared" si="28"/>
        <v>0</v>
      </c>
      <c r="BH22" s="10"/>
      <c r="BI22" s="16">
        <f t="shared" si="29"/>
        <v>17</v>
      </c>
      <c r="BJ22" s="405">
        <v>164</v>
      </c>
      <c r="BK22" s="412" t="s">
        <v>25</v>
      </c>
      <c r="BL22" s="407">
        <f>生産波及!T22</f>
        <v>0</v>
      </c>
      <c r="BM22" s="407">
        <f>生産波及!U22</f>
        <v>0</v>
      </c>
      <c r="BN22" s="407">
        <f>生産波及!V22</f>
        <v>0</v>
      </c>
      <c r="BO22" s="407">
        <f>生産波及!W22</f>
        <v>0</v>
      </c>
      <c r="BP22" s="408">
        <f t="shared" si="30"/>
        <v>8.3599999999999999E-5</v>
      </c>
      <c r="BQ22" s="400"/>
      <c r="BR22" s="16">
        <v>17</v>
      </c>
      <c r="BS22" s="409">
        <f t="shared" si="31"/>
        <v>164</v>
      </c>
      <c r="BT22" s="456" t="str">
        <f t="shared" si="32"/>
        <v>紙加工品</v>
      </c>
      <c r="BU22" s="411">
        <f t="shared" si="33"/>
        <v>0</v>
      </c>
      <c r="BV22" s="411">
        <f t="shared" si="34"/>
        <v>0</v>
      </c>
      <c r="BW22" s="411">
        <f t="shared" si="35"/>
        <v>0</v>
      </c>
      <c r="BX22" s="411">
        <f t="shared" si="36"/>
        <v>0</v>
      </c>
      <c r="BZ22" s="409">
        <f t="shared" si="39"/>
        <v>33</v>
      </c>
      <c r="CA22" s="410" t="str">
        <f t="shared" si="40"/>
        <v>電気機械</v>
      </c>
      <c r="CB22" s="411">
        <f>IF($AK$2=1,BD22/固定資本!$C$11*1000,BU22/固定資本!$C$11*1000)</f>
        <v>0</v>
      </c>
      <c r="CC22" s="411">
        <f>IF($AK$2=1,BE22/固定資本!$C$11*1000,BV22/固定資本!$C$11*1000)</f>
        <v>0</v>
      </c>
      <c r="CD22" s="411">
        <f>IF($AK$2=1,BF22/固定資本!$C$11*1000,BW22/固定資本!$C$11*1000)</f>
        <v>0</v>
      </c>
      <c r="CE22" s="404">
        <f>IF($AK$2=1,BG22/固定資本!$C$11*1000,BX22/固定資本!$C$11*1000)</f>
        <v>0</v>
      </c>
    </row>
    <row r="23" spans="2:83">
      <c r="B23" s="401">
        <v>39</v>
      </c>
      <c r="C23" s="16">
        <f t="shared" si="0"/>
        <v>18</v>
      </c>
      <c r="D23" s="402">
        <v>34</v>
      </c>
      <c r="E23" s="412" t="s">
        <v>1172</v>
      </c>
      <c r="F23" s="404">
        <f>SUMIF($B$6:$B$112,$D23,造成波及!V$6:V$112)+SUMIF($B$6:$B$112,$D23,建築波及!V$6:V$112)+SUMIF($B$6:$B$112,$D23,設備波及!V$6:V$112)</f>
        <v>0</v>
      </c>
      <c r="G23" s="404">
        <f>SUMIF($B$6:$B$112,$D23,造成波及!W$6:W$112)+SUMIF($B$6:$B$112,$D23,建築波及!W$6:W$112)+SUMIF($B$6:$B$112,$D23,設備波及!W$6:W$112)</f>
        <v>0</v>
      </c>
      <c r="H23" s="404">
        <f>SUMIF($B$6:$B$112,$D23,造成波及!X$6:X$112)+SUMIF($B$6:$B$112,$D23,建築波及!X$6:X$112)+SUMIF($B$6:$B$112,$D23,設備波及!X$6:X$112)</f>
        <v>0</v>
      </c>
      <c r="I23" s="19">
        <f t="shared" si="6"/>
        <v>0</v>
      </c>
      <c r="J23" s="408">
        <f t="shared" si="7"/>
        <v>9.659999999999999E-5</v>
      </c>
      <c r="K23" s="400"/>
      <c r="L23" s="16">
        <v>18</v>
      </c>
      <c r="M23" s="401">
        <f t="shared" si="8"/>
        <v>34</v>
      </c>
      <c r="N23" s="460" t="str">
        <f t="shared" si="9"/>
        <v>情報通信機器</v>
      </c>
      <c r="O23" s="411">
        <f t="shared" si="10"/>
        <v>0</v>
      </c>
      <c r="P23" s="411">
        <f t="shared" si="11"/>
        <v>0</v>
      </c>
      <c r="Q23" s="411">
        <f t="shared" si="12"/>
        <v>0</v>
      </c>
      <c r="R23" s="411">
        <f t="shared" si="13"/>
        <v>0</v>
      </c>
      <c r="S23" s="10"/>
      <c r="T23" s="16">
        <f t="shared" si="1"/>
        <v>18</v>
      </c>
      <c r="U23" s="405">
        <v>191</v>
      </c>
      <c r="V23" s="406" t="s">
        <v>26</v>
      </c>
      <c r="W23" s="407">
        <f>造成波及!V23+建築波及!V23+設備波及!V23</f>
        <v>0</v>
      </c>
      <c r="X23" s="407">
        <f>造成波及!W23+建築波及!W23+設備波及!W23</f>
        <v>0</v>
      </c>
      <c r="Y23" s="407">
        <f>造成波及!X23+建築波及!X23+設備波及!X23</f>
        <v>0</v>
      </c>
      <c r="Z23" s="407">
        <f>造成波及!Y23+建築波及!Y23+設備波及!Y23</f>
        <v>0</v>
      </c>
      <c r="AA23" s="408">
        <f t="shared" si="14"/>
        <v>8.0900000000000001E-5</v>
      </c>
      <c r="AB23" s="400"/>
      <c r="AC23" s="16">
        <v>18</v>
      </c>
      <c r="AD23" s="409">
        <f t="shared" si="15"/>
        <v>191</v>
      </c>
      <c r="AE23" s="456" t="str">
        <f t="shared" si="16"/>
        <v>印刷・製版・製本</v>
      </c>
      <c r="AF23" s="411">
        <f t="shared" si="17"/>
        <v>0</v>
      </c>
      <c r="AG23" s="411">
        <f t="shared" si="18"/>
        <v>0</v>
      </c>
      <c r="AH23" s="411">
        <f t="shared" si="19"/>
        <v>0</v>
      </c>
      <c r="AI23" s="411">
        <f t="shared" si="20"/>
        <v>0</v>
      </c>
      <c r="AK23" s="409">
        <f t="shared" si="37"/>
        <v>34</v>
      </c>
      <c r="AL23" s="410" t="str">
        <f t="shared" si="38"/>
        <v>情報通信機器</v>
      </c>
      <c r="AM23" s="411">
        <f>IF($AK$2=1,O23/固定資本!$C$11*1000,AF23/固定資本!$C$11*1000)</f>
        <v>0</v>
      </c>
      <c r="AN23" s="411">
        <f>IF($AK$2=1,P23/固定資本!$C$11*1000,AG23/固定資本!$C$11*1000)</f>
        <v>0</v>
      </c>
      <c r="AO23" s="411">
        <f>IF($AK$2=1,Q23/固定資本!$C$11*1000,AH23/固定資本!$C$11*1000)</f>
        <v>0</v>
      </c>
      <c r="AP23" s="411">
        <f>IF($AK$2=1,R23/固定資本!$C$11*1000,AI23/固定資本!$C$11*1000)</f>
        <v>0</v>
      </c>
      <c r="AR23" s="16">
        <f t="shared" si="2"/>
        <v>18</v>
      </c>
      <c r="AS23" s="402">
        <v>34</v>
      </c>
      <c r="AT23" s="412" t="s">
        <v>1172</v>
      </c>
      <c r="AU23" s="404">
        <f>SUMIF($B$6:$B$112,$D23,生産波及!T$6:T$112)</f>
        <v>0</v>
      </c>
      <c r="AV23" s="404">
        <f>SUMIF($B$6:$B$112,$D23,生産波及!U$6:U$112)</f>
        <v>0</v>
      </c>
      <c r="AW23" s="404">
        <f>SUMIF($B$6:$B$112,$D23,生産波及!V$6:V$112)</f>
        <v>0</v>
      </c>
      <c r="AX23" s="19">
        <f>SUMIF($B$6:$B$112,$D23,生産波及!W$6:W$112)</f>
        <v>0</v>
      </c>
      <c r="AY23" s="408">
        <f t="shared" si="3"/>
        <v>9.659999999999999E-5</v>
      </c>
      <c r="AZ23" s="400"/>
      <c r="BA23" s="16">
        <v>18</v>
      </c>
      <c r="BB23" s="401">
        <f t="shared" si="23"/>
        <v>34</v>
      </c>
      <c r="BC23" s="460" t="str">
        <f t="shared" si="24"/>
        <v>情報通信機器</v>
      </c>
      <c r="BD23" s="411">
        <f t="shared" si="25"/>
        <v>0</v>
      </c>
      <c r="BE23" s="411">
        <f t="shared" si="26"/>
        <v>0</v>
      </c>
      <c r="BF23" s="411">
        <f t="shared" si="27"/>
        <v>0</v>
      </c>
      <c r="BG23" s="411">
        <f t="shared" si="28"/>
        <v>0</v>
      </c>
      <c r="BH23" s="10"/>
      <c r="BI23" s="16">
        <f t="shared" si="29"/>
        <v>18</v>
      </c>
      <c r="BJ23" s="405">
        <v>191</v>
      </c>
      <c r="BK23" s="406" t="s">
        <v>26</v>
      </c>
      <c r="BL23" s="407">
        <f>生産波及!T23</f>
        <v>0</v>
      </c>
      <c r="BM23" s="407">
        <f>生産波及!U23</f>
        <v>0</v>
      </c>
      <c r="BN23" s="407">
        <f>生産波及!V23</f>
        <v>0</v>
      </c>
      <c r="BO23" s="407">
        <f>生産波及!W23</f>
        <v>0</v>
      </c>
      <c r="BP23" s="408">
        <f t="shared" si="30"/>
        <v>8.0900000000000001E-5</v>
      </c>
      <c r="BQ23" s="400"/>
      <c r="BR23" s="16">
        <v>18</v>
      </c>
      <c r="BS23" s="409">
        <f t="shared" si="31"/>
        <v>191</v>
      </c>
      <c r="BT23" s="456" t="str">
        <f t="shared" si="32"/>
        <v>印刷・製版・製本</v>
      </c>
      <c r="BU23" s="411">
        <f t="shared" si="33"/>
        <v>0</v>
      </c>
      <c r="BV23" s="411">
        <f t="shared" si="34"/>
        <v>0</v>
      </c>
      <c r="BW23" s="411">
        <f t="shared" si="35"/>
        <v>0</v>
      </c>
      <c r="BX23" s="411">
        <f t="shared" si="36"/>
        <v>0</v>
      </c>
      <c r="BZ23" s="409">
        <f t="shared" si="39"/>
        <v>34</v>
      </c>
      <c r="CA23" s="410" t="str">
        <f t="shared" si="40"/>
        <v>情報通信機器</v>
      </c>
      <c r="CB23" s="411">
        <f>IF($AK$2=1,BD23/固定資本!$C$11*1000,BU23/固定資本!$C$11*1000)</f>
        <v>0</v>
      </c>
      <c r="CC23" s="411">
        <f>IF($AK$2=1,BE23/固定資本!$C$11*1000,BV23/固定資本!$C$11*1000)</f>
        <v>0</v>
      </c>
      <c r="CD23" s="411">
        <f>IF($AK$2=1,BF23/固定資本!$C$11*1000,BW23/固定資本!$C$11*1000)</f>
        <v>0</v>
      </c>
      <c r="CE23" s="404">
        <f>IF($AK$2=1,BG23/固定資本!$C$11*1000,BX23/固定資本!$C$11*1000)</f>
        <v>0</v>
      </c>
    </row>
    <row r="24" spans="2:83">
      <c r="B24" s="401">
        <v>20</v>
      </c>
      <c r="C24" s="16">
        <f t="shared" si="0"/>
        <v>19</v>
      </c>
      <c r="D24" s="413">
        <v>35</v>
      </c>
      <c r="E24" s="406" t="s">
        <v>1173</v>
      </c>
      <c r="F24" s="404">
        <f>SUMIF($B$6:$B$112,$D24,造成波及!V$6:V$112)+SUMIF($B$6:$B$112,$D24,建築波及!V$6:V$112)+SUMIF($B$6:$B$112,$D24,設備波及!V$6:V$112)</f>
        <v>0</v>
      </c>
      <c r="G24" s="404">
        <f>SUMIF($B$6:$B$112,$D24,造成波及!W$6:W$112)+SUMIF($B$6:$B$112,$D24,建築波及!W$6:W$112)+SUMIF($B$6:$B$112,$D24,設備波及!W$6:W$112)</f>
        <v>0</v>
      </c>
      <c r="H24" s="404">
        <f>SUMIF($B$6:$B$112,$D24,造成波及!X$6:X$112)+SUMIF($B$6:$B$112,$D24,建築波及!X$6:X$112)+SUMIF($B$6:$B$112,$D24,設備波及!X$6:X$112)</f>
        <v>0</v>
      </c>
      <c r="I24" s="19">
        <f t="shared" si="6"/>
        <v>0</v>
      </c>
      <c r="J24" s="408">
        <f t="shared" si="7"/>
        <v>9.6500000000000001E-5</v>
      </c>
      <c r="K24" s="400"/>
      <c r="L24" s="16">
        <v>19</v>
      </c>
      <c r="M24" s="401">
        <f t="shared" si="8"/>
        <v>35</v>
      </c>
      <c r="N24" s="460" t="str">
        <f t="shared" si="9"/>
        <v>輸送機械</v>
      </c>
      <c r="O24" s="411">
        <f t="shared" si="10"/>
        <v>0</v>
      </c>
      <c r="P24" s="411">
        <f t="shared" si="11"/>
        <v>0</v>
      </c>
      <c r="Q24" s="411">
        <f t="shared" si="12"/>
        <v>0</v>
      </c>
      <c r="R24" s="411">
        <f t="shared" si="13"/>
        <v>0</v>
      </c>
      <c r="S24" s="10"/>
      <c r="T24" s="16">
        <f t="shared" si="1"/>
        <v>19</v>
      </c>
      <c r="U24" s="405">
        <v>201</v>
      </c>
      <c r="V24" s="406" t="s">
        <v>27</v>
      </c>
      <c r="W24" s="407">
        <f>造成波及!V24+建築波及!V24+設備波及!V24</f>
        <v>0</v>
      </c>
      <c r="X24" s="407">
        <f>造成波及!W24+建築波及!W24+設備波及!W24</f>
        <v>0</v>
      </c>
      <c r="Y24" s="407">
        <f>造成波及!X24+建築波及!X24+設備波及!X24</f>
        <v>0</v>
      </c>
      <c r="Z24" s="407">
        <f>造成波及!Y24+建築波及!Y24+設備波及!Y24</f>
        <v>0</v>
      </c>
      <c r="AA24" s="408">
        <f t="shared" si="14"/>
        <v>7.9899999999999991E-5</v>
      </c>
      <c r="AB24" s="400"/>
      <c r="AC24" s="16">
        <v>19</v>
      </c>
      <c r="AD24" s="409">
        <f t="shared" si="15"/>
        <v>201</v>
      </c>
      <c r="AE24" s="456" t="str">
        <f t="shared" si="16"/>
        <v>化学肥料</v>
      </c>
      <c r="AF24" s="411">
        <f t="shared" si="17"/>
        <v>0</v>
      </c>
      <c r="AG24" s="411">
        <f t="shared" si="18"/>
        <v>0</v>
      </c>
      <c r="AH24" s="411">
        <f t="shared" si="19"/>
        <v>0</v>
      </c>
      <c r="AI24" s="411">
        <f t="shared" si="20"/>
        <v>0</v>
      </c>
      <c r="AK24" s="409">
        <f t="shared" si="37"/>
        <v>35</v>
      </c>
      <c r="AL24" s="410" t="str">
        <f t="shared" si="38"/>
        <v>輸送機械</v>
      </c>
      <c r="AM24" s="411">
        <f>IF($AK$2=1,O24/固定資本!$C$11*1000,AF24/固定資本!$C$11*1000)</f>
        <v>0</v>
      </c>
      <c r="AN24" s="411">
        <f>IF($AK$2=1,P24/固定資本!$C$11*1000,AG24/固定資本!$C$11*1000)</f>
        <v>0</v>
      </c>
      <c r="AO24" s="411">
        <f>IF($AK$2=1,Q24/固定資本!$C$11*1000,AH24/固定資本!$C$11*1000)</f>
        <v>0</v>
      </c>
      <c r="AP24" s="411">
        <f>IF($AK$2=1,R24/固定資本!$C$11*1000,AI24/固定資本!$C$11*1000)</f>
        <v>0</v>
      </c>
      <c r="AR24" s="16">
        <f t="shared" si="2"/>
        <v>19</v>
      </c>
      <c r="AS24" s="413">
        <v>35</v>
      </c>
      <c r="AT24" s="406" t="s">
        <v>1173</v>
      </c>
      <c r="AU24" s="404">
        <f>SUMIF($B$6:$B$112,$D24,生産波及!T$6:T$112)</f>
        <v>0</v>
      </c>
      <c r="AV24" s="404">
        <f>SUMIF($B$6:$B$112,$D24,生産波及!U$6:U$112)</f>
        <v>0</v>
      </c>
      <c r="AW24" s="404">
        <f>SUMIF($B$6:$B$112,$D24,生産波及!V$6:V$112)</f>
        <v>0</v>
      </c>
      <c r="AX24" s="19">
        <f>SUMIF($B$6:$B$112,$D24,生産波及!W$6:W$112)</f>
        <v>0</v>
      </c>
      <c r="AY24" s="408">
        <f t="shared" si="3"/>
        <v>9.6500000000000001E-5</v>
      </c>
      <c r="AZ24" s="400"/>
      <c r="BA24" s="16">
        <v>19</v>
      </c>
      <c r="BB24" s="401">
        <f t="shared" si="23"/>
        <v>35</v>
      </c>
      <c r="BC24" s="460" t="str">
        <f t="shared" si="24"/>
        <v>輸送機械</v>
      </c>
      <c r="BD24" s="411">
        <f t="shared" si="25"/>
        <v>0</v>
      </c>
      <c r="BE24" s="411">
        <f t="shared" si="26"/>
        <v>0</v>
      </c>
      <c r="BF24" s="411">
        <f t="shared" si="27"/>
        <v>0</v>
      </c>
      <c r="BG24" s="411">
        <f t="shared" si="28"/>
        <v>0</v>
      </c>
      <c r="BH24" s="10"/>
      <c r="BI24" s="16">
        <f t="shared" si="29"/>
        <v>19</v>
      </c>
      <c r="BJ24" s="405">
        <v>201</v>
      </c>
      <c r="BK24" s="406" t="s">
        <v>27</v>
      </c>
      <c r="BL24" s="407">
        <f>生産波及!T24</f>
        <v>0</v>
      </c>
      <c r="BM24" s="407">
        <f>生産波及!U24</f>
        <v>0</v>
      </c>
      <c r="BN24" s="407">
        <f>生産波及!V24</f>
        <v>0</v>
      </c>
      <c r="BO24" s="407">
        <f>生産波及!W24</f>
        <v>0</v>
      </c>
      <c r="BP24" s="408">
        <f t="shared" si="30"/>
        <v>7.9899999999999991E-5</v>
      </c>
      <c r="BQ24" s="400"/>
      <c r="BR24" s="16">
        <v>19</v>
      </c>
      <c r="BS24" s="409">
        <f t="shared" si="31"/>
        <v>201</v>
      </c>
      <c r="BT24" s="456" t="str">
        <f t="shared" si="32"/>
        <v>化学肥料</v>
      </c>
      <c r="BU24" s="411">
        <f t="shared" si="33"/>
        <v>0</v>
      </c>
      <c r="BV24" s="411">
        <f t="shared" si="34"/>
        <v>0</v>
      </c>
      <c r="BW24" s="411">
        <f t="shared" si="35"/>
        <v>0</v>
      </c>
      <c r="BX24" s="411">
        <f t="shared" si="36"/>
        <v>0</v>
      </c>
      <c r="BZ24" s="409">
        <f t="shared" si="39"/>
        <v>35</v>
      </c>
      <c r="CA24" s="410" t="str">
        <f t="shared" si="40"/>
        <v>輸送機械</v>
      </c>
      <c r="CB24" s="411">
        <f>IF($AK$2=1,BD24/固定資本!$C$11*1000,BU24/固定資本!$C$11*1000)</f>
        <v>0</v>
      </c>
      <c r="CC24" s="411">
        <f>IF($AK$2=1,BE24/固定資本!$C$11*1000,BV24/固定資本!$C$11*1000)</f>
        <v>0</v>
      </c>
      <c r="CD24" s="411">
        <f>IF($AK$2=1,BF24/固定資本!$C$11*1000,BW24/固定資本!$C$11*1000)</f>
        <v>0</v>
      </c>
      <c r="CE24" s="404">
        <f>IF($AK$2=1,BG24/固定資本!$C$11*1000,BX24/固定資本!$C$11*1000)</f>
        <v>0</v>
      </c>
    </row>
    <row r="25" spans="2:83">
      <c r="B25" s="401">
        <v>20</v>
      </c>
      <c r="C25" s="16">
        <f t="shared" si="0"/>
        <v>20</v>
      </c>
      <c r="D25" s="413">
        <v>39</v>
      </c>
      <c r="E25" s="406" t="s">
        <v>1174</v>
      </c>
      <c r="F25" s="404">
        <f>SUMIF($B$6:$B$112,$D25,造成波及!V$6:V$112)+SUMIF($B$6:$B$112,$D25,建築波及!V$6:V$112)+SUMIF($B$6:$B$112,$D25,設備波及!V$6:V$112)</f>
        <v>0</v>
      </c>
      <c r="G25" s="404">
        <f>SUMIF($B$6:$B$112,$D25,造成波及!W$6:W$112)+SUMIF($B$6:$B$112,$D25,建築波及!W$6:W$112)+SUMIF($B$6:$B$112,$D25,設備波及!W$6:W$112)</f>
        <v>0</v>
      </c>
      <c r="H25" s="404">
        <f>SUMIF($B$6:$B$112,$D25,造成波及!X$6:X$112)+SUMIF($B$6:$B$112,$D25,建築波及!X$6:X$112)+SUMIF($B$6:$B$112,$D25,設備波及!X$6:X$112)</f>
        <v>0</v>
      </c>
      <c r="I25" s="19">
        <f t="shared" si="6"/>
        <v>0</v>
      </c>
      <c r="J25" s="408">
        <f t="shared" si="7"/>
        <v>9.6099999999999991E-5</v>
      </c>
      <c r="K25" s="400"/>
      <c r="L25" s="16">
        <v>20</v>
      </c>
      <c r="M25" s="401">
        <f t="shared" si="8"/>
        <v>39</v>
      </c>
      <c r="N25" s="460" t="str">
        <f t="shared" si="9"/>
        <v>その他の製造工業製品</v>
      </c>
      <c r="O25" s="411">
        <f t="shared" si="10"/>
        <v>0</v>
      </c>
      <c r="P25" s="411">
        <f t="shared" si="11"/>
        <v>0</v>
      </c>
      <c r="Q25" s="411">
        <f t="shared" si="12"/>
        <v>0</v>
      </c>
      <c r="R25" s="411">
        <f t="shared" si="13"/>
        <v>0</v>
      </c>
      <c r="S25" s="10"/>
      <c r="T25" s="16">
        <f t="shared" si="1"/>
        <v>20</v>
      </c>
      <c r="U25" s="405">
        <v>202</v>
      </c>
      <c r="V25" s="406" t="s">
        <v>28</v>
      </c>
      <c r="W25" s="407">
        <f>造成波及!V25+建築波及!V25+設備波及!V25</f>
        <v>0</v>
      </c>
      <c r="X25" s="407">
        <f>造成波及!W25+建築波及!W25+設備波及!W25</f>
        <v>0</v>
      </c>
      <c r="Y25" s="407">
        <f>造成波及!X25+建築波及!X25+設備波及!X25</f>
        <v>0</v>
      </c>
      <c r="Z25" s="407">
        <f>造成波及!Y25+建築波及!Y25+設備波及!Y25</f>
        <v>0</v>
      </c>
      <c r="AA25" s="408">
        <f t="shared" si="14"/>
        <v>7.9800000000000002E-5</v>
      </c>
      <c r="AB25" s="400"/>
      <c r="AC25" s="16">
        <v>20</v>
      </c>
      <c r="AD25" s="409">
        <f t="shared" si="15"/>
        <v>202</v>
      </c>
      <c r="AE25" s="456" t="str">
        <f t="shared" si="16"/>
        <v>無機化学工業製品</v>
      </c>
      <c r="AF25" s="411">
        <f t="shared" si="17"/>
        <v>0</v>
      </c>
      <c r="AG25" s="411">
        <f t="shared" si="18"/>
        <v>0</v>
      </c>
      <c r="AH25" s="411">
        <f t="shared" si="19"/>
        <v>0</v>
      </c>
      <c r="AI25" s="411">
        <f t="shared" si="20"/>
        <v>0</v>
      </c>
      <c r="AK25" s="409">
        <f t="shared" si="37"/>
        <v>39</v>
      </c>
      <c r="AL25" s="410" t="str">
        <f t="shared" si="38"/>
        <v>その他の製造工業製品</v>
      </c>
      <c r="AM25" s="411">
        <f>IF($AK$2=1,O25/固定資本!$C$11*1000,AF25/固定資本!$C$11*1000)</f>
        <v>0</v>
      </c>
      <c r="AN25" s="411">
        <f>IF($AK$2=1,P25/固定資本!$C$11*1000,AG25/固定資本!$C$11*1000)</f>
        <v>0</v>
      </c>
      <c r="AO25" s="411">
        <f>IF($AK$2=1,Q25/固定資本!$C$11*1000,AH25/固定資本!$C$11*1000)</f>
        <v>0</v>
      </c>
      <c r="AP25" s="411">
        <f>IF($AK$2=1,R25/固定資本!$C$11*1000,AI25/固定資本!$C$11*1000)</f>
        <v>0</v>
      </c>
      <c r="AR25" s="16">
        <f t="shared" si="2"/>
        <v>20</v>
      </c>
      <c r="AS25" s="413">
        <v>39</v>
      </c>
      <c r="AT25" s="406" t="s">
        <v>1174</v>
      </c>
      <c r="AU25" s="404">
        <f>SUMIF($B$6:$B$112,$D25,生産波及!T$6:T$112)</f>
        <v>0</v>
      </c>
      <c r="AV25" s="404">
        <f>SUMIF($B$6:$B$112,$D25,生産波及!U$6:U$112)</f>
        <v>0</v>
      </c>
      <c r="AW25" s="404">
        <f>SUMIF($B$6:$B$112,$D25,生産波及!V$6:V$112)</f>
        <v>0</v>
      </c>
      <c r="AX25" s="19">
        <f>SUMIF($B$6:$B$112,$D25,生産波及!W$6:W$112)</f>
        <v>0</v>
      </c>
      <c r="AY25" s="408">
        <f t="shared" si="3"/>
        <v>9.6099999999999991E-5</v>
      </c>
      <c r="AZ25" s="400"/>
      <c r="BA25" s="16">
        <v>20</v>
      </c>
      <c r="BB25" s="401">
        <f t="shared" si="23"/>
        <v>39</v>
      </c>
      <c r="BC25" s="460" t="str">
        <f t="shared" si="24"/>
        <v>その他の製造工業製品</v>
      </c>
      <c r="BD25" s="411">
        <f t="shared" si="25"/>
        <v>0</v>
      </c>
      <c r="BE25" s="411">
        <f t="shared" si="26"/>
        <v>0</v>
      </c>
      <c r="BF25" s="411">
        <f t="shared" si="27"/>
        <v>0</v>
      </c>
      <c r="BG25" s="411">
        <f t="shared" si="28"/>
        <v>0</v>
      </c>
      <c r="BH25" s="10"/>
      <c r="BI25" s="16">
        <f t="shared" si="29"/>
        <v>20</v>
      </c>
      <c r="BJ25" s="405">
        <v>202</v>
      </c>
      <c r="BK25" s="406" t="s">
        <v>28</v>
      </c>
      <c r="BL25" s="407">
        <f>生産波及!T25</f>
        <v>0</v>
      </c>
      <c r="BM25" s="407">
        <f>生産波及!U25</f>
        <v>0</v>
      </c>
      <c r="BN25" s="407">
        <f>生産波及!V25</f>
        <v>0</v>
      </c>
      <c r="BO25" s="407">
        <f>生産波及!W25</f>
        <v>0</v>
      </c>
      <c r="BP25" s="408">
        <f t="shared" si="30"/>
        <v>7.9800000000000002E-5</v>
      </c>
      <c r="BQ25" s="400"/>
      <c r="BR25" s="16">
        <v>20</v>
      </c>
      <c r="BS25" s="409">
        <f t="shared" si="31"/>
        <v>202</v>
      </c>
      <c r="BT25" s="456" t="str">
        <f t="shared" si="32"/>
        <v>無機化学工業製品</v>
      </c>
      <c r="BU25" s="411">
        <f t="shared" si="33"/>
        <v>0</v>
      </c>
      <c r="BV25" s="411">
        <f t="shared" si="34"/>
        <v>0</v>
      </c>
      <c r="BW25" s="411">
        <f t="shared" si="35"/>
        <v>0</v>
      </c>
      <c r="BX25" s="411">
        <f t="shared" si="36"/>
        <v>0</v>
      </c>
      <c r="BZ25" s="409">
        <f t="shared" si="39"/>
        <v>39</v>
      </c>
      <c r="CA25" s="410" t="str">
        <f t="shared" si="40"/>
        <v>その他の製造工業製品</v>
      </c>
      <c r="CB25" s="411">
        <f>IF($AK$2=1,BD25/固定資本!$C$11*1000,BU25/固定資本!$C$11*1000)</f>
        <v>0</v>
      </c>
      <c r="CC25" s="411">
        <f>IF($AK$2=1,BE25/固定資本!$C$11*1000,BV25/固定資本!$C$11*1000)</f>
        <v>0</v>
      </c>
      <c r="CD25" s="411">
        <f>IF($AK$2=1,BF25/固定資本!$C$11*1000,BW25/固定資本!$C$11*1000)</f>
        <v>0</v>
      </c>
      <c r="CE25" s="404">
        <f>IF($AK$2=1,BG25/固定資本!$C$11*1000,BX25/固定資本!$C$11*1000)</f>
        <v>0</v>
      </c>
    </row>
    <row r="26" spans="2:83">
      <c r="B26" s="401">
        <v>20</v>
      </c>
      <c r="C26" s="16">
        <f t="shared" si="0"/>
        <v>21</v>
      </c>
      <c r="D26" s="413">
        <v>41</v>
      </c>
      <c r="E26" s="406" t="s">
        <v>1175</v>
      </c>
      <c r="F26" s="404">
        <f>SUMIF($B$6:$B$112,$D26,造成波及!V$6:V$112)+SUMIF($B$6:$B$112,$D26,建築波及!V$6:V$112)+SUMIF($B$6:$B$112,$D26,設備波及!V$6:V$112)</f>
        <v>0</v>
      </c>
      <c r="G26" s="404">
        <f>SUMIF($B$6:$B$112,$D26,造成波及!W$6:W$112)+SUMIF($B$6:$B$112,$D26,建築波及!W$6:W$112)+SUMIF($B$6:$B$112,$D26,設備波及!W$6:W$112)</f>
        <v>0</v>
      </c>
      <c r="H26" s="404">
        <f>SUMIF($B$6:$B$112,$D26,造成波及!X$6:X$112)+SUMIF($B$6:$B$112,$D26,建築波及!X$6:X$112)+SUMIF($B$6:$B$112,$D26,設備波及!X$6:X$112)</f>
        <v>0</v>
      </c>
      <c r="I26" s="19">
        <f t="shared" si="6"/>
        <v>0</v>
      </c>
      <c r="J26" s="408">
        <f t="shared" si="7"/>
        <v>9.59E-5</v>
      </c>
      <c r="K26" s="400"/>
      <c r="L26" s="16">
        <v>21</v>
      </c>
      <c r="M26" s="401">
        <f t="shared" si="8"/>
        <v>41</v>
      </c>
      <c r="N26" s="460" t="str">
        <f t="shared" si="9"/>
        <v>建設</v>
      </c>
      <c r="O26" s="411">
        <f t="shared" si="10"/>
        <v>0</v>
      </c>
      <c r="P26" s="411">
        <f t="shared" si="11"/>
        <v>0</v>
      </c>
      <c r="Q26" s="411">
        <f t="shared" si="12"/>
        <v>0</v>
      </c>
      <c r="R26" s="411">
        <f t="shared" si="13"/>
        <v>0</v>
      </c>
      <c r="S26" s="10"/>
      <c r="T26" s="16">
        <f t="shared" si="1"/>
        <v>21</v>
      </c>
      <c r="U26" s="405">
        <v>203</v>
      </c>
      <c r="V26" s="406" t="s">
        <v>29</v>
      </c>
      <c r="W26" s="407">
        <f>造成波及!V26+建築波及!V26+設備波及!V26</f>
        <v>0</v>
      </c>
      <c r="X26" s="407">
        <f>造成波及!W26+建築波及!W26+設備波及!W26</f>
        <v>0</v>
      </c>
      <c r="Y26" s="407">
        <f>造成波及!X26+建築波及!X26+設備波及!X26</f>
        <v>0</v>
      </c>
      <c r="Z26" s="407">
        <f>造成波及!Y26+建築波及!Y26+設備波及!Y26</f>
        <v>0</v>
      </c>
      <c r="AA26" s="408">
        <f t="shared" si="14"/>
        <v>7.9699999999999999E-5</v>
      </c>
      <c r="AB26" s="400"/>
      <c r="AC26" s="16">
        <v>21</v>
      </c>
      <c r="AD26" s="409">
        <f t="shared" si="15"/>
        <v>203</v>
      </c>
      <c r="AE26" s="456" t="str">
        <f t="shared" si="16"/>
        <v>石油化学系基礎製品</v>
      </c>
      <c r="AF26" s="411">
        <f t="shared" si="17"/>
        <v>0</v>
      </c>
      <c r="AG26" s="411">
        <f t="shared" si="18"/>
        <v>0</v>
      </c>
      <c r="AH26" s="411">
        <f t="shared" si="19"/>
        <v>0</v>
      </c>
      <c r="AI26" s="411">
        <f t="shared" si="20"/>
        <v>0</v>
      </c>
      <c r="AK26" s="415">
        <f>IF($AK$2=1,M47,AD115)</f>
        <v>99</v>
      </c>
      <c r="AL26" s="416" t="str">
        <f>IF($AK$2=1,N47,AE115)</f>
        <v>その他</v>
      </c>
      <c r="AM26" s="417">
        <f>IF($AK$2=1,O47/固定資本!$C$11*1000,AF115/固定資本!$C$11*1000)</f>
        <v>0</v>
      </c>
      <c r="AN26" s="417">
        <f>IF($AK$2=1,P47/固定資本!$C$11*1000,AG115/固定資本!$C$11*1000)</f>
        <v>0</v>
      </c>
      <c r="AO26" s="417">
        <f>IF($AK$2=1,Q47/固定資本!$C$11*1000,AH115/固定資本!$C$11*1000)</f>
        <v>0</v>
      </c>
      <c r="AP26" s="417">
        <f>IF($AK$2=1,R47/固定資本!$C$11*1000,AI115/固定資本!$C$11*1000)</f>
        <v>0</v>
      </c>
      <c r="AR26" s="16">
        <f t="shared" si="2"/>
        <v>21</v>
      </c>
      <c r="AS26" s="413">
        <v>41</v>
      </c>
      <c r="AT26" s="406" t="s">
        <v>1175</v>
      </c>
      <c r="AU26" s="404">
        <f>SUMIF($B$6:$B$112,$D26,生産波及!T$6:T$112)</f>
        <v>0</v>
      </c>
      <c r="AV26" s="404">
        <f>SUMIF($B$6:$B$112,$D26,生産波及!U$6:U$112)</f>
        <v>0</v>
      </c>
      <c r="AW26" s="404">
        <f>SUMIF($B$6:$B$112,$D26,生産波及!V$6:V$112)</f>
        <v>0</v>
      </c>
      <c r="AX26" s="19">
        <f>SUMIF($B$6:$B$112,$D26,生産波及!W$6:W$112)</f>
        <v>0</v>
      </c>
      <c r="AY26" s="408">
        <f t="shared" si="3"/>
        <v>9.59E-5</v>
      </c>
      <c r="AZ26" s="400"/>
      <c r="BA26" s="16">
        <v>21</v>
      </c>
      <c r="BB26" s="401">
        <f t="shared" si="23"/>
        <v>41</v>
      </c>
      <c r="BC26" s="460" t="str">
        <f t="shared" si="24"/>
        <v>建設</v>
      </c>
      <c r="BD26" s="411">
        <f t="shared" si="25"/>
        <v>0</v>
      </c>
      <c r="BE26" s="411">
        <f t="shared" si="26"/>
        <v>0</v>
      </c>
      <c r="BF26" s="411">
        <f t="shared" si="27"/>
        <v>0</v>
      </c>
      <c r="BG26" s="411">
        <f t="shared" si="28"/>
        <v>0</v>
      </c>
      <c r="BH26" s="10"/>
      <c r="BI26" s="16">
        <f t="shared" si="29"/>
        <v>21</v>
      </c>
      <c r="BJ26" s="405">
        <v>203</v>
      </c>
      <c r="BK26" s="406" t="s">
        <v>29</v>
      </c>
      <c r="BL26" s="407">
        <f>生産波及!T26</f>
        <v>0</v>
      </c>
      <c r="BM26" s="407">
        <f>生産波及!U26</f>
        <v>0</v>
      </c>
      <c r="BN26" s="407">
        <f>生産波及!V26</f>
        <v>0</v>
      </c>
      <c r="BO26" s="407">
        <f>生産波及!W26</f>
        <v>0</v>
      </c>
      <c r="BP26" s="408">
        <f t="shared" si="30"/>
        <v>7.9699999999999999E-5</v>
      </c>
      <c r="BQ26" s="400"/>
      <c r="BR26" s="16">
        <v>21</v>
      </c>
      <c r="BS26" s="409">
        <f t="shared" si="31"/>
        <v>203</v>
      </c>
      <c r="BT26" s="456" t="str">
        <f t="shared" si="32"/>
        <v>石油化学系基礎製品</v>
      </c>
      <c r="BU26" s="411">
        <f t="shared" si="33"/>
        <v>0</v>
      </c>
      <c r="BV26" s="411">
        <f t="shared" si="34"/>
        <v>0</v>
      </c>
      <c r="BW26" s="411">
        <f t="shared" si="35"/>
        <v>0</v>
      </c>
      <c r="BX26" s="411">
        <f t="shared" si="36"/>
        <v>0</v>
      </c>
      <c r="BZ26" s="415">
        <f>IF($AK$2=1,BB47,BS115)</f>
        <v>99</v>
      </c>
      <c r="CA26" s="416" t="str">
        <f>IF($AK$2=1,BC47,BT115)</f>
        <v>その他</v>
      </c>
      <c r="CB26" s="417">
        <f>IF($AK$2=1,BD47/固定資本!$C$11*1000,BU115/固定資本!$C$11*1000)</f>
        <v>0</v>
      </c>
      <c r="CC26" s="417">
        <f>IF($AK$2=1,BE47/固定資本!$C$11*1000,BV115/固定資本!$C$11*1000)</f>
        <v>0</v>
      </c>
      <c r="CD26" s="417">
        <f>IF($AK$2=1,BF47/固定資本!$C$11*1000,BW115/固定資本!$C$11*1000)</f>
        <v>0</v>
      </c>
      <c r="CE26" s="417">
        <f>IF($AK$2=1,BG47/固定資本!$C$11*1000,BX115/固定資本!$C$11*1000)</f>
        <v>0</v>
      </c>
    </row>
    <row r="27" spans="2:83">
      <c r="B27" s="401">
        <v>20</v>
      </c>
      <c r="C27" s="16">
        <f t="shared" si="0"/>
        <v>22</v>
      </c>
      <c r="D27" s="413">
        <v>46</v>
      </c>
      <c r="E27" s="406" t="s">
        <v>1176</v>
      </c>
      <c r="F27" s="404">
        <f>SUMIF($B$6:$B$112,$D27,造成波及!V$6:V$112)+SUMIF($B$6:$B$112,$D27,建築波及!V$6:V$112)+SUMIF($B$6:$B$112,$D27,設備波及!V$6:V$112)</f>
        <v>0</v>
      </c>
      <c r="G27" s="404">
        <f>SUMIF($B$6:$B$112,$D27,造成波及!W$6:W$112)+SUMIF($B$6:$B$112,$D27,建築波及!W$6:W$112)+SUMIF($B$6:$B$112,$D27,設備波及!W$6:W$112)</f>
        <v>0</v>
      </c>
      <c r="H27" s="404">
        <f>SUMIF($B$6:$B$112,$D27,造成波及!X$6:X$112)+SUMIF($B$6:$B$112,$D27,建築波及!X$6:X$112)+SUMIF($B$6:$B$112,$D27,設備波及!X$6:X$112)</f>
        <v>0</v>
      </c>
      <c r="I27" s="19">
        <f t="shared" si="6"/>
        <v>0</v>
      </c>
      <c r="J27" s="408">
        <f t="shared" si="7"/>
        <v>9.5400000000000001E-5</v>
      </c>
      <c r="K27" s="400"/>
      <c r="L27" s="16">
        <v>22</v>
      </c>
      <c r="M27" s="401">
        <f t="shared" si="8"/>
        <v>46</v>
      </c>
      <c r="N27" s="460" t="str">
        <f t="shared" si="9"/>
        <v>電力・ガス・熱供給</v>
      </c>
      <c r="O27" s="411">
        <f t="shared" si="10"/>
        <v>0</v>
      </c>
      <c r="P27" s="411">
        <f t="shared" si="11"/>
        <v>0</v>
      </c>
      <c r="Q27" s="411">
        <f t="shared" si="12"/>
        <v>0</v>
      </c>
      <c r="R27" s="411">
        <f t="shared" si="13"/>
        <v>0</v>
      </c>
      <c r="S27" s="10"/>
      <c r="T27" s="16">
        <f t="shared" si="1"/>
        <v>22</v>
      </c>
      <c r="U27" s="405">
        <v>204</v>
      </c>
      <c r="V27" s="406" t="s">
        <v>30</v>
      </c>
      <c r="W27" s="407">
        <f>造成波及!V27+建築波及!V27+設備波及!V27</f>
        <v>0</v>
      </c>
      <c r="X27" s="407">
        <f>造成波及!W27+建築波及!W27+設備波及!W27</f>
        <v>0</v>
      </c>
      <c r="Y27" s="407">
        <f>造成波及!X27+建築波及!X27+設備波及!X27</f>
        <v>0</v>
      </c>
      <c r="Z27" s="407">
        <f>造成波及!Y27+建築波及!Y27+設備波及!Y27</f>
        <v>0</v>
      </c>
      <c r="AA27" s="408">
        <f t="shared" si="14"/>
        <v>7.9599999999999997E-5</v>
      </c>
      <c r="AB27" s="400"/>
      <c r="AC27" s="16">
        <v>22</v>
      </c>
      <c r="AD27" s="409">
        <f t="shared" si="15"/>
        <v>204</v>
      </c>
      <c r="AE27" s="456" t="str">
        <f t="shared" si="16"/>
        <v>有機化学工業製品（石油化学系基礎製品・合成樹脂を除く。）</v>
      </c>
      <c r="AF27" s="411">
        <f t="shared" si="17"/>
        <v>0</v>
      </c>
      <c r="AG27" s="411">
        <f t="shared" si="18"/>
        <v>0</v>
      </c>
      <c r="AH27" s="411">
        <f t="shared" si="19"/>
        <v>0</v>
      </c>
      <c r="AI27" s="411">
        <f t="shared" si="20"/>
        <v>0</v>
      </c>
      <c r="AR27" s="16">
        <f t="shared" si="2"/>
        <v>22</v>
      </c>
      <c r="AS27" s="413">
        <v>46</v>
      </c>
      <c r="AT27" s="406" t="s">
        <v>1176</v>
      </c>
      <c r="AU27" s="404">
        <f>SUMIF($B$6:$B$112,$D27,生産波及!T$6:T$112)</f>
        <v>0</v>
      </c>
      <c r="AV27" s="404">
        <f>SUMIF($B$6:$B$112,$D27,生産波及!U$6:U$112)</f>
        <v>0</v>
      </c>
      <c r="AW27" s="404">
        <f>SUMIF($B$6:$B$112,$D27,生産波及!V$6:V$112)</f>
        <v>0</v>
      </c>
      <c r="AX27" s="19">
        <f>SUMIF($B$6:$B$112,$D27,生産波及!W$6:W$112)</f>
        <v>0</v>
      </c>
      <c r="AY27" s="408">
        <f t="shared" si="3"/>
        <v>9.5400000000000001E-5</v>
      </c>
      <c r="AZ27" s="400"/>
      <c r="BA27" s="16">
        <v>22</v>
      </c>
      <c r="BB27" s="401">
        <f t="shared" si="23"/>
        <v>46</v>
      </c>
      <c r="BC27" s="460" t="str">
        <f t="shared" si="24"/>
        <v>電力・ガス・熱供給</v>
      </c>
      <c r="BD27" s="411">
        <f t="shared" si="25"/>
        <v>0</v>
      </c>
      <c r="BE27" s="411">
        <f t="shared" si="26"/>
        <v>0</v>
      </c>
      <c r="BF27" s="411">
        <f t="shared" si="27"/>
        <v>0</v>
      </c>
      <c r="BG27" s="411">
        <f t="shared" si="28"/>
        <v>0</v>
      </c>
      <c r="BH27" s="10"/>
      <c r="BI27" s="16">
        <f t="shared" si="29"/>
        <v>22</v>
      </c>
      <c r="BJ27" s="405">
        <v>204</v>
      </c>
      <c r="BK27" s="406" t="s">
        <v>30</v>
      </c>
      <c r="BL27" s="407">
        <f>生産波及!T27</f>
        <v>0</v>
      </c>
      <c r="BM27" s="407">
        <f>生産波及!U27</f>
        <v>0</v>
      </c>
      <c r="BN27" s="407">
        <f>生産波及!V27</f>
        <v>0</v>
      </c>
      <c r="BO27" s="407">
        <f>生産波及!W27</f>
        <v>0</v>
      </c>
      <c r="BP27" s="408">
        <f t="shared" si="30"/>
        <v>7.9599999999999997E-5</v>
      </c>
      <c r="BQ27" s="400"/>
      <c r="BR27" s="16">
        <v>22</v>
      </c>
      <c r="BS27" s="409">
        <f t="shared" si="31"/>
        <v>204</v>
      </c>
      <c r="BT27" s="456" t="str">
        <f t="shared" si="32"/>
        <v>有機化学工業製品（石油化学系基礎製品・合成樹脂を除く。）</v>
      </c>
      <c r="BU27" s="411">
        <f t="shared" si="33"/>
        <v>0</v>
      </c>
      <c r="BV27" s="411">
        <f t="shared" si="34"/>
        <v>0</v>
      </c>
      <c r="BW27" s="411">
        <f t="shared" si="35"/>
        <v>0</v>
      </c>
      <c r="BX27" s="411">
        <f t="shared" si="36"/>
        <v>0</v>
      </c>
      <c r="BZ27" s="434"/>
    </row>
    <row r="28" spans="2:83">
      <c r="B28" s="401">
        <v>20</v>
      </c>
      <c r="C28" s="16">
        <f t="shared" si="0"/>
        <v>23</v>
      </c>
      <c r="D28" s="413">
        <v>47</v>
      </c>
      <c r="E28" s="406" t="s">
        <v>1177</v>
      </c>
      <c r="F28" s="404">
        <f>SUMIF($B$6:$B$112,$D28,造成波及!V$6:V$112)+SUMIF($B$6:$B$112,$D28,建築波及!V$6:V$112)+SUMIF($B$6:$B$112,$D28,設備波及!V$6:V$112)</f>
        <v>0</v>
      </c>
      <c r="G28" s="404">
        <f>SUMIF($B$6:$B$112,$D28,造成波及!W$6:W$112)+SUMIF($B$6:$B$112,$D28,建築波及!W$6:W$112)+SUMIF($B$6:$B$112,$D28,設備波及!W$6:W$112)</f>
        <v>0</v>
      </c>
      <c r="H28" s="404">
        <f>SUMIF($B$6:$B$112,$D28,造成波及!X$6:X$112)+SUMIF($B$6:$B$112,$D28,建築波及!X$6:X$112)+SUMIF($B$6:$B$112,$D28,設備波及!X$6:X$112)</f>
        <v>0</v>
      </c>
      <c r="I28" s="19">
        <f t="shared" si="6"/>
        <v>0</v>
      </c>
      <c r="J28" s="408">
        <f t="shared" si="7"/>
        <v>9.5299999999999999E-5</v>
      </c>
      <c r="K28" s="400"/>
      <c r="L28" s="16">
        <v>23</v>
      </c>
      <c r="M28" s="401">
        <f t="shared" si="8"/>
        <v>47</v>
      </c>
      <c r="N28" s="460" t="str">
        <f t="shared" si="9"/>
        <v>水道</v>
      </c>
      <c r="O28" s="411">
        <f t="shared" si="10"/>
        <v>0</v>
      </c>
      <c r="P28" s="411">
        <f t="shared" si="11"/>
        <v>0</v>
      </c>
      <c r="Q28" s="411">
        <f t="shared" si="12"/>
        <v>0</v>
      </c>
      <c r="R28" s="411">
        <f t="shared" si="13"/>
        <v>0</v>
      </c>
      <c r="S28" s="10"/>
      <c r="T28" s="16">
        <f t="shared" si="1"/>
        <v>23</v>
      </c>
      <c r="U28" s="405">
        <v>205</v>
      </c>
      <c r="V28" s="412" t="s">
        <v>31</v>
      </c>
      <c r="W28" s="407">
        <f>造成波及!V28+建築波及!V28+設備波及!V28</f>
        <v>0</v>
      </c>
      <c r="X28" s="407">
        <f>造成波及!W28+建築波及!W28+設備波及!W28</f>
        <v>0</v>
      </c>
      <c r="Y28" s="407">
        <f>造成波及!X28+建築波及!X28+設備波及!X28</f>
        <v>0</v>
      </c>
      <c r="Z28" s="407">
        <f>造成波及!Y28+建築波及!Y28+設備波及!Y28</f>
        <v>0</v>
      </c>
      <c r="AA28" s="408">
        <f t="shared" si="14"/>
        <v>7.9499999999999994E-5</v>
      </c>
      <c r="AB28" s="400"/>
      <c r="AC28" s="16">
        <v>23</v>
      </c>
      <c r="AD28" s="409">
        <f t="shared" si="15"/>
        <v>205</v>
      </c>
      <c r="AE28" s="456" t="str">
        <f t="shared" si="16"/>
        <v>合成樹脂</v>
      </c>
      <c r="AF28" s="411">
        <f t="shared" si="17"/>
        <v>0</v>
      </c>
      <c r="AG28" s="411">
        <f t="shared" si="18"/>
        <v>0</v>
      </c>
      <c r="AH28" s="411">
        <f t="shared" si="19"/>
        <v>0</v>
      </c>
      <c r="AI28" s="411">
        <f t="shared" si="20"/>
        <v>0</v>
      </c>
      <c r="AR28" s="16">
        <f t="shared" si="2"/>
        <v>23</v>
      </c>
      <c r="AS28" s="413">
        <v>47</v>
      </c>
      <c r="AT28" s="406" t="s">
        <v>1177</v>
      </c>
      <c r="AU28" s="404">
        <f>SUMIF($B$6:$B$112,$D28,生産波及!T$6:T$112)</f>
        <v>0</v>
      </c>
      <c r="AV28" s="404">
        <f>SUMIF($B$6:$B$112,$D28,生産波及!U$6:U$112)</f>
        <v>0</v>
      </c>
      <c r="AW28" s="404">
        <f>SUMIF($B$6:$B$112,$D28,生産波及!V$6:V$112)</f>
        <v>0</v>
      </c>
      <c r="AX28" s="19">
        <f>SUMIF($B$6:$B$112,$D28,生産波及!W$6:W$112)</f>
        <v>0</v>
      </c>
      <c r="AY28" s="408">
        <f t="shared" si="3"/>
        <v>9.5299999999999999E-5</v>
      </c>
      <c r="AZ28" s="400"/>
      <c r="BA28" s="16">
        <v>23</v>
      </c>
      <c r="BB28" s="401">
        <f t="shared" si="23"/>
        <v>47</v>
      </c>
      <c r="BC28" s="460" t="str">
        <f t="shared" si="24"/>
        <v>水道</v>
      </c>
      <c r="BD28" s="411">
        <f t="shared" si="25"/>
        <v>0</v>
      </c>
      <c r="BE28" s="411">
        <f t="shared" si="26"/>
        <v>0</v>
      </c>
      <c r="BF28" s="411">
        <f t="shared" si="27"/>
        <v>0</v>
      </c>
      <c r="BG28" s="411">
        <f t="shared" si="28"/>
        <v>0</v>
      </c>
      <c r="BH28" s="10"/>
      <c r="BI28" s="16">
        <f t="shared" si="29"/>
        <v>23</v>
      </c>
      <c r="BJ28" s="405">
        <v>205</v>
      </c>
      <c r="BK28" s="412" t="s">
        <v>31</v>
      </c>
      <c r="BL28" s="407">
        <f>生産波及!T28</f>
        <v>0</v>
      </c>
      <c r="BM28" s="407">
        <f>生産波及!U28</f>
        <v>0</v>
      </c>
      <c r="BN28" s="407">
        <f>生産波及!V28</f>
        <v>0</v>
      </c>
      <c r="BO28" s="407">
        <f>生産波及!W28</f>
        <v>0</v>
      </c>
      <c r="BP28" s="408">
        <f t="shared" si="30"/>
        <v>7.9499999999999994E-5</v>
      </c>
      <c r="BQ28" s="400"/>
      <c r="BR28" s="16">
        <v>23</v>
      </c>
      <c r="BS28" s="409">
        <f t="shared" si="31"/>
        <v>205</v>
      </c>
      <c r="BT28" s="456" t="str">
        <f t="shared" si="32"/>
        <v>合成樹脂</v>
      </c>
      <c r="BU28" s="411">
        <f t="shared" si="33"/>
        <v>0</v>
      </c>
      <c r="BV28" s="411">
        <f t="shared" si="34"/>
        <v>0</v>
      </c>
      <c r="BW28" s="411">
        <f t="shared" si="35"/>
        <v>0</v>
      </c>
      <c r="BX28" s="411">
        <f t="shared" si="36"/>
        <v>0</v>
      </c>
    </row>
    <row r="29" spans="2:83">
      <c r="B29" s="401">
        <v>20</v>
      </c>
      <c r="C29" s="16">
        <f t="shared" si="0"/>
        <v>24</v>
      </c>
      <c r="D29" s="413">
        <v>48</v>
      </c>
      <c r="E29" s="406" t="s">
        <v>1178</v>
      </c>
      <c r="F29" s="404">
        <f>SUMIF($B$6:$B$112,$D29,造成波及!V$6:V$112)+SUMIF($B$6:$B$112,$D29,建築波及!V$6:V$112)+SUMIF($B$6:$B$112,$D29,設備波及!V$6:V$112)</f>
        <v>0</v>
      </c>
      <c r="G29" s="404">
        <f>SUMIF($B$6:$B$112,$D29,造成波及!W$6:W$112)+SUMIF($B$6:$B$112,$D29,建築波及!W$6:W$112)+SUMIF($B$6:$B$112,$D29,設備波及!W$6:W$112)</f>
        <v>0</v>
      </c>
      <c r="H29" s="404">
        <f>SUMIF($B$6:$B$112,$D29,造成波及!X$6:X$112)+SUMIF($B$6:$B$112,$D29,建築波及!X$6:X$112)+SUMIF($B$6:$B$112,$D29,設備波及!X$6:X$112)</f>
        <v>0</v>
      </c>
      <c r="I29" s="19">
        <f t="shared" si="6"/>
        <v>0</v>
      </c>
      <c r="J29" s="408">
        <f t="shared" si="7"/>
        <v>9.5199999999999997E-5</v>
      </c>
      <c r="K29" s="400"/>
      <c r="L29" s="16">
        <v>24</v>
      </c>
      <c r="M29" s="401">
        <f t="shared" si="8"/>
        <v>48</v>
      </c>
      <c r="N29" s="460" t="str">
        <f t="shared" si="9"/>
        <v>廃棄物処理</v>
      </c>
      <c r="O29" s="411">
        <f t="shared" si="10"/>
        <v>0</v>
      </c>
      <c r="P29" s="411">
        <f t="shared" si="11"/>
        <v>0</v>
      </c>
      <c r="Q29" s="411">
        <f t="shared" si="12"/>
        <v>0</v>
      </c>
      <c r="R29" s="411">
        <f t="shared" si="13"/>
        <v>0</v>
      </c>
      <c r="S29" s="10"/>
      <c r="T29" s="16">
        <f t="shared" si="1"/>
        <v>24</v>
      </c>
      <c r="U29" s="405">
        <v>206</v>
      </c>
      <c r="V29" s="406" t="s">
        <v>32</v>
      </c>
      <c r="W29" s="407">
        <f>造成波及!V29+建築波及!V29+設備波及!V29</f>
        <v>0</v>
      </c>
      <c r="X29" s="407">
        <f>造成波及!W29+建築波及!W29+設備波及!W29</f>
        <v>0</v>
      </c>
      <c r="Y29" s="407">
        <f>造成波及!X29+建築波及!X29+設備波及!X29</f>
        <v>0</v>
      </c>
      <c r="Z29" s="407">
        <f>造成波及!Y29+建築波及!Y29+設備波及!Y29</f>
        <v>0</v>
      </c>
      <c r="AA29" s="408">
        <f t="shared" si="14"/>
        <v>7.9399999999999992E-5</v>
      </c>
      <c r="AB29" s="400"/>
      <c r="AC29" s="16">
        <v>24</v>
      </c>
      <c r="AD29" s="409">
        <f t="shared" si="15"/>
        <v>206</v>
      </c>
      <c r="AE29" s="456" t="str">
        <f t="shared" si="16"/>
        <v>化学繊維</v>
      </c>
      <c r="AF29" s="411">
        <f t="shared" si="17"/>
        <v>0</v>
      </c>
      <c r="AG29" s="411">
        <f t="shared" si="18"/>
        <v>0</v>
      </c>
      <c r="AH29" s="411">
        <f t="shared" si="19"/>
        <v>0</v>
      </c>
      <c r="AI29" s="411">
        <f t="shared" si="20"/>
        <v>0</v>
      </c>
      <c r="AR29" s="16">
        <f t="shared" si="2"/>
        <v>24</v>
      </c>
      <c r="AS29" s="413">
        <v>48</v>
      </c>
      <c r="AT29" s="406" t="s">
        <v>1178</v>
      </c>
      <c r="AU29" s="404">
        <f>SUMIF($B$6:$B$112,$D29,生産波及!T$6:T$112)</f>
        <v>0</v>
      </c>
      <c r="AV29" s="404">
        <f>SUMIF($B$6:$B$112,$D29,生産波及!U$6:U$112)</f>
        <v>0</v>
      </c>
      <c r="AW29" s="404">
        <f>SUMIF($B$6:$B$112,$D29,生産波及!V$6:V$112)</f>
        <v>0</v>
      </c>
      <c r="AX29" s="19">
        <f>SUMIF($B$6:$B$112,$D29,生産波及!W$6:W$112)</f>
        <v>0</v>
      </c>
      <c r="AY29" s="408">
        <f t="shared" si="3"/>
        <v>9.5199999999999997E-5</v>
      </c>
      <c r="AZ29" s="400"/>
      <c r="BA29" s="16">
        <v>24</v>
      </c>
      <c r="BB29" s="401">
        <f t="shared" si="23"/>
        <v>48</v>
      </c>
      <c r="BC29" s="460" t="str">
        <f t="shared" si="24"/>
        <v>廃棄物処理</v>
      </c>
      <c r="BD29" s="411">
        <f t="shared" si="25"/>
        <v>0</v>
      </c>
      <c r="BE29" s="411">
        <f t="shared" si="26"/>
        <v>0</v>
      </c>
      <c r="BF29" s="411">
        <f t="shared" si="27"/>
        <v>0</v>
      </c>
      <c r="BG29" s="411">
        <f t="shared" si="28"/>
        <v>0</v>
      </c>
      <c r="BH29" s="10"/>
      <c r="BI29" s="16">
        <f t="shared" si="29"/>
        <v>24</v>
      </c>
      <c r="BJ29" s="405">
        <v>206</v>
      </c>
      <c r="BK29" s="406" t="s">
        <v>32</v>
      </c>
      <c r="BL29" s="407">
        <f>生産波及!T29</f>
        <v>0</v>
      </c>
      <c r="BM29" s="407">
        <f>生産波及!U29</f>
        <v>0</v>
      </c>
      <c r="BN29" s="407">
        <f>生産波及!V29</f>
        <v>0</v>
      </c>
      <c r="BO29" s="407">
        <f>生産波及!W29</f>
        <v>0</v>
      </c>
      <c r="BP29" s="408">
        <f t="shared" si="30"/>
        <v>7.9399999999999992E-5</v>
      </c>
      <c r="BQ29" s="400"/>
      <c r="BR29" s="16">
        <v>24</v>
      </c>
      <c r="BS29" s="409">
        <f t="shared" si="31"/>
        <v>206</v>
      </c>
      <c r="BT29" s="456" t="str">
        <f t="shared" si="32"/>
        <v>化学繊維</v>
      </c>
      <c r="BU29" s="411">
        <f t="shared" si="33"/>
        <v>0</v>
      </c>
      <c r="BV29" s="411">
        <f t="shared" si="34"/>
        <v>0</v>
      </c>
      <c r="BW29" s="411">
        <f t="shared" si="35"/>
        <v>0</v>
      </c>
      <c r="BX29" s="411">
        <f t="shared" si="36"/>
        <v>0</v>
      </c>
    </row>
    <row r="30" spans="2:83">
      <c r="B30" s="401">
        <v>20</v>
      </c>
      <c r="C30" s="16">
        <f t="shared" si="0"/>
        <v>25</v>
      </c>
      <c r="D30" s="413">
        <v>51</v>
      </c>
      <c r="E30" s="406" t="s">
        <v>1179</v>
      </c>
      <c r="F30" s="404">
        <f>SUMIF($B$6:$B$112,$D30,造成波及!V$6:V$112)+SUMIF($B$6:$B$112,$D30,建築波及!V$6:V$112)+SUMIF($B$6:$B$112,$D30,設備波及!V$6:V$112)</f>
        <v>0</v>
      </c>
      <c r="G30" s="404">
        <f>SUMIF($B$6:$B$112,$D30,造成波及!W$6:W$112)+SUMIF($B$6:$B$112,$D30,建築波及!W$6:W$112)+SUMIF($B$6:$B$112,$D30,設備波及!W$6:W$112)</f>
        <v>0</v>
      </c>
      <c r="H30" s="404">
        <f>SUMIF($B$6:$B$112,$D30,造成波及!X$6:X$112)+SUMIF($B$6:$B$112,$D30,建築波及!X$6:X$112)+SUMIF($B$6:$B$112,$D30,設備波及!X$6:X$112)</f>
        <v>0</v>
      </c>
      <c r="I30" s="19">
        <f t="shared" si="6"/>
        <v>0</v>
      </c>
      <c r="J30" s="408">
        <f t="shared" si="7"/>
        <v>9.4899999999999989E-5</v>
      </c>
      <c r="K30" s="400"/>
      <c r="L30" s="16">
        <v>25</v>
      </c>
      <c r="M30" s="401">
        <f t="shared" si="8"/>
        <v>51</v>
      </c>
      <c r="N30" s="460" t="str">
        <f t="shared" si="9"/>
        <v>商業</v>
      </c>
      <c r="O30" s="411">
        <f t="shared" si="10"/>
        <v>0</v>
      </c>
      <c r="P30" s="411">
        <f t="shared" si="11"/>
        <v>0</v>
      </c>
      <c r="Q30" s="411">
        <f t="shared" si="12"/>
        <v>0</v>
      </c>
      <c r="R30" s="411">
        <f t="shared" si="13"/>
        <v>0</v>
      </c>
      <c r="S30" s="10"/>
      <c r="T30" s="16">
        <f t="shared" si="1"/>
        <v>25</v>
      </c>
      <c r="U30" s="405">
        <v>207</v>
      </c>
      <c r="V30" s="406" t="s">
        <v>33</v>
      </c>
      <c r="W30" s="407">
        <f>造成波及!V30+建築波及!V30+設備波及!V30</f>
        <v>0</v>
      </c>
      <c r="X30" s="407">
        <f>造成波及!W30+建築波及!W30+設備波及!W30</f>
        <v>0</v>
      </c>
      <c r="Y30" s="407">
        <f>造成波及!X30+建築波及!X30+設備波及!X30</f>
        <v>0</v>
      </c>
      <c r="Z30" s="407">
        <f>造成波及!Y30+建築波及!Y30+設備波及!Y30</f>
        <v>0</v>
      </c>
      <c r="AA30" s="408">
        <f t="shared" si="14"/>
        <v>7.9300000000000003E-5</v>
      </c>
      <c r="AB30" s="400"/>
      <c r="AC30" s="16">
        <v>25</v>
      </c>
      <c r="AD30" s="409">
        <f t="shared" si="15"/>
        <v>207</v>
      </c>
      <c r="AE30" s="456" t="str">
        <f t="shared" si="16"/>
        <v>医薬品</v>
      </c>
      <c r="AF30" s="411">
        <f t="shared" si="17"/>
        <v>0</v>
      </c>
      <c r="AG30" s="411">
        <f t="shared" si="18"/>
        <v>0</v>
      </c>
      <c r="AH30" s="411">
        <f t="shared" si="19"/>
        <v>0</v>
      </c>
      <c r="AI30" s="411">
        <f t="shared" si="20"/>
        <v>0</v>
      </c>
      <c r="AR30" s="16">
        <f t="shared" si="2"/>
        <v>25</v>
      </c>
      <c r="AS30" s="413">
        <v>51</v>
      </c>
      <c r="AT30" s="406" t="s">
        <v>1179</v>
      </c>
      <c r="AU30" s="404">
        <f>SUMIF($B$6:$B$112,$D30,生産波及!T$6:T$112)</f>
        <v>0</v>
      </c>
      <c r="AV30" s="404">
        <f>SUMIF($B$6:$B$112,$D30,生産波及!U$6:U$112)</f>
        <v>0</v>
      </c>
      <c r="AW30" s="404">
        <f>SUMIF($B$6:$B$112,$D30,生産波及!V$6:V$112)</f>
        <v>0</v>
      </c>
      <c r="AX30" s="19">
        <f>SUMIF($B$6:$B$112,$D30,生産波及!W$6:W$112)</f>
        <v>0</v>
      </c>
      <c r="AY30" s="408">
        <f t="shared" si="3"/>
        <v>9.4899999999999989E-5</v>
      </c>
      <c r="AZ30" s="400"/>
      <c r="BA30" s="16">
        <v>25</v>
      </c>
      <c r="BB30" s="401">
        <f t="shared" si="23"/>
        <v>51</v>
      </c>
      <c r="BC30" s="460" t="str">
        <f t="shared" si="24"/>
        <v>商業</v>
      </c>
      <c r="BD30" s="411">
        <f t="shared" si="25"/>
        <v>0</v>
      </c>
      <c r="BE30" s="411">
        <f t="shared" si="26"/>
        <v>0</v>
      </c>
      <c r="BF30" s="411">
        <f t="shared" si="27"/>
        <v>0</v>
      </c>
      <c r="BG30" s="411">
        <f t="shared" si="28"/>
        <v>0</v>
      </c>
      <c r="BH30" s="10"/>
      <c r="BI30" s="16">
        <f t="shared" si="29"/>
        <v>25</v>
      </c>
      <c r="BJ30" s="405">
        <v>207</v>
      </c>
      <c r="BK30" s="406" t="s">
        <v>33</v>
      </c>
      <c r="BL30" s="407">
        <f>生産波及!T30</f>
        <v>0</v>
      </c>
      <c r="BM30" s="407">
        <f>生産波及!U30</f>
        <v>0</v>
      </c>
      <c r="BN30" s="407">
        <f>生産波及!V30</f>
        <v>0</v>
      </c>
      <c r="BO30" s="407">
        <f>生産波及!W30</f>
        <v>0</v>
      </c>
      <c r="BP30" s="408">
        <f t="shared" si="30"/>
        <v>7.9300000000000003E-5</v>
      </c>
      <c r="BQ30" s="400"/>
      <c r="BR30" s="16">
        <v>25</v>
      </c>
      <c r="BS30" s="409">
        <f t="shared" si="31"/>
        <v>207</v>
      </c>
      <c r="BT30" s="456" t="str">
        <f t="shared" si="32"/>
        <v>医薬品</v>
      </c>
      <c r="BU30" s="411">
        <f t="shared" si="33"/>
        <v>0</v>
      </c>
      <c r="BV30" s="411">
        <f t="shared" si="34"/>
        <v>0</v>
      </c>
      <c r="BW30" s="411">
        <f t="shared" si="35"/>
        <v>0</v>
      </c>
      <c r="BX30" s="411">
        <f t="shared" si="36"/>
        <v>0</v>
      </c>
    </row>
    <row r="31" spans="2:83">
      <c r="B31" s="401">
        <v>20</v>
      </c>
      <c r="C31" s="16">
        <f t="shared" si="0"/>
        <v>26</v>
      </c>
      <c r="D31" s="413">
        <v>53</v>
      </c>
      <c r="E31" s="406" t="s">
        <v>1180</v>
      </c>
      <c r="F31" s="404">
        <f>SUMIF($B$6:$B$112,$D31,造成波及!V$6:V$112)+SUMIF($B$6:$B$112,$D31,建築波及!V$6:V$112)+SUMIF($B$6:$B$112,$D31,設備波及!V$6:V$112)</f>
        <v>0</v>
      </c>
      <c r="G31" s="404">
        <f>SUMIF($B$6:$B$112,$D31,造成波及!W$6:W$112)+SUMIF($B$6:$B$112,$D31,建築波及!W$6:W$112)+SUMIF($B$6:$B$112,$D31,設備波及!W$6:W$112)</f>
        <v>0</v>
      </c>
      <c r="H31" s="404">
        <f>SUMIF($B$6:$B$112,$D31,造成波及!X$6:X$112)+SUMIF($B$6:$B$112,$D31,建築波及!X$6:X$112)+SUMIF($B$6:$B$112,$D31,設備波及!X$6:X$112)</f>
        <v>0</v>
      </c>
      <c r="I31" s="19">
        <f t="shared" si="6"/>
        <v>0</v>
      </c>
      <c r="J31" s="408">
        <f t="shared" si="7"/>
        <v>9.4699999999999998E-5</v>
      </c>
      <c r="K31" s="400"/>
      <c r="L31" s="16">
        <v>26</v>
      </c>
      <c r="M31" s="401">
        <f t="shared" si="8"/>
        <v>53</v>
      </c>
      <c r="N31" s="460" t="str">
        <f t="shared" si="9"/>
        <v>金融・保険</v>
      </c>
      <c r="O31" s="411">
        <f t="shared" si="10"/>
        <v>0</v>
      </c>
      <c r="P31" s="411">
        <f t="shared" si="11"/>
        <v>0</v>
      </c>
      <c r="Q31" s="411">
        <f t="shared" si="12"/>
        <v>0</v>
      </c>
      <c r="R31" s="411">
        <f t="shared" si="13"/>
        <v>0</v>
      </c>
      <c r="S31" s="10"/>
      <c r="T31" s="16">
        <f t="shared" si="1"/>
        <v>26</v>
      </c>
      <c r="U31" s="405">
        <v>208</v>
      </c>
      <c r="V31" s="406" t="s">
        <v>34</v>
      </c>
      <c r="W31" s="407">
        <f>造成波及!V31+建築波及!V31+設備波及!V31</f>
        <v>0</v>
      </c>
      <c r="X31" s="407">
        <f>造成波及!W31+建築波及!W31+設備波及!W31</f>
        <v>0</v>
      </c>
      <c r="Y31" s="407">
        <f>造成波及!X31+建築波及!X31+設備波及!X31</f>
        <v>0</v>
      </c>
      <c r="Z31" s="407">
        <f>造成波及!Y31+建築波及!Y31+設備波及!Y31</f>
        <v>0</v>
      </c>
      <c r="AA31" s="408">
        <f t="shared" si="14"/>
        <v>7.9200000000000001E-5</v>
      </c>
      <c r="AB31" s="400"/>
      <c r="AC31" s="16">
        <v>26</v>
      </c>
      <c r="AD31" s="409">
        <f t="shared" si="15"/>
        <v>208</v>
      </c>
      <c r="AE31" s="456" t="str">
        <f t="shared" si="16"/>
        <v>化学最終製品（医薬品を除く。）</v>
      </c>
      <c r="AF31" s="411">
        <f t="shared" si="17"/>
        <v>0</v>
      </c>
      <c r="AG31" s="411">
        <f t="shared" si="18"/>
        <v>0</v>
      </c>
      <c r="AH31" s="411">
        <f t="shared" si="19"/>
        <v>0</v>
      </c>
      <c r="AI31" s="411">
        <f t="shared" si="20"/>
        <v>0</v>
      </c>
      <c r="AR31" s="16">
        <f t="shared" si="2"/>
        <v>26</v>
      </c>
      <c r="AS31" s="413">
        <v>53</v>
      </c>
      <c r="AT31" s="406" t="s">
        <v>1180</v>
      </c>
      <c r="AU31" s="404">
        <f>SUMIF($B$6:$B$112,$D31,生産波及!T$6:T$112)</f>
        <v>0</v>
      </c>
      <c r="AV31" s="404">
        <f>SUMIF($B$6:$B$112,$D31,生産波及!U$6:U$112)</f>
        <v>0</v>
      </c>
      <c r="AW31" s="404">
        <f>SUMIF($B$6:$B$112,$D31,生産波及!V$6:V$112)</f>
        <v>0</v>
      </c>
      <c r="AX31" s="19">
        <f>SUMIF($B$6:$B$112,$D31,生産波及!W$6:W$112)</f>
        <v>0</v>
      </c>
      <c r="AY31" s="408">
        <f t="shared" si="3"/>
        <v>9.4699999999999998E-5</v>
      </c>
      <c r="AZ31" s="400"/>
      <c r="BA31" s="16">
        <v>26</v>
      </c>
      <c r="BB31" s="401">
        <f t="shared" si="23"/>
        <v>53</v>
      </c>
      <c r="BC31" s="460" t="str">
        <f t="shared" si="24"/>
        <v>金融・保険</v>
      </c>
      <c r="BD31" s="411">
        <f t="shared" si="25"/>
        <v>0</v>
      </c>
      <c r="BE31" s="411">
        <f t="shared" si="26"/>
        <v>0</v>
      </c>
      <c r="BF31" s="411">
        <f t="shared" si="27"/>
        <v>0</v>
      </c>
      <c r="BG31" s="411">
        <f t="shared" si="28"/>
        <v>0</v>
      </c>
      <c r="BH31" s="10"/>
      <c r="BI31" s="16">
        <f t="shared" si="29"/>
        <v>26</v>
      </c>
      <c r="BJ31" s="405">
        <v>208</v>
      </c>
      <c r="BK31" s="406" t="s">
        <v>34</v>
      </c>
      <c r="BL31" s="407">
        <f>生産波及!T31</f>
        <v>0</v>
      </c>
      <c r="BM31" s="407">
        <f>生産波及!U31</f>
        <v>0</v>
      </c>
      <c r="BN31" s="407">
        <f>生産波及!V31</f>
        <v>0</v>
      </c>
      <c r="BO31" s="407">
        <f>生産波及!W31</f>
        <v>0</v>
      </c>
      <c r="BP31" s="408">
        <f t="shared" si="30"/>
        <v>7.9200000000000001E-5</v>
      </c>
      <c r="BQ31" s="400"/>
      <c r="BR31" s="16">
        <v>26</v>
      </c>
      <c r="BS31" s="409">
        <f t="shared" si="31"/>
        <v>208</v>
      </c>
      <c r="BT31" s="456" t="str">
        <f t="shared" si="32"/>
        <v>化学最終製品（医薬品を除く。）</v>
      </c>
      <c r="BU31" s="411">
        <f t="shared" si="33"/>
        <v>0</v>
      </c>
      <c r="BV31" s="411">
        <f t="shared" si="34"/>
        <v>0</v>
      </c>
      <c r="BW31" s="411">
        <f t="shared" si="35"/>
        <v>0</v>
      </c>
      <c r="BX31" s="411">
        <f t="shared" si="36"/>
        <v>0</v>
      </c>
    </row>
    <row r="32" spans="2:83">
      <c r="B32" s="401">
        <v>21</v>
      </c>
      <c r="C32" s="16">
        <f t="shared" si="0"/>
        <v>27</v>
      </c>
      <c r="D32" s="413">
        <v>55</v>
      </c>
      <c r="E32" s="406" t="s">
        <v>1181</v>
      </c>
      <c r="F32" s="404">
        <f>SUMIF($B$6:$B$112,$D32,造成波及!V$6:V$112)+SUMIF($B$6:$B$112,$D32,建築波及!V$6:V$112)+SUMIF($B$6:$B$112,$D32,設備波及!V$6:V$112)</f>
        <v>0</v>
      </c>
      <c r="G32" s="404">
        <f>SUMIF($B$6:$B$112,$D32,造成波及!W$6:W$112)+SUMIF($B$6:$B$112,$D32,建築波及!W$6:W$112)+SUMIF($B$6:$B$112,$D32,設備波及!W$6:W$112)</f>
        <v>0</v>
      </c>
      <c r="H32" s="404">
        <f>SUMIF($B$6:$B$112,$D32,造成波及!X$6:X$112)+SUMIF($B$6:$B$112,$D32,建築波及!X$6:X$112)+SUMIF($B$6:$B$112,$D32,設備波及!X$6:X$112)</f>
        <v>0</v>
      </c>
      <c r="I32" s="19">
        <f t="shared" si="6"/>
        <v>0</v>
      </c>
      <c r="J32" s="408">
        <f t="shared" si="7"/>
        <v>9.4499999999999993E-5</v>
      </c>
      <c r="K32" s="400"/>
      <c r="L32" s="16">
        <v>27</v>
      </c>
      <c r="M32" s="401">
        <f t="shared" si="8"/>
        <v>55</v>
      </c>
      <c r="N32" s="460" t="str">
        <f t="shared" si="9"/>
        <v>不動産</v>
      </c>
      <c r="O32" s="411">
        <f t="shared" si="10"/>
        <v>0</v>
      </c>
      <c r="P32" s="411">
        <f t="shared" si="11"/>
        <v>0</v>
      </c>
      <c r="Q32" s="411">
        <f t="shared" si="12"/>
        <v>0</v>
      </c>
      <c r="R32" s="411">
        <f t="shared" si="13"/>
        <v>0</v>
      </c>
      <c r="S32" s="10"/>
      <c r="T32" s="16">
        <f t="shared" si="1"/>
        <v>27</v>
      </c>
      <c r="U32" s="405">
        <v>211</v>
      </c>
      <c r="V32" s="412" t="s">
        <v>35</v>
      </c>
      <c r="W32" s="407">
        <f>造成波及!V32+建築波及!V32+設備波及!V32</f>
        <v>0</v>
      </c>
      <c r="X32" s="407">
        <f>造成波及!W32+建築波及!W32+設備波及!W32</f>
        <v>0</v>
      </c>
      <c r="Y32" s="407">
        <f>造成波及!X32+建築波及!X32+設備波及!X32</f>
        <v>0</v>
      </c>
      <c r="Z32" s="407">
        <f>造成波及!Y32+建築波及!Y32+設備波及!Y32</f>
        <v>0</v>
      </c>
      <c r="AA32" s="408">
        <f t="shared" si="14"/>
        <v>7.8899999999999993E-5</v>
      </c>
      <c r="AB32" s="400"/>
      <c r="AC32" s="16">
        <v>27</v>
      </c>
      <c r="AD32" s="409">
        <f t="shared" si="15"/>
        <v>211</v>
      </c>
      <c r="AE32" s="456" t="str">
        <f t="shared" si="16"/>
        <v>石油製品</v>
      </c>
      <c r="AF32" s="411">
        <f t="shared" si="17"/>
        <v>0</v>
      </c>
      <c r="AG32" s="411">
        <f t="shared" si="18"/>
        <v>0</v>
      </c>
      <c r="AH32" s="411">
        <f t="shared" si="19"/>
        <v>0</v>
      </c>
      <c r="AI32" s="411">
        <f t="shared" si="20"/>
        <v>0</v>
      </c>
      <c r="AR32" s="16">
        <f t="shared" si="2"/>
        <v>27</v>
      </c>
      <c r="AS32" s="413">
        <v>55</v>
      </c>
      <c r="AT32" s="406" t="s">
        <v>1181</v>
      </c>
      <c r="AU32" s="404">
        <f>SUMIF($B$6:$B$112,$D32,生産波及!T$6:T$112)</f>
        <v>0</v>
      </c>
      <c r="AV32" s="404">
        <f>SUMIF($B$6:$B$112,$D32,生産波及!U$6:U$112)</f>
        <v>0</v>
      </c>
      <c r="AW32" s="404">
        <f>SUMIF($B$6:$B$112,$D32,生産波及!V$6:V$112)</f>
        <v>0</v>
      </c>
      <c r="AX32" s="19">
        <f>SUMIF($B$6:$B$112,$D32,生産波及!W$6:W$112)</f>
        <v>0</v>
      </c>
      <c r="AY32" s="408">
        <f t="shared" si="3"/>
        <v>9.4499999999999993E-5</v>
      </c>
      <c r="AZ32" s="400"/>
      <c r="BA32" s="16">
        <v>27</v>
      </c>
      <c r="BB32" s="401">
        <f t="shared" si="23"/>
        <v>55</v>
      </c>
      <c r="BC32" s="460" t="str">
        <f t="shared" si="24"/>
        <v>不動産</v>
      </c>
      <c r="BD32" s="411">
        <f t="shared" si="25"/>
        <v>0</v>
      </c>
      <c r="BE32" s="411">
        <f t="shared" si="26"/>
        <v>0</v>
      </c>
      <c r="BF32" s="411">
        <f t="shared" si="27"/>
        <v>0</v>
      </c>
      <c r="BG32" s="411">
        <f t="shared" si="28"/>
        <v>0</v>
      </c>
      <c r="BH32" s="10"/>
      <c r="BI32" s="16">
        <f t="shared" si="29"/>
        <v>27</v>
      </c>
      <c r="BJ32" s="405">
        <v>211</v>
      </c>
      <c r="BK32" s="412" t="s">
        <v>35</v>
      </c>
      <c r="BL32" s="407">
        <f>生産波及!T32</f>
        <v>0</v>
      </c>
      <c r="BM32" s="407">
        <f>生産波及!U32</f>
        <v>0</v>
      </c>
      <c r="BN32" s="407">
        <f>生産波及!V32</f>
        <v>0</v>
      </c>
      <c r="BO32" s="407">
        <f>生産波及!W32</f>
        <v>0</v>
      </c>
      <c r="BP32" s="408">
        <f t="shared" si="30"/>
        <v>7.8899999999999993E-5</v>
      </c>
      <c r="BQ32" s="400"/>
      <c r="BR32" s="16">
        <v>27</v>
      </c>
      <c r="BS32" s="409">
        <f t="shared" si="31"/>
        <v>211</v>
      </c>
      <c r="BT32" s="456" t="str">
        <f t="shared" si="32"/>
        <v>石油製品</v>
      </c>
      <c r="BU32" s="411">
        <f t="shared" si="33"/>
        <v>0</v>
      </c>
      <c r="BV32" s="411">
        <f t="shared" si="34"/>
        <v>0</v>
      </c>
      <c r="BW32" s="411">
        <f t="shared" si="35"/>
        <v>0</v>
      </c>
      <c r="BX32" s="411">
        <f t="shared" si="36"/>
        <v>0</v>
      </c>
    </row>
    <row r="33" spans="2:76">
      <c r="B33" s="401">
        <v>21</v>
      </c>
      <c r="C33" s="16">
        <f t="shared" si="0"/>
        <v>28</v>
      </c>
      <c r="D33" s="413">
        <v>57</v>
      </c>
      <c r="E33" s="406" t="s">
        <v>1182</v>
      </c>
      <c r="F33" s="404">
        <f>SUMIF($B$6:$B$112,$D33,造成波及!V$6:V$112)+SUMIF($B$6:$B$112,$D33,建築波及!V$6:V$112)+SUMIF($B$6:$B$112,$D33,設備波及!V$6:V$112)</f>
        <v>0</v>
      </c>
      <c r="G33" s="404">
        <f>SUMIF($B$6:$B$112,$D33,造成波及!W$6:W$112)+SUMIF($B$6:$B$112,$D33,建築波及!W$6:W$112)+SUMIF($B$6:$B$112,$D33,設備波及!W$6:W$112)</f>
        <v>0</v>
      </c>
      <c r="H33" s="404">
        <f>SUMIF($B$6:$B$112,$D33,造成波及!X$6:X$112)+SUMIF($B$6:$B$112,$D33,建築波及!X$6:X$112)+SUMIF($B$6:$B$112,$D33,設備波及!X$6:X$112)</f>
        <v>0</v>
      </c>
      <c r="I33" s="19">
        <f t="shared" si="6"/>
        <v>0</v>
      </c>
      <c r="J33" s="408">
        <f t="shared" si="7"/>
        <v>9.4300000000000002E-5</v>
      </c>
      <c r="K33" s="400"/>
      <c r="L33" s="16">
        <v>28</v>
      </c>
      <c r="M33" s="401">
        <f t="shared" si="8"/>
        <v>57</v>
      </c>
      <c r="N33" s="460" t="str">
        <f t="shared" si="9"/>
        <v>運輸・郵便</v>
      </c>
      <c r="O33" s="411">
        <f t="shared" si="10"/>
        <v>0</v>
      </c>
      <c r="P33" s="411">
        <f t="shared" si="11"/>
        <v>0</v>
      </c>
      <c r="Q33" s="411">
        <f t="shared" si="12"/>
        <v>0</v>
      </c>
      <c r="R33" s="411">
        <f t="shared" si="13"/>
        <v>0</v>
      </c>
      <c r="S33" s="10"/>
      <c r="T33" s="16">
        <f t="shared" si="1"/>
        <v>28</v>
      </c>
      <c r="U33" s="405">
        <v>212</v>
      </c>
      <c r="V33" s="406" t="s">
        <v>36</v>
      </c>
      <c r="W33" s="407">
        <f>造成波及!V33+建築波及!V33+設備波及!V33</f>
        <v>0</v>
      </c>
      <c r="X33" s="407">
        <f>造成波及!W33+建築波及!W33+設備波及!W33</f>
        <v>0</v>
      </c>
      <c r="Y33" s="407">
        <f>造成波及!X33+建築波及!X33+設備波及!X33</f>
        <v>0</v>
      </c>
      <c r="Z33" s="407">
        <f>造成波及!Y33+建築波及!Y33+設備波及!Y33</f>
        <v>0</v>
      </c>
      <c r="AA33" s="408">
        <f t="shared" si="14"/>
        <v>7.8799999999999991E-5</v>
      </c>
      <c r="AB33" s="400"/>
      <c r="AC33" s="16">
        <v>28</v>
      </c>
      <c r="AD33" s="409">
        <f t="shared" si="15"/>
        <v>212</v>
      </c>
      <c r="AE33" s="456" t="str">
        <f t="shared" si="16"/>
        <v>石炭製品</v>
      </c>
      <c r="AF33" s="411">
        <f t="shared" si="17"/>
        <v>0</v>
      </c>
      <c r="AG33" s="411">
        <f t="shared" si="18"/>
        <v>0</v>
      </c>
      <c r="AH33" s="411">
        <f t="shared" si="19"/>
        <v>0</v>
      </c>
      <c r="AI33" s="411">
        <f t="shared" si="20"/>
        <v>0</v>
      </c>
      <c r="AR33" s="16">
        <f t="shared" si="2"/>
        <v>28</v>
      </c>
      <c r="AS33" s="413">
        <v>57</v>
      </c>
      <c r="AT33" s="406" t="s">
        <v>1182</v>
      </c>
      <c r="AU33" s="404">
        <f>SUMIF($B$6:$B$112,$D33,生産波及!T$6:T$112)</f>
        <v>0</v>
      </c>
      <c r="AV33" s="404">
        <f>SUMIF($B$6:$B$112,$D33,生産波及!U$6:U$112)</f>
        <v>0</v>
      </c>
      <c r="AW33" s="404">
        <f>SUMIF($B$6:$B$112,$D33,生産波及!V$6:V$112)</f>
        <v>0</v>
      </c>
      <c r="AX33" s="19">
        <f>SUMIF($B$6:$B$112,$D33,生産波及!W$6:W$112)</f>
        <v>0</v>
      </c>
      <c r="AY33" s="408">
        <f t="shared" si="3"/>
        <v>9.4300000000000002E-5</v>
      </c>
      <c r="AZ33" s="400"/>
      <c r="BA33" s="16">
        <v>28</v>
      </c>
      <c r="BB33" s="401">
        <f t="shared" si="23"/>
        <v>57</v>
      </c>
      <c r="BC33" s="460" t="str">
        <f t="shared" si="24"/>
        <v>運輸・郵便</v>
      </c>
      <c r="BD33" s="411">
        <f t="shared" si="25"/>
        <v>0</v>
      </c>
      <c r="BE33" s="411">
        <f t="shared" si="26"/>
        <v>0</v>
      </c>
      <c r="BF33" s="411">
        <f t="shared" si="27"/>
        <v>0</v>
      </c>
      <c r="BG33" s="411">
        <f t="shared" si="28"/>
        <v>0</v>
      </c>
      <c r="BH33" s="10"/>
      <c r="BI33" s="16">
        <f t="shared" si="29"/>
        <v>28</v>
      </c>
      <c r="BJ33" s="405">
        <v>212</v>
      </c>
      <c r="BK33" s="406" t="s">
        <v>36</v>
      </c>
      <c r="BL33" s="407">
        <f>生産波及!T33</f>
        <v>0</v>
      </c>
      <c r="BM33" s="407">
        <f>生産波及!U33</f>
        <v>0</v>
      </c>
      <c r="BN33" s="407">
        <f>生産波及!V33</f>
        <v>0</v>
      </c>
      <c r="BO33" s="407">
        <f>生産波及!W33</f>
        <v>0</v>
      </c>
      <c r="BP33" s="408">
        <f t="shared" si="30"/>
        <v>7.8799999999999991E-5</v>
      </c>
      <c r="BQ33" s="400"/>
      <c r="BR33" s="16">
        <v>28</v>
      </c>
      <c r="BS33" s="409">
        <f t="shared" si="31"/>
        <v>212</v>
      </c>
      <c r="BT33" s="456" t="str">
        <f t="shared" si="32"/>
        <v>石炭製品</v>
      </c>
      <c r="BU33" s="411">
        <f t="shared" si="33"/>
        <v>0</v>
      </c>
      <c r="BV33" s="411">
        <f t="shared" si="34"/>
        <v>0</v>
      </c>
      <c r="BW33" s="411">
        <f t="shared" si="35"/>
        <v>0</v>
      </c>
      <c r="BX33" s="411">
        <f t="shared" si="36"/>
        <v>0</v>
      </c>
    </row>
    <row r="34" spans="2:76">
      <c r="B34" s="401">
        <v>22</v>
      </c>
      <c r="C34" s="16">
        <f t="shared" si="0"/>
        <v>29</v>
      </c>
      <c r="D34" s="413">
        <v>59</v>
      </c>
      <c r="E34" s="412" t="s">
        <v>1183</v>
      </c>
      <c r="F34" s="404">
        <f>SUMIF($B$6:$B$112,$D34,造成波及!V$6:V$112)+SUMIF($B$6:$B$112,$D34,建築波及!V$6:V$112)+SUMIF($B$6:$B$112,$D34,設備波及!V$6:V$112)</f>
        <v>0</v>
      </c>
      <c r="G34" s="404">
        <f>SUMIF($B$6:$B$112,$D34,造成波及!W$6:W$112)+SUMIF($B$6:$B$112,$D34,建築波及!W$6:W$112)+SUMIF($B$6:$B$112,$D34,設備波及!W$6:W$112)</f>
        <v>0</v>
      </c>
      <c r="H34" s="404">
        <f>SUMIF($B$6:$B$112,$D34,造成波及!X$6:X$112)+SUMIF($B$6:$B$112,$D34,建築波及!X$6:X$112)+SUMIF($B$6:$B$112,$D34,設備波及!X$6:X$112)</f>
        <v>0</v>
      </c>
      <c r="I34" s="19">
        <f t="shared" si="6"/>
        <v>0</v>
      </c>
      <c r="J34" s="408">
        <f t="shared" si="7"/>
        <v>9.4099999999999997E-5</v>
      </c>
      <c r="K34" s="400"/>
      <c r="L34" s="16">
        <v>29</v>
      </c>
      <c r="M34" s="401">
        <f t="shared" si="8"/>
        <v>59</v>
      </c>
      <c r="N34" s="460" t="str">
        <f t="shared" si="9"/>
        <v>情報通信</v>
      </c>
      <c r="O34" s="411">
        <f t="shared" si="10"/>
        <v>0</v>
      </c>
      <c r="P34" s="411">
        <f t="shared" si="11"/>
        <v>0</v>
      </c>
      <c r="Q34" s="411">
        <f t="shared" si="12"/>
        <v>0</v>
      </c>
      <c r="R34" s="411">
        <f t="shared" si="13"/>
        <v>0</v>
      </c>
      <c r="S34" s="10"/>
      <c r="T34" s="16">
        <f t="shared" si="1"/>
        <v>29</v>
      </c>
      <c r="U34" s="405">
        <v>221</v>
      </c>
      <c r="V34" s="406" t="s">
        <v>37</v>
      </c>
      <c r="W34" s="407">
        <f>造成波及!V34+建築波及!V34+設備波及!V34</f>
        <v>0</v>
      </c>
      <c r="X34" s="407">
        <f>造成波及!W34+建築波及!W34+設備波及!W34</f>
        <v>0</v>
      </c>
      <c r="Y34" s="407">
        <f>造成波及!X34+建築波及!X34+設備波及!X34</f>
        <v>0</v>
      </c>
      <c r="Z34" s="407">
        <f>造成波及!Y34+建築波及!Y34+設備波及!Y34</f>
        <v>0</v>
      </c>
      <c r="AA34" s="408">
        <f t="shared" si="14"/>
        <v>7.7899999999999996E-5</v>
      </c>
      <c r="AB34" s="400"/>
      <c r="AC34" s="16">
        <v>29</v>
      </c>
      <c r="AD34" s="409">
        <f t="shared" si="15"/>
        <v>221</v>
      </c>
      <c r="AE34" s="456" t="str">
        <f t="shared" si="16"/>
        <v>プラスチック製品</v>
      </c>
      <c r="AF34" s="411">
        <f t="shared" si="17"/>
        <v>0</v>
      </c>
      <c r="AG34" s="411">
        <f t="shared" si="18"/>
        <v>0</v>
      </c>
      <c r="AH34" s="411">
        <f t="shared" si="19"/>
        <v>0</v>
      </c>
      <c r="AI34" s="411">
        <f t="shared" si="20"/>
        <v>0</v>
      </c>
      <c r="AR34" s="16">
        <f t="shared" si="2"/>
        <v>29</v>
      </c>
      <c r="AS34" s="413">
        <v>59</v>
      </c>
      <c r="AT34" s="412" t="s">
        <v>1183</v>
      </c>
      <c r="AU34" s="404">
        <f>SUMIF($B$6:$B$112,$D34,生産波及!T$6:T$112)</f>
        <v>0</v>
      </c>
      <c r="AV34" s="404">
        <f>SUMIF($B$6:$B$112,$D34,生産波及!U$6:U$112)</f>
        <v>0</v>
      </c>
      <c r="AW34" s="404">
        <f>SUMIF($B$6:$B$112,$D34,生産波及!V$6:V$112)</f>
        <v>0</v>
      </c>
      <c r="AX34" s="19">
        <f>SUMIF($B$6:$B$112,$D34,生産波及!W$6:W$112)</f>
        <v>0</v>
      </c>
      <c r="AY34" s="408">
        <f t="shared" si="3"/>
        <v>9.4099999999999997E-5</v>
      </c>
      <c r="AZ34" s="400"/>
      <c r="BA34" s="16">
        <v>29</v>
      </c>
      <c r="BB34" s="401">
        <f t="shared" si="23"/>
        <v>59</v>
      </c>
      <c r="BC34" s="460" t="str">
        <f t="shared" si="24"/>
        <v>情報通信</v>
      </c>
      <c r="BD34" s="411">
        <f t="shared" si="25"/>
        <v>0</v>
      </c>
      <c r="BE34" s="411">
        <f t="shared" si="26"/>
        <v>0</v>
      </c>
      <c r="BF34" s="411">
        <f t="shared" si="27"/>
        <v>0</v>
      </c>
      <c r="BG34" s="411">
        <f t="shared" si="28"/>
        <v>0</v>
      </c>
      <c r="BH34" s="10"/>
      <c r="BI34" s="16">
        <f t="shared" si="29"/>
        <v>29</v>
      </c>
      <c r="BJ34" s="405">
        <v>221</v>
      </c>
      <c r="BK34" s="406" t="s">
        <v>37</v>
      </c>
      <c r="BL34" s="407">
        <f>生産波及!T34</f>
        <v>0</v>
      </c>
      <c r="BM34" s="407">
        <f>生産波及!U34</f>
        <v>0</v>
      </c>
      <c r="BN34" s="407">
        <f>生産波及!V34</f>
        <v>0</v>
      </c>
      <c r="BO34" s="407">
        <f>生産波及!W34</f>
        <v>0</v>
      </c>
      <c r="BP34" s="408">
        <f t="shared" si="30"/>
        <v>7.7899999999999996E-5</v>
      </c>
      <c r="BQ34" s="400"/>
      <c r="BR34" s="16">
        <v>29</v>
      </c>
      <c r="BS34" s="409">
        <f t="shared" si="31"/>
        <v>221</v>
      </c>
      <c r="BT34" s="456" t="str">
        <f t="shared" si="32"/>
        <v>プラスチック製品</v>
      </c>
      <c r="BU34" s="411">
        <f t="shared" si="33"/>
        <v>0</v>
      </c>
      <c r="BV34" s="411">
        <f t="shared" si="34"/>
        <v>0</v>
      </c>
      <c r="BW34" s="411">
        <f t="shared" si="35"/>
        <v>0</v>
      </c>
      <c r="BX34" s="411">
        <f t="shared" si="36"/>
        <v>0</v>
      </c>
    </row>
    <row r="35" spans="2:76">
      <c r="B35" s="401">
        <v>22</v>
      </c>
      <c r="C35" s="16">
        <f t="shared" si="0"/>
        <v>30</v>
      </c>
      <c r="D35" s="413">
        <v>61</v>
      </c>
      <c r="E35" s="406" t="s">
        <v>1184</v>
      </c>
      <c r="F35" s="404">
        <f>SUMIF($B$6:$B$112,$D35,造成波及!V$6:V$112)+SUMIF($B$6:$B$112,$D35,建築波及!V$6:V$112)+SUMIF($B$6:$B$112,$D35,設備波及!V$6:V$112)</f>
        <v>0</v>
      </c>
      <c r="G35" s="404">
        <f>SUMIF($B$6:$B$112,$D35,造成波及!W$6:W$112)+SUMIF($B$6:$B$112,$D35,建築波及!W$6:W$112)+SUMIF($B$6:$B$112,$D35,設備波及!W$6:W$112)</f>
        <v>0</v>
      </c>
      <c r="H35" s="404">
        <f>SUMIF($B$6:$B$112,$D35,造成波及!X$6:X$112)+SUMIF($B$6:$B$112,$D35,建築波及!X$6:X$112)+SUMIF($B$6:$B$112,$D35,設備波及!X$6:X$112)</f>
        <v>0</v>
      </c>
      <c r="I35" s="19">
        <f t="shared" si="6"/>
        <v>0</v>
      </c>
      <c r="J35" s="408">
        <f t="shared" si="7"/>
        <v>9.3899999999999992E-5</v>
      </c>
      <c r="K35" s="400"/>
      <c r="L35" s="16">
        <v>30</v>
      </c>
      <c r="M35" s="401">
        <f t="shared" si="8"/>
        <v>61</v>
      </c>
      <c r="N35" s="460" t="str">
        <f t="shared" si="9"/>
        <v>公務</v>
      </c>
      <c r="O35" s="411">
        <f t="shared" si="10"/>
        <v>0</v>
      </c>
      <c r="P35" s="411">
        <f t="shared" si="11"/>
        <v>0</v>
      </c>
      <c r="Q35" s="411">
        <f t="shared" si="12"/>
        <v>0</v>
      </c>
      <c r="R35" s="411">
        <f t="shared" si="13"/>
        <v>0</v>
      </c>
      <c r="S35" s="10"/>
      <c r="T35" s="16">
        <f t="shared" si="1"/>
        <v>30</v>
      </c>
      <c r="U35" s="405">
        <v>222</v>
      </c>
      <c r="V35" s="406" t="s">
        <v>38</v>
      </c>
      <c r="W35" s="407">
        <f>造成波及!V35+建築波及!V35+設備波及!V35</f>
        <v>0</v>
      </c>
      <c r="X35" s="407">
        <f>造成波及!W35+建築波及!W35+設備波及!W35</f>
        <v>0</v>
      </c>
      <c r="Y35" s="407">
        <f>造成波及!X35+建築波及!X35+設備波及!X35</f>
        <v>0</v>
      </c>
      <c r="Z35" s="407">
        <f>造成波及!Y35+建築波及!Y35+設備波及!Y35</f>
        <v>0</v>
      </c>
      <c r="AA35" s="408">
        <f t="shared" si="14"/>
        <v>7.7799999999999994E-5</v>
      </c>
      <c r="AB35" s="400"/>
      <c r="AC35" s="16">
        <v>30</v>
      </c>
      <c r="AD35" s="409">
        <f t="shared" si="15"/>
        <v>222</v>
      </c>
      <c r="AE35" s="456" t="str">
        <f t="shared" si="16"/>
        <v>ゴム製品</v>
      </c>
      <c r="AF35" s="411">
        <f t="shared" si="17"/>
        <v>0</v>
      </c>
      <c r="AG35" s="411">
        <f t="shared" si="18"/>
        <v>0</v>
      </c>
      <c r="AH35" s="411">
        <f t="shared" si="19"/>
        <v>0</v>
      </c>
      <c r="AI35" s="411">
        <f t="shared" si="20"/>
        <v>0</v>
      </c>
      <c r="AR35" s="16">
        <f t="shared" si="2"/>
        <v>30</v>
      </c>
      <c r="AS35" s="413">
        <v>61</v>
      </c>
      <c r="AT35" s="406" t="s">
        <v>1184</v>
      </c>
      <c r="AU35" s="404">
        <f>SUMIF($B$6:$B$112,$D35,生産波及!T$6:T$112)</f>
        <v>0</v>
      </c>
      <c r="AV35" s="404">
        <f>SUMIF($B$6:$B$112,$D35,生産波及!U$6:U$112)</f>
        <v>0</v>
      </c>
      <c r="AW35" s="404">
        <f>SUMIF($B$6:$B$112,$D35,生産波及!V$6:V$112)</f>
        <v>0</v>
      </c>
      <c r="AX35" s="19">
        <f>SUMIF($B$6:$B$112,$D35,生産波及!W$6:W$112)</f>
        <v>0</v>
      </c>
      <c r="AY35" s="408">
        <f t="shared" si="3"/>
        <v>9.3899999999999992E-5</v>
      </c>
      <c r="AZ35" s="400"/>
      <c r="BA35" s="16">
        <v>30</v>
      </c>
      <c r="BB35" s="401">
        <f t="shared" si="23"/>
        <v>61</v>
      </c>
      <c r="BC35" s="460" t="str">
        <f t="shared" si="24"/>
        <v>公務</v>
      </c>
      <c r="BD35" s="411">
        <f t="shared" si="25"/>
        <v>0</v>
      </c>
      <c r="BE35" s="411">
        <f t="shared" si="26"/>
        <v>0</v>
      </c>
      <c r="BF35" s="411">
        <f t="shared" si="27"/>
        <v>0</v>
      </c>
      <c r="BG35" s="411">
        <f t="shared" si="28"/>
        <v>0</v>
      </c>
      <c r="BH35" s="10"/>
      <c r="BI35" s="16">
        <f t="shared" si="29"/>
        <v>30</v>
      </c>
      <c r="BJ35" s="405">
        <v>222</v>
      </c>
      <c r="BK35" s="406" t="s">
        <v>38</v>
      </c>
      <c r="BL35" s="407">
        <f>生産波及!T35</f>
        <v>0</v>
      </c>
      <c r="BM35" s="407">
        <f>生産波及!U35</f>
        <v>0</v>
      </c>
      <c r="BN35" s="407">
        <f>生産波及!V35</f>
        <v>0</v>
      </c>
      <c r="BO35" s="407">
        <f>生産波及!W35</f>
        <v>0</v>
      </c>
      <c r="BP35" s="408">
        <f t="shared" si="30"/>
        <v>7.7799999999999994E-5</v>
      </c>
      <c r="BQ35" s="400"/>
      <c r="BR35" s="16">
        <v>30</v>
      </c>
      <c r="BS35" s="409">
        <f t="shared" si="31"/>
        <v>222</v>
      </c>
      <c r="BT35" s="456" t="str">
        <f t="shared" si="32"/>
        <v>ゴム製品</v>
      </c>
      <c r="BU35" s="411">
        <f t="shared" si="33"/>
        <v>0</v>
      </c>
      <c r="BV35" s="411">
        <f t="shared" si="34"/>
        <v>0</v>
      </c>
      <c r="BW35" s="411">
        <f t="shared" si="35"/>
        <v>0</v>
      </c>
      <c r="BX35" s="411">
        <f t="shared" si="36"/>
        <v>0</v>
      </c>
    </row>
    <row r="36" spans="2:76">
      <c r="B36" s="401">
        <v>39</v>
      </c>
      <c r="C36" s="16">
        <f t="shared" si="0"/>
        <v>31</v>
      </c>
      <c r="D36" s="413">
        <v>63</v>
      </c>
      <c r="E36" s="406" t="s">
        <v>1185</v>
      </c>
      <c r="F36" s="404">
        <f>SUMIF($B$6:$B$112,$D36,造成波及!V$6:V$112)+SUMIF($B$6:$B$112,$D36,建築波及!V$6:V$112)+SUMIF($B$6:$B$112,$D36,設備波及!V$6:V$112)</f>
        <v>0</v>
      </c>
      <c r="G36" s="404">
        <f>SUMIF($B$6:$B$112,$D36,造成波及!W$6:W$112)+SUMIF($B$6:$B$112,$D36,建築波及!W$6:W$112)+SUMIF($B$6:$B$112,$D36,設備波及!W$6:W$112)</f>
        <v>0</v>
      </c>
      <c r="H36" s="404">
        <f>SUMIF($B$6:$B$112,$D36,造成波及!X$6:X$112)+SUMIF($B$6:$B$112,$D36,建築波及!X$6:X$112)+SUMIF($B$6:$B$112,$D36,設備波及!X$6:X$112)</f>
        <v>0</v>
      </c>
      <c r="I36" s="19">
        <f t="shared" si="6"/>
        <v>0</v>
      </c>
      <c r="J36" s="408">
        <f t="shared" si="7"/>
        <v>9.3700000000000001E-5</v>
      </c>
      <c r="K36" s="400"/>
      <c r="L36" s="16">
        <v>31</v>
      </c>
      <c r="M36" s="401">
        <f t="shared" si="8"/>
        <v>63</v>
      </c>
      <c r="N36" s="460" t="str">
        <f t="shared" si="9"/>
        <v>教育・研究</v>
      </c>
      <c r="O36" s="411">
        <f t="shared" si="10"/>
        <v>0</v>
      </c>
      <c r="P36" s="411">
        <f t="shared" si="11"/>
        <v>0</v>
      </c>
      <c r="Q36" s="411">
        <f t="shared" si="12"/>
        <v>0</v>
      </c>
      <c r="R36" s="411">
        <f t="shared" si="13"/>
        <v>0</v>
      </c>
      <c r="S36" s="10"/>
      <c r="T36" s="16">
        <f t="shared" si="1"/>
        <v>31</v>
      </c>
      <c r="U36" s="405">
        <v>231</v>
      </c>
      <c r="V36" s="406" t="s">
        <v>39</v>
      </c>
      <c r="W36" s="407">
        <f>造成波及!V36+建築波及!V36+設備波及!V36</f>
        <v>0</v>
      </c>
      <c r="X36" s="407">
        <f>造成波及!W36+建築波及!W36+設備波及!W36</f>
        <v>0</v>
      </c>
      <c r="Y36" s="407">
        <f>造成波及!X36+建築波及!X36+設備波及!X36</f>
        <v>0</v>
      </c>
      <c r="Z36" s="407">
        <f>造成波及!Y36+建築波及!Y36+設備波及!Y36</f>
        <v>0</v>
      </c>
      <c r="AA36" s="408">
        <f t="shared" si="14"/>
        <v>7.6899999999999999E-5</v>
      </c>
      <c r="AB36" s="400"/>
      <c r="AC36" s="16">
        <v>31</v>
      </c>
      <c r="AD36" s="409">
        <f t="shared" si="15"/>
        <v>231</v>
      </c>
      <c r="AE36" s="456" t="str">
        <f t="shared" si="16"/>
        <v>なめし革・革製品・毛皮</v>
      </c>
      <c r="AF36" s="411">
        <f t="shared" si="17"/>
        <v>0</v>
      </c>
      <c r="AG36" s="411">
        <f t="shared" si="18"/>
        <v>0</v>
      </c>
      <c r="AH36" s="411">
        <f t="shared" si="19"/>
        <v>0</v>
      </c>
      <c r="AI36" s="411">
        <f t="shared" si="20"/>
        <v>0</v>
      </c>
      <c r="AR36" s="16">
        <f t="shared" si="2"/>
        <v>31</v>
      </c>
      <c r="AS36" s="413">
        <v>63</v>
      </c>
      <c r="AT36" s="406" t="s">
        <v>1185</v>
      </c>
      <c r="AU36" s="404">
        <f>SUMIF($B$6:$B$112,$D36,生産波及!T$6:T$112)</f>
        <v>0</v>
      </c>
      <c r="AV36" s="404">
        <f>SUMIF($B$6:$B$112,$D36,生産波及!U$6:U$112)</f>
        <v>0</v>
      </c>
      <c r="AW36" s="404">
        <f>SUMIF($B$6:$B$112,$D36,生産波及!V$6:V$112)</f>
        <v>0</v>
      </c>
      <c r="AX36" s="19">
        <f>SUMIF($B$6:$B$112,$D36,生産波及!W$6:W$112)</f>
        <v>0</v>
      </c>
      <c r="AY36" s="408">
        <f t="shared" si="3"/>
        <v>9.3700000000000001E-5</v>
      </c>
      <c r="AZ36" s="400"/>
      <c r="BA36" s="16">
        <v>31</v>
      </c>
      <c r="BB36" s="401">
        <f t="shared" si="23"/>
        <v>63</v>
      </c>
      <c r="BC36" s="460" t="str">
        <f t="shared" si="24"/>
        <v>教育・研究</v>
      </c>
      <c r="BD36" s="411">
        <f t="shared" si="25"/>
        <v>0</v>
      </c>
      <c r="BE36" s="411">
        <f t="shared" si="26"/>
        <v>0</v>
      </c>
      <c r="BF36" s="411">
        <f t="shared" si="27"/>
        <v>0</v>
      </c>
      <c r="BG36" s="411">
        <f t="shared" si="28"/>
        <v>0</v>
      </c>
      <c r="BH36" s="10"/>
      <c r="BI36" s="16">
        <f t="shared" si="29"/>
        <v>31</v>
      </c>
      <c r="BJ36" s="405">
        <v>231</v>
      </c>
      <c r="BK36" s="406" t="s">
        <v>39</v>
      </c>
      <c r="BL36" s="407">
        <f>生産波及!T36</f>
        <v>0</v>
      </c>
      <c r="BM36" s="407">
        <f>生産波及!U36</f>
        <v>0</v>
      </c>
      <c r="BN36" s="407">
        <f>生産波及!V36</f>
        <v>0</v>
      </c>
      <c r="BO36" s="407">
        <f>生産波及!W36</f>
        <v>0</v>
      </c>
      <c r="BP36" s="408">
        <f t="shared" si="30"/>
        <v>7.6899999999999999E-5</v>
      </c>
      <c r="BQ36" s="400"/>
      <c r="BR36" s="16">
        <v>31</v>
      </c>
      <c r="BS36" s="409">
        <f t="shared" si="31"/>
        <v>231</v>
      </c>
      <c r="BT36" s="456" t="str">
        <f t="shared" si="32"/>
        <v>なめし革・革製品・毛皮</v>
      </c>
      <c r="BU36" s="411">
        <f t="shared" si="33"/>
        <v>0</v>
      </c>
      <c r="BV36" s="411">
        <f t="shared" si="34"/>
        <v>0</v>
      </c>
      <c r="BW36" s="411">
        <f t="shared" si="35"/>
        <v>0</v>
      </c>
      <c r="BX36" s="411">
        <f t="shared" si="36"/>
        <v>0</v>
      </c>
    </row>
    <row r="37" spans="2:76">
      <c r="B37" s="401">
        <v>25</v>
      </c>
      <c r="C37" s="16">
        <f t="shared" si="0"/>
        <v>32</v>
      </c>
      <c r="D37" s="413">
        <v>64</v>
      </c>
      <c r="E37" s="406" t="s">
        <v>1186</v>
      </c>
      <c r="F37" s="404">
        <f>SUMIF($B$6:$B$112,$D37,造成波及!V$6:V$112)+SUMIF($B$6:$B$112,$D37,建築波及!V$6:V$112)+SUMIF($B$6:$B$112,$D37,設備波及!V$6:V$112)</f>
        <v>0</v>
      </c>
      <c r="G37" s="404">
        <f>SUMIF($B$6:$B$112,$D37,造成波及!W$6:W$112)+SUMIF($B$6:$B$112,$D37,建築波及!W$6:W$112)+SUMIF($B$6:$B$112,$D37,設備波及!W$6:W$112)</f>
        <v>0</v>
      </c>
      <c r="H37" s="404">
        <f>SUMIF($B$6:$B$112,$D37,造成波及!X$6:X$112)+SUMIF($B$6:$B$112,$D37,建築波及!X$6:X$112)+SUMIF($B$6:$B$112,$D37,設備波及!X$6:X$112)</f>
        <v>0</v>
      </c>
      <c r="I37" s="19">
        <f t="shared" si="6"/>
        <v>0</v>
      </c>
      <c r="J37" s="408">
        <f t="shared" si="7"/>
        <v>9.3599999999999998E-5</v>
      </c>
      <c r="K37" s="400"/>
      <c r="L37" s="16">
        <v>32</v>
      </c>
      <c r="M37" s="401">
        <f t="shared" si="8"/>
        <v>64</v>
      </c>
      <c r="N37" s="460" t="str">
        <f t="shared" si="9"/>
        <v>医療・福祉</v>
      </c>
      <c r="O37" s="411">
        <f t="shared" si="10"/>
        <v>0</v>
      </c>
      <c r="P37" s="411">
        <f t="shared" si="11"/>
        <v>0</v>
      </c>
      <c r="Q37" s="411">
        <f t="shared" si="12"/>
        <v>0</v>
      </c>
      <c r="R37" s="411">
        <f t="shared" si="13"/>
        <v>0</v>
      </c>
      <c r="S37" s="10"/>
      <c r="T37" s="16">
        <f t="shared" si="1"/>
        <v>32</v>
      </c>
      <c r="U37" s="405">
        <v>251</v>
      </c>
      <c r="V37" s="412" t="s">
        <v>40</v>
      </c>
      <c r="W37" s="407">
        <f>造成波及!V37+建築波及!V37+設備波及!V37</f>
        <v>0</v>
      </c>
      <c r="X37" s="407">
        <f>造成波及!W37+建築波及!W37+設備波及!W37</f>
        <v>0</v>
      </c>
      <c r="Y37" s="407">
        <f>造成波及!X37+建築波及!X37+設備波及!X37</f>
        <v>0</v>
      </c>
      <c r="Z37" s="407">
        <f>造成波及!Y37+建築波及!Y37+設備波及!Y37</f>
        <v>0</v>
      </c>
      <c r="AA37" s="408">
        <f t="shared" si="14"/>
        <v>7.4899999999999991E-5</v>
      </c>
      <c r="AB37" s="400"/>
      <c r="AC37" s="16">
        <v>32</v>
      </c>
      <c r="AD37" s="409">
        <f t="shared" si="15"/>
        <v>251</v>
      </c>
      <c r="AE37" s="456" t="str">
        <f t="shared" si="16"/>
        <v>ガラス・ガラス製品</v>
      </c>
      <c r="AF37" s="411">
        <f t="shared" si="17"/>
        <v>0</v>
      </c>
      <c r="AG37" s="411">
        <f t="shared" si="18"/>
        <v>0</v>
      </c>
      <c r="AH37" s="411">
        <f t="shared" si="19"/>
        <v>0</v>
      </c>
      <c r="AI37" s="411">
        <f t="shared" si="20"/>
        <v>0</v>
      </c>
      <c r="AR37" s="16">
        <f t="shared" si="2"/>
        <v>32</v>
      </c>
      <c r="AS37" s="413">
        <v>64</v>
      </c>
      <c r="AT37" s="406" t="s">
        <v>1186</v>
      </c>
      <c r="AU37" s="404">
        <f>SUMIF($B$6:$B$112,$D37,生産波及!T$6:T$112)</f>
        <v>0</v>
      </c>
      <c r="AV37" s="404">
        <f>SUMIF($B$6:$B$112,$D37,生産波及!U$6:U$112)</f>
        <v>0</v>
      </c>
      <c r="AW37" s="404">
        <f>SUMIF($B$6:$B$112,$D37,生産波及!V$6:V$112)</f>
        <v>0</v>
      </c>
      <c r="AX37" s="19">
        <f>SUMIF($B$6:$B$112,$D37,生産波及!W$6:W$112)</f>
        <v>0</v>
      </c>
      <c r="AY37" s="408">
        <f t="shared" si="3"/>
        <v>9.3599999999999998E-5</v>
      </c>
      <c r="AZ37" s="400"/>
      <c r="BA37" s="16">
        <v>32</v>
      </c>
      <c r="BB37" s="401">
        <f t="shared" si="23"/>
        <v>64</v>
      </c>
      <c r="BC37" s="460" t="str">
        <f t="shared" si="24"/>
        <v>医療・福祉</v>
      </c>
      <c r="BD37" s="411">
        <f t="shared" si="25"/>
        <v>0</v>
      </c>
      <c r="BE37" s="411">
        <f t="shared" si="26"/>
        <v>0</v>
      </c>
      <c r="BF37" s="411">
        <f t="shared" si="27"/>
        <v>0</v>
      </c>
      <c r="BG37" s="411">
        <f t="shared" si="28"/>
        <v>0</v>
      </c>
      <c r="BH37" s="10"/>
      <c r="BI37" s="16">
        <f t="shared" si="29"/>
        <v>32</v>
      </c>
      <c r="BJ37" s="405">
        <v>251</v>
      </c>
      <c r="BK37" s="412" t="s">
        <v>40</v>
      </c>
      <c r="BL37" s="407">
        <f>生産波及!T37</f>
        <v>0</v>
      </c>
      <c r="BM37" s="407">
        <f>生産波及!U37</f>
        <v>0</v>
      </c>
      <c r="BN37" s="407">
        <f>生産波及!V37</f>
        <v>0</v>
      </c>
      <c r="BO37" s="407">
        <f>生産波及!W37</f>
        <v>0</v>
      </c>
      <c r="BP37" s="408">
        <f t="shared" si="30"/>
        <v>7.4899999999999991E-5</v>
      </c>
      <c r="BQ37" s="400"/>
      <c r="BR37" s="16">
        <v>32</v>
      </c>
      <c r="BS37" s="409">
        <f t="shared" si="31"/>
        <v>251</v>
      </c>
      <c r="BT37" s="456" t="str">
        <f t="shared" si="32"/>
        <v>ガラス・ガラス製品</v>
      </c>
      <c r="BU37" s="411">
        <f t="shared" si="33"/>
        <v>0</v>
      </c>
      <c r="BV37" s="411">
        <f t="shared" si="34"/>
        <v>0</v>
      </c>
      <c r="BW37" s="411">
        <f t="shared" si="35"/>
        <v>0</v>
      </c>
      <c r="BX37" s="411">
        <f t="shared" si="36"/>
        <v>0</v>
      </c>
    </row>
    <row r="38" spans="2:76">
      <c r="B38" s="401">
        <v>25</v>
      </c>
      <c r="C38" s="16">
        <f t="shared" si="0"/>
        <v>33</v>
      </c>
      <c r="D38" s="413">
        <v>65</v>
      </c>
      <c r="E38" s="406" t="s">
        <v>1187</v>
      </c>
      <c r="F38" s="404">
        <f>SUMIF($B$6:$B$112,$D38,造成波及!V$6:V$112)+SUMIF($B$6:$B$112,$D38,建築波及!V$6:V$112)+SUMIF($B$6:$B$112,$D38,設備波及!V$6:V$112)</f>
        <v>0</v>
      </c>
      <c r="G38" s="404">
        <f>SUMIF($B$6:$B$112,$D38,造成波及!W$6:W$112)+SUMIF($B$6:$B$112,$D38,建築波及!W$6:W$112)+SUMIF($B$6:$B$112,$D38,設備波及!W$6:W$112)</f>
        <v>0</v>
      </c>
      <c r="H38" s="404">
        <f>SUMIF($B$6:$B$112,$D38,造成波及!X$6:X$112)+SUMIF($B$6:$B$112,$D38,建築波及!X$6:X$112)+SUMIF($B$6:$B$112,$D38,設備波及!X$6:X$112)</f>
        <v>0</v>
      </c>
      <c r="I38" s="19">
        <f t="shared" si="6"/>
        <v>0</v>
      </c>
      <c r="J38" s="408">
        <f t="shared" si="7"/>
        <v>9.3499999999999996E-5</v>
      </c>
      <c r="K38" s="400"/>
      <c r="L38" s="16">
        <v>33</v>
      </c>
      <c r="M38" s="401">
        <f t="shared" si="8"/>
        <v>65</v>
      </c>
      <c r="N38" s="460" t="str">
        <f t="shared" si="9"/>
        <v>他に分類されない会員制団体</v>
      </c>
      <c r="O38" s="411">
        <f t="shared" si="10"/>
        <v>0</v>
      </c>
      <c r="P38" s="411">
        <f t="shared" si="11"/>
        <v>0</v>
      </c>
      <c r="Q38" s="411">
        <f t="shared" si="12"/>
        <v>0</v>
      </c>
      <c r="R38" s="411">
        <f t="shared" si="13"/>
        <v>0</v>
      </c>
      <c r="S38" s="10"/>
      <c r="T38" s="16">
        <f t="shared" ref="T38:T69" si="41">RANK(AA38,$AA$6:$AA$108,0)</f>
        <v>33</v>
      </c>
      <c r="U38" s="405">
        <v>252</v>
      </c>
      <c r="V38" s="406" t="s">
        <v>41</v>
      </c>
      <c r="W38" s="407">
        <f>造成波及!V38+建築波及!V38+設備波及!V38</f>
        <v>0</v>
      </c>
      <c r="X38" s="407">
        <f>造成波及!W38+建築波及!W38+設備波及!W38</f>
        <v>0</v>
      </c>
      <c r="Y38" s="407">
        <f>造成波及!X38+建築波及!X38+設備波及!X38</f>
        <v>0</v>
      </c>
      <c r="Z38" s="407">
        <f>造成波及!Y38+建築波及!Y38+設備波及!Y38</f>
        <v>0</v>
      </c>
      <c r="AA38" s="408">
        <f t="shared" si="14"/>
        <v>7.4800000000000002E-5</v>
      </c>
      <c r="AB38" s="400"/>
      <c r="AC38" s="16">
        <v>33</v>
      </c>
      <c r="AD38" s="409">
        <f t="shared" si="15"/>
        <v>252</v>
      </c>
      <c r="AE38" s="456" t="str">
        <f t="shared" si="16"/>
        <v>セメント・セメント製品</v>
      </c>
      <c r="AF38" s="411">
        <f t="shared" si="17"/>
        <v>0</v>
      </c>
      <c r="AG38" s="411">
        <f t="shared" si="18"/>
        <v>0</v>
      </c>
      <c r="AH38" s="411">
        <f t="shared" si="19"/>
        <v>0</v>
      </c>
      <c r="AI38" s="411">
        <f t="shared" si="20"/>
        <v>0</v>
      </c>
      <c r="AR38" s="16">
        <f t="shared" si="2"/>
        <v>33</v>
      </c>
      <c r="AS38" s="413">
        <v>65</v>
      </c>
      <c r="AT38" s="406" t="s">
        <v>1187</v>
      </c>
      <c r="AU38" s="404">
        <f>SUMIF($B$6:$B$112,$D38,生産波及!T$6:T$112)</f>
        <v>0</v>
      </c>
      <c r="AV38" s="404">
        <f>SUMIF($B$6:$B$112,$D38,生産波及!U$6:U$112)</f>
        <v>0</v>
      </c>
      <c r="AW38" s="404">
        <f>SUMIF($B$6:$B$112,$D38,生産波及!V$6:V$112)</f>
        <v>0</v>
      </c>
      <c r="AX38" s="19">
        <f>SUMIF($B$6:$B$112,$D38,生産波及!W$6:W$112)</f>
        <v>0</v>
      </c>
      <c r="AY38" s="408">
        <f t="shared" si="3"/>
        <v>9.3499999999999996E-5</v>
      </c>
      <c r="AZ38" s="400"/>
      <c r="BA38" s="16">
        <v>33</v>
      </c>
      <c r="BB38" s="401">
        <f t="shared" si="23"/>
        <v>65</v>
      </c>
      <c r="BC38" s="460" t="str">
        <f t="shared" si="24"/>
        <v>他に分類されない会員制団体</v>
      </c>
      <c r="BD38" s="411">
        <f t="shared" si="25"/>
        <v>0</v>
      </c>
      <c r="BE38" s="411">
        <f t="shared" si="26"/>
        <v>0</v>
      </c>
      <c r="BF38" s="411">
        <f t="shared" si="27"/>
        <v>0</v>
      </c>
      <c r="BG38" s="411">
        <f t="shared" si="28"/>
        <v>0</v>
      </c>
      <c r="BH38" s="10"/>
      <c r="BI38" s="16">
        <f t="shared" si="29"/>
        <v>33</v>
      </c>
      <c r="BJ38" s="405">
        <v>252</v>
      </c>
      <c r="BK38" s="406" t="s">
        <v>41</v>
      </c>
      <c r="BL38" s="407">
        <f>生産波及!T38</f>
        <v>0</v>
      </c>
      <c r="BM38" s="407">
        <f>生産波及!U38</f>
        <v>0</v>
      </c>
      <c r="BN38" s="407">
        <f>生産波及!V38</f>
        <v>0</v>
      </c>
      <c r="BO38" s="407">
        <f>生産波及!W38</f>
        <v>0</v>
      </c>
      <c r="BP38" s="408">
        <f t="shared" si="30"/>
        <v>7.4800000000000002E-5</v>
      </c>
      <c r="BQ38" s="400"/>
      <c r="BR38" s="16">
        <v>33</v>
      </c>
      <c r="BS38" s="409">
        <f t="shared" si="31"/>
        <v>252</v>
      </c>
      <c r="BT38" s="456" t="str">
        <f t="shared" si="32"/>
        <v>セメント・セメント製品</v>
      </c>
      <c r="BU38" s="411">
        <f t="shared" si="33"/>
        <v>0</v>
      </c>
      <c r="BV38" s="411">
        <f t="shared" si="34"/>
        <v>0</v>
      </c>
      <c r="BW38" s="411">
        <f t="shared" si="35"/>
        <v>0</v>
      </c>
      <c r="BX38" s="411">
        <f t="shared" si="36"/>
        <v>0</v>
      </c>
    </row>
    <row r="39" spans="2:76">
      <c r="B39" s="401">
        <v>25</v>
      </c>
      <c r="C39" s="16">
        <f t="shared" si="0"/>
        <v>34</v>
      </c>
      <c r="D39" s="413">
        <v>66</v>
      </c>
      <c r="E39" s="406" t="s">
        <v>1188</v>
      </c>
      <c r="F39" s="404">
        <f>SUMIF($B$6:$B$112,$D39,造成波及!V$6:V$112)+SUMIF($B$6:$B$112,$D39,建築波及!V$6:V$112)+SUMIF($B$6:$B$112,$D39,設備波及!V$6:V$112)</f>
        <v>0</v>
      </c>
      <c r="G39" s="404">
        <f>SUMIF($B$6:$B$112,$D39,造成波及!W$6:W$112)+SUMIF($B$6:$B$112,$D39,建築波及!W$6:W$112)+SUMIF($B$6:$B$112,$D39,設備波及!W$6:W$112)</f>
        <v>0</v>
      </c>
      <c r="H39" s="404">
        <f>SUMIF($B$6:$B$112,$D39,造成波及!X$6:X$112)+SUMIF($B$6:$B$112,$D39,建築波及!X$6:X$112)+SUMIF($B$6:$B$112,$D39,設備波及!X$6:X$112)</f>
        <v>0</v>
      </c>
      <c r="I39" s="19">
        <f t="shared" si="6"/>
        <v>0</v>
      </c>
      <c r="J39" s="408">
        <f t="shared" si="7"/>
        <v>9.3399999999999993E-5</v>
      </c>
      <c r="K39" s="400"/>
      <c r="L39" s="418">
        <v>34</v>
      </c>
      <c r="M39" s="401">
        <f t="shared" si="8"/>
        <v>66</v>
      </c>
      <c r="N39" s="460" t="str">
        <f t="shared" si="9"/>
        <v>対事業所サービス</v>
      </c>
      <c r="O39" s="411">
        <f t="shared" si="10"/>
        <v>0</v>
      </c>
      <c r="P39" s="411">
        <f t="shared" si="11"/>
        <v>0</v>
      </c>
      <c r="Q39" s="411">
        <f t="shared" si="12"/>
        <v>0</v>
      </c>
      <c r="R39" s="411">
        <f t="shared" si="13"/>
        <v>0</v>
      </c>
      <c r="S39" s="10"/>
      <c r="T39" s="16">
        <f t="shared" si="41"/>
        <v>34</v>
      </c>
      <c r="U39" s="405">
        <v>253</v>
      </c>
      <c r="V39" s="406" t="s">
        <v>42</v>
      </c>
      <c r="W39" s="407">
        <f>造成波及!V39+建築波及!V39+設備波及!V39</f>
        <v>0</v>
      </c>
      <c r="X39" s="407">
        <f>造成波及!W39+建築波及!W39+設備波及!W39</f>
        <v>0</v>
      </c>
      <c r="Y39" s="407">
        <f>造成波及!X39+建築波及!X39+設備波及!X39</f>
        <v>0</v>
      </c>
      <c r="Z39" s="407">
        <f>造成波及!Y39+建築波及!Y39+設備波及!Y39</f>
        <v>0</v>
      </c>
      <c r="AA39" s="408">
        <f t="shared" si="14"/>
        <v>7.47E-5</v>
      </c>
      <c r="AB39" s="400"/>
      <c r="AC39" s="418">
        <v>34</v>
      </c>
      <c r="AD39" s="409">
        <f t="shared" si="15"/>
        <v>253</v>
      </c>
      <c r="AE39" s="456" t="str">
        <f t="shared" si="16"/>
        <v>陶磁器</v>
      </c>
      <c r="AF39" s="411">
        <f t="shared" si="17"/>
        <v>0</v>
      </c>
      <c r="AG39" s="411">
        <f t="shared" si="18"/>
        <v>0</v>
      </c>
      <c r="AH39" s="411">
        <f t="shared" si="19"/>
        <v>0</v>
      </c>
      <c r="AI39" s="411">
        <f t="shared" si="20"/>
        <v>0</v>
      </c>
      <c r="AR39" s="16">
        <f t="shared" si="2"/>
        <v>34</v>
      </c>
      <c r="AS39" s="413">
        <v>66</v>
      </c>
      <c r="AT39" s="406" t="s">
        <v>1188</v>
      </c>
      <c r="AU39" s="404">
        <f>SUMIF($B$6:$B$112,$D39,生産波及!T$6:T$112)</f>
        <v>0</v>
      </c>
      <c r="AV39" s="404">
        <f>SUMIF($B$6:$B$112,$D39,生産波及!U$6:U$112)</f>
        <v>0</v>
      </c>
      <c r="AW39" s="404">
        <f>SUMIF($B$6:$B$112,$D39,生産波及!V$6:V$112)</f>
        <v>0</v>
      </c>
      <c r="AX39" s="19">
        <f>SUMIF($B$6:$B$112,$D39,生産波及!W$6:W$112)</f>
        <v>0</v>
      </c>
      <c r="AY39" s="408">
        <f t="shared" si="3"/>
        <v>9.3399999999999993E-5</v>
      </c>
      <c r="AZ39" s="400"/>
      <c r="BA39" s="418">
        <v>34</v>
      </c>
      <c r="BB39" s="401">
        <f t="shared" si="23"/>
        <v>66</v>
      </c>
      <c r="BC39" s="460" t="str">
        <f t="shared" si="24"/>
        <v>対事業所サービス</v>
      </c>
      <c r="BD39" s="411">
        <f t="shared" si="25"/>
        <v>0</v>
      </c>
      <c r="BE39" s="411">
        <f t="shared" si="26"/>
        <v>0</v>
      </c>
      <c r="BF39" s="411">
        <f t="shared" si="27"/>
        <v>0</v>
      </c>
      <c r="BG39" s="411">
        <f t="shared" si="28"/>
        <v>0</v>
      </c>
      <c r="BH39" s="10"/>
      <c r="BI39" s="16">
        <f t="shared" si="29"/>
        <v>34</v>
      </c>
      <c r="BJ39" s="405">
        <v>253</v>
      </c>
      <c r="BK39" s="406" t="s">
        <v>42</v>
      </c>
      <c r="BL39" s="407">
        <f>生産波及!T39</f>
        <v>0</v>
      </c>
      <c r="BM39" s="407">
        <f>生産波及!U39</f>
        <v>0</v>
      </c>
      <c r="BN39" s="407">
        <f>生産波及!V39</f>
        <v>0</v>
      </c>
      <c r="BO39" s="407">
        <f>生産波及!W39</f>
        <v>0</v>
      </c>
      <c r="BP39" s="408">
        <f t="shared" si="30"/>
        <v>7.47E-5</v>
      </c>
      <c r="BQ39" s="400"/>
      <c r="BR39" s="418">
        <v>34</v>
      </c>
      <c r="BS39" s="409">
        <f t="shared" si="31"/>
        <v>253</v>
      </c>
      <c r="BT39" s="456" t="str">
        <f t="shared" si="32"/>
        <v>陶磁器</v>
      </c>
      <c r="BU39" s="411">
        <f t="shared" si="33"/>
        <v>0</v>
      </c>
      <c r="BV39" s="411">
        <f t="shared" si="34"/>
        <v>0</v>
      </c>
      <c r="BW39" s="411">
        <f t="shared" si="35"/>
        <v>0</v>
      </c>
      <c r="BX39" s="411">
        <f t="shared" si="36"/>
        <v>0</v>
      </c>
    </row>
    <row r="40" spans="2:76">
      <c r="B40" s="401">
        <v>25</v>
      </c>
      <c r="C40" s="418">
        <f t="shared" si="0"/>
        <v>35</v>
      </c>
      <c r="D40" s="413">
        <v>67</v>
      </c>
      <c r="E40" s="406" t="s">
        <v>1189</v>
      </c>
      <c r="F40" s="404">
        <f>SUMIF($B$6:$B$112,$D40,造成波及!V$6:V$112)+SUMIF($B$6:$B$112,$D40,建築波及!V$6:V$112)+SUMIF($B$6:$B$112,$D40,設備波及!V$6:V$112)</f>
        <v>0</v>
      </c>
      <c r="G40" s="404">
        <f>SUMIF($B$6:$B$112,$D40,造成波及!W$6:W$112)+SUMIF($B$6:$B$112,$D40,建築波及!W$6:W$112)+SUMIF($B$6:$B$112,$D40,設備波及!W$6:W$112)</f>
        <v>0</v>
      </c>
      <c r="H40" s="404">
        <f>SUMIF($B$6:$B$112,$D40,造成波及!X$6:X$112)+SUMIF($B$6:$B$112,$D40,建築波及!X$6:X$112)+SUMIF($B$6:$B$112,$D40,設備波及!X$6:X$112)</f>
        <v>0</v>
      </c>
      <c r="I40" s="19">
        <f t="shared" si="6"/>
        <v>0</v>
      </c>
      <c r="J40" s="408">
        <f t="shared" si="7"/>
        <v>9.3299999999999991E-5</v>
      </c>
      <c r="K40" s="400"/>
      <c r="L40" s="418">
        <v>35</v>
      </c>
      <c r="M40" s="401">
        <f t="shared" si="8"/>
        <v>67</v>
      </c>
      <c r="N40" s="460" t="str">
        <f t="shared" si="9"/>
        <v>対個人サービス</v>
      </c>
      <c r="O40" s="411">
        <f t="shared" si="10"/>
        <v>0</v>
      </c>
      <c r="P40" s="411">
        <f t="shared" si="11"/>
        <v>0</v>
      </c>
      <c r="Q40" s="411">
        <f t="shared" si="12"/>
        <v>0</v>
      </c>
      <c r="R40" s="411">
        <f t="shared" si="13"/>
        <v>0</v>
      </c>
      <c r="S40" s="10"/>
      <c r="T40" s="16">
        <f t="shared" si="41"/>
        <v>35</v>
      </c>
      <c r="U40" s="405">
        <v>259</v>
      </c>
      <c r="V40" s="406" t="s">
        <v>43</v>
      </c>
      <c r="W40" s="407">
        <f>造成波及!V40+建築波及!V40+設備波及!V40</f>
        <v>0</v>
      </c>
      <c r="X40" s="407">
        <f>造成波及!W40+建築波及!W40+設備波及!W40</f>
        <v>0</v>
      </c>
      <c r="Y40" s="407">
        <f>造成波及!X40+建築波及!X40+設備波及!X40</f>
        <v>0</v>
      </c>
      <c r="Z40" s="407">
        <f>造成波及!Y40+建築波及!Y40+設備波及!Y40</f>
        <v>0</v>
      </c>
      <c r="AA40" s="408">
        <f t="shared" si="14"/>
        <v>7.4099999999999999E-5</v>
      </c>
      <c r="AB40" s="400"/>
      <c r="AC40" s="418">
        <v>35</v>
      </c>
      <c r="AD40" s="409">
        <f t="shared" si="15"/>
        <v>259</v>
      </c>
      <c r="AE40" s="456" t="str">
        <f t="shared" si="16"/>
        <v>その他の窯業・土石製品</v>
      </c>
      <c r="AF40" s="411">
        <f t="shared" si="17"/>
        <v>0</v>
      </c>
      <c r="AG40" s="411">
        <f t="shared" si="18"/>
        <v>0</v>
      </c>
      <c r="AH40" s="411">
        <f t="shared" si="19"/>
        <v>0</v>
      </c>
      <c r="AI40" s="411">
        <f t="shared" si="20"/>
        <v>0</v>
      </c>
      <c r="AR40" s="418">
        <f t="shared" si="2"/>
        <v>35</v>
      </c>
      <c r="AS40" s="413">
        <v>67</v>
      </c>
      <c r="AT40" s="406" t="s">
        <v>1189</v>
      </c>
      <c r="AU40" s="404">
        <f>SUMIF($B$6:$B$112,$D40,生産波及!T$6:T$112)</f>
        <v>0</v>
      </c>
      <c r="AV40" s="404">
        <f>SUMIF($B$6:$B$112,$D40,生産波及!U$6:U$112)</f>
        <v>0</v>
      </c>
      <c r="AW40" s="404">
        <f>SUMIF($B$6:$B$112,$D40,生産波及!V$6:V$112)</f>
        <v>0</v>
      </c>
      <c r="AX40" s="19">
        <f>SUMIF($B$6:$B$112,$D40,生産波及!W$6:W$112)</f>
        <v>0</v>
      </c>
      <c r="AY40" s="408">
        <f t="shared" si="3"/>
        <v>9.3299999999999991E-5</v>
      </c>
      <c r="AZ40" s="400"/>
      <c r="BA40" s="418">
        <v>35</v>
      </c>
      <c r="BB40" s="401">
        <f t="shared" si="23"/>
        <v>67</v>
      </c>
      <c r="BC40" s="460" t="str">
        <f t="shared" si="24"/>
        <v>対個人サービス</v>
      </c>
      <c r="BD40" s="411">
        <f t="shared" si="25"/>
        <v>0</v>
      </c>
      <c r="BE40" s="411">
        <f t="shared" si="26"/>
        <v>0</v>
      </c>
      <c r="BF40" s="411">
        <f t="shared" si="27"/>
        <v>0</v>
      </c>
      <c r="BG40" s="411">
        <f t="shared" si="28"/>
        <v>0</v>
      </c>
      <c r="BH40" s="10"/>
      <c r="BI40" s="16">
        <f t="shared" si="29"/>
        <v>35</v>
      </c>
      <c r="BJ40" s="405">
        <v>259</v>
      </c>
      <c r="BK40" s="406" t="s">
        <v>43</v>
      </c>
      <c r="BL40" s="407">
        <f>生産波及!T40</f>
        <v>0</v>
      </c>
      <c r="BM40" s="407">
        <f>生産波及!U40</f>
        <v>0</v>
      </c>
      <c r="BN40" s="407">
        <f>生産波及!V40</f>
        <v>0</v>
      </c>
      <c r="BO40" s="407">
        <f>生産波及!W40</f>
        <v>0</v>
      </c>
      <c r="BP40" s="408">
        <f t="shared" si="30"/>
        <v>7.4099999999999999E-5</v>
      </c>
      <c r="BQ40" s="400"/>
      <c r="BR40" s="418">
        <v>35</v>
      </c>
      <c r="BS40" s="409">
        <f t="shared" si="31"/>
        <v>259</v>
      </c>
      <c r="BT40" s="456" t="str">
        <f t="shared" si="32"/>
        <v>その他の窯業・土石製品</v>
      </c>
      <c r="BU40" s="411">
        <f t="shared" si="33"/>
        <v>0</v>
      </c>
      <c r="BV40" s="411">
        <f t="shared" si="34"/>
        <v>0</v>
      </c>
      <c r="BW40" s="411">
        <f t="shared" si="35"/>
        <v>0</v>
      </c>
      <c r="BX40" s="411">
        <f t="shared" si="36"/>
        <v>0</v>
      </c>
    </row>
    <row r="41" spans="2:76">
      <c r="B41" s="401">
        <v>26</v>
      </c>
      <c r="C41" s="421"/>
      <c r="D41" s="413">
        <v>68</v>
      </c>
      <c r="E41" s="406" t="s">
        <v>1190</v>
      </c>
      <c r="F41" s="404">
        <f>SUMIF($B$6:$B$112,$D41,造成波及!V$6:V$112)+SUMIF($B$6:$B$112,$D41,建築波及!V$6:V$112)+SUMIF($B$6:$B$112,$D41,設備波及!V$6:V$112)</f>
        <v>0</v>
      </c>
      <c r="G41" s="404">
        <f>SUMIF($B$6:$B$112,$D41,造成波及!W$6:W$112)+SUMIF($B$6:$B$112,$D41,建築波及!W$6:W$112)+SUMIF($B$6:$B$112,$D41,設備波及!W$6:W$112)</f>
        <v>0</v>
      </c>
      <c r="H41" s="404">
        <f>SUMIF($B$6:$B$112,$D41,造成波及!X$6:X$112)+SUMIF($B$6:$B$112,$D41,建築波及!X$6:X$112)+SUMIF($B$6:$B$112,$D41,設備波及!X$6:X$112)</f>
        <v>0</v>
      </c>
      <c r="I41" s="19">
        <f t="shared" si="6"/>
        <v>0</v>
      </c>
      <c r="J41" s="399"/>
      <c r="K41" s="400"/>
      <c r="L41" s="422"/>
      <c r="M41" s="413">
        <v>68</v>
      </c>
      <c r="N41" s="406" t="s">
        <v>1190</v>
      </c>
      <c r="O41" s="404">
        <f>F41</f>
        <v>0</v>
      </c>
      <c r="P41" s="404">
        <f>G41</f>
        <v>0</v>
      </c>
      <c r="Q41" s="404">
        <f>H41</f>
        <v>0</v>
      </c>
      <c r="R41" s="404">
        <f>I41</f>
        <v>0</v>
      </c>
      <c r="S41" s="10"/>
      <c r="T41" s="16">
        <f t="shared" si="41"/>
        <v>36</v>
      </c>
      <c r="U41" s="405">
        <v>261</v>
      </c>
      <c r="V41" s="412" t="s">
        <v>44</v>
      </c>
      <c r="W41" s="407">
        <f>造成波及!V41+建築波及!V41+設備波及!V41</f>
        <v>0</v>
      </c>
      <c r="X41" s="407">
        <f>造成波及!W41+建築波及!W41+設備波及!W41</f>
        <v>0</v>
      </c>
      <c r="Y41" s="407">
        <f>造成波及!X41+建築波及!X41+設備波及!X41</f>
        <v>0</v>
      </c>
      <c r="Z41" s="407">
        <f>造成波及!Y41+建築波及!Y41+設備波及!Y41</f>
        <v>0</v>
      </c>
      <c r="AA41" s="408">
        <f t="shared" si="14"/>
        <v>7.3899999999999994E-5</v>
      </c>
      <c r="AB41" s="400"/>
      <c r="AC41" s="418">
        <v>36</v>
      </c>
      <c r="AD41" s="409">
        <f t="shared" si="15"/>
        <v>261</v>
      </c>
      <c r="AE41" s="456" t="str">
        <f t="shared" si="16"/>
        <v>銑鉄・粗鋼</v>
      </c>
      <c r="AF41" s="411">
        <f t="shared" si="17"/>
        <v>0</v>
      </c>
      <c r="AG41" s="411">
        <f t="shared" si="18"/>
        <v>0</v>
      </c>
      <c r="AH41" s="411">
        <f t="shared" si="19"/>
        <v>0</v>
      </c>
      <c r="AI41" s="411">
        <f t="shared" si="20"/>
        <v>0</v>
      </c>
      <c r="AQ41" s="457"/>
      <c r="AR41" s="422"/>
      <c r="AS41" s="413">
        <v>68</v>
      </c>
      <c r="AT41" s="406" t="s">
        <v>1190</v>
      </c>
      <c r="AU41" s="404">
        <f>SUMIF($B$6:$B$112,$D41,生産波及!T$6:T$112)</f>
        <v>0</v>
      </c>
      <c r="AV41" s="404">
        <f>SUMIF($B$6:$B$112,$D41,生産波及!U$6:U$112)</f>
        <v>0</v>
      </c>
      <c r="AW41" s="404">
        <f>SUMIF($B$6:$B$112,$D41,生産波及!V$6:V$112)</f>
        <v>0</v>
      </c>
      <c r="AX41" s="19">
        <f>SUMIF($B$6:$B$112,$D41,生産波及!W$6:W$112)</f>
        <v>0</v>
      </c>
      <c r="AY41" s="399"/>
      <c r="AZ41" s="400"/>
      <c r="BA41" s="422"/>
      <c r="BB41" s="413">
        <v>68</v>
      </c>
      <c r="BC41" s="406" t="s">
        <v>1190</v>
      </c>
      <c r="BD41" s="404">
        <f>AU41</f>
        <v>0</v>
      </c>
      <c r="BE41" s="404">
        <f t="shared" ref="BE41:BE44" si="42">AV41</f>
        <v>0</v>
      </c>
      <c r="BF41" s="404">
        <f t="shared" ref="BF41:BF44" si="43">AW41</f>
        <v>0</v>
      </c>
      <c r="BG41" s="404">
        <f t="shared" ref="BG41:BG44" si="44">AX41</f>
        <v>0</v>
      </c>
      <c r="BH41" s="10"/>
      <c r="BI41" s="16">
        <f t="shared" si="29"/>
        <v>36</v>
      </c>
      <c r="BJ41" s="405">
        <v>261</v>
      </c>
      <c r="BK41" s="412" t="s">
        <v>44</v>
      </c>
      <c r="BL41" s="407">
        <f>生産波及!T41</f>
        <v>0</v>
      </c>
      <c r="BM41" s="407">
        <f>生産波及!U41</f>
        <v>0</v>
      </c>
      <c r="BN41" s="407">
        <f>生産波及!V41</f>
        <v>0</v>
      </c>
      <c r="BO41" s="407">
        <f>生産波及!W41</f>
        <v>0</v>
      </c>
      <c r="BP41" s="408">
        <f t="shared" si="30"/>
        <v>7.3899999999999994E-5</v>
      </c>
      <c r="BQ41" s="400"/>
      <c r="BR41" s="418">
        <v>36</v>
      </c>
      <c r="BS41" s="409">
        <f t="shared" si="31"/>
        <v>261</v>
      </c>
      <c r="BT41" s="456" t="str">
        <f t="shared" si="32"/>
        <v>銑鉄・粗鋼</v>
      </c>
      <c r="BU41" s="411">
        <f t="shared" si="33"/>
        <v>0</v>
      </c>
      <c r="BV41" s="411">
        <f t="shared" si="34"/>
        <v>0</v>
      </c>
      <c r="BW41" s="411">
        <f t="shared" si="35"/>
        <v>0</v>
      </c>
      <c r="BX41" s="411">
        <f t="shared" si="36"/>
        <v>0</v>
      </c>
    </row>
    <row r="42" spans="2:76">
      <c r="B42" s="401">
        <v>26</v>
      </c>
      <c r="C42" s="423"/>
      <c r="D42" s="424">
        <v>69</v>
      </c>
      <c r="E42" s="425" t="s">
        <v>1191</v>
      </c>
      <c r="F42" s="420">
        <f>SUMIF($B$6:$B$112,$D42,造成波及!V$6:V$112)+SUMIF($B$6:$B$112,$D42,建築波及!V$6:V$112)+SUMIF($B$6:$B$112,$D42,設備波及!V$6:V$112)</f>
        <v>0</v>
      </c>
      <c r="G42" s="420">
        <f>SUMIF($B$6:$B$112,$D42,造成波及!W$6:W$112)+SUMIF($B$6:$B$112,$D42,建築波及!W$6:W$112)+SUMIF($B$6:$B$112,$D42,設備波及!W$6:W$112)</f>
        <v>0</v>
      </c>
      <c r="H42" s="420">
        <f>SUMIF($B$6:$B$112,$D42,造成波及!X$6:X$112)+SUMIF($B$6:$B$112,$D42,建築波及!X$6:X$112)+SUMIF($B$6:$B$112,$D42,設備波及!X$6:X$112)</f>
        <v>0</v>
      </c>
      <c r="I42" s="318">
        <f t="shared" si="6"/>
        <v>0</v>
      </c>
      <c r="J42" s="399"/>
      <c r="K42" s="400"/>
      <c r="L42" s="426"/>
      <c r="M42" s="424">
        <v>69</v>
      </c>
      <c r="N42" s="425" t="s">
        <v>1191</v>
      </c>
      <c r="O42" s="420">
        <f t="shared" ref="O42:O44" si="45">F42</f>
        <v>0</v>
      </c>
      <c r="P42" s="420">
        <f t="shared" ref="P42:R44" si="46">G42</f>
        <v>0</v>
      </c>
      <c r="Q42" s="420">
        <f t="shared" si="46"/>
        <v>0</v>
      </c>
      <c r="R42" s="420">
        <f t="shared" si="46"/>
        <v>0</v>
      </c>
      <c r="S42" s="10"/>
      <c r="T42" s="16">
        <f t="shared" si="41"/>
        <v>37</v>
      </c>
      <c r="U42" s="405">
        <v>262</v>
      </c>
      <c r="V42" s="406" t="s">
        <v>45</v>
      </c>
      <c r="W42" s="407">
        <f>造成波及!V42+建築波及!V42+設備波及!V42</f>
        <v>0</v>
      </c>
      <c r="X42" s="407">
        <f>造成波及!W42+建築波及!W42+設備波及!W42</f>
        <v>0</v>
      </c>
      <c r="Y42" s="407">
        <f>造成波及!X42+建築波及!X42+設備波及!X42</f>
        <v>0</v>
      </c>
      <c r="Z42" s="407">
        <f>造成波及!Y42+建築波及!Y42+設備波及!Y42</f>
        <v>0</v>
      </c>
      <c r="AA42" s="408">
        <f t="shared" si="14"/>
        <v>7.3799999999999991E-5</v>
      </c>
      <c r="AB42" s="400"/>
      <c r="AC42" s="418">
        <v>37</v>
      </c>
      <c r="AD42" s="409">
        <f t="shared" si="15"/>
        <v>262</v>
      </c>
      <c r="AE42" s="456" t="str">
        <f t="shared" si="16"/>
        <v>鋼材</v>
      </c>
      <c r="AF42" s="411">
        <f t="shared" si="17"/>
        <v>0</v>
      </c>
      <c r="AG42" s="411">
        <f t="shared" si="18"/>
        <v>0</v>
      </c>
      <c r="AH42" s="411">
        <f t="shared" si="19"/>
        <v>0</v>
      </c>
      <c r="AI42" s="411">
        <f t="shared" si="20"/>
        <v>0</v>
      </c>
      <c r="AQ42" s="457"/>
      <c r="AR42" s="426"/>
      <c r="AS42" s="424">
        <v>69</v>
      </c>
      <c r="AT42" s="425" t="s">
        <v>1191</v>
      </c>
      <c r="AU42" s="420">
        <f>SUMIF($B$6:$B$112,$D42,生産波及!T$6:T$112)</f>
        <v>0</v>
      </c>
      <c r="AV42" s="420">
        <f>SUMIF($B$6:$B$112,$D42,生産波及!U$6:U$112)</f>
        <v>0</v>
      </c>
      <c r="AW42" s="420">
        <f>SUMIF($B$6:$B$112,$D42,生産波及!V$6:V$112)</f>
        <v>0</v>
      </c>
      <c r="AX42" s="318">
        <f>SUMIF($B$6:$B$112,$D42,生産波及!W$6:W$112)</f>
        <v>0</v>
      </c>
      <c r="AY42" s="399"/>
      <c r="AZ42" s="400"/>
      <c r="BA42" s="426"/>
      <c r="BB42" s="424">
        <v>69</v>
      </c>
      <c r="BC42" s="425" t="s">
        <v>1191</v>
      </c>
      <c r="BD42" s="420">
        <f t="shared" ref="BD42:BD44" si="47">AU42</f>
        <v>0</v>
      </c>
      <c r="BE42" s="420">
        <f t="shared" si="42"/>
        <v>0</v>
      </c>
      <c r="BF42" s="420">
        <f t="shared" si="43"/>
        <v>0</v>
      </c>
      <c r="BG42" s="420">
        <f t="shared" si="44"/>
        <v>0</v>
      </c>
      <c r="BH42" s="10"/>
      <c r="BI42" s="16">
        <f t="shared" si="29"/>
        <v>37</v>
      </c>
      <c r="BJ42" s="405">
        <v>262</v>
      </c>
      <c r="BK42" s="406" t="s">
        <v>45</v>
      </c>
      <c r="BL42" s="407">
        <f>生産波及!T42</f>
        <v>0</v>
      </c>
      <c r="BM42" s="407">
        <f>生産波及!U42</f>
        <v>0</v>
      </c>
      <c r="BN42" s="407">
        <f>生産波及!V42</f>
        <v>0</v>
      </c>
      <c r="BO42" s="407">
        <f>生産波及!W42</f>
        <v>0</v>
      </c>
      <c r="BP42" s="408">
        <f t="shared" si="30"/>
        <v>7.3799999999999991E-5</v>
      </c>
      <c r="BQ42" s="400"/>
      <c r="BR42" s="418">
        <v>37</v>
      </c>
      <c r="BS42" s="409">
        <f t="shared" si="31"/>
        <v>262</v>
      </c>
      <c r="BT42" s="456" t="str">
        <f t="shared" si="32"/>
        <v>鋼材</v>
      </c>
      <c r="BU42" s="411">
        <f t="shared" si="33"/>
        <v>0</v>
      </c>
      <c r="BV42" s="411">
        <f t="shared" si="34"/>
        <v>0</v>
      </c>
      <c r="BW42" s="411">
        <f t="shared" si="35"/>
        <v>0</v>
      </c>
      <c r="BX42" s="411">
        <f t="shared" si="36"/>
        <v>0</v>
      </c>
    </row>
    <row r="43" spans="2:76">
      <c r="B43" s="401">
        <v>26</v>
      </c>
      <c r="C43" s="427"/>
      <c r="D43" s="413">
        <v>70</v>
      </c>
      <c r="E43" s="406" t="s">
        <v>1192</v>
      </c>
      <c r="F43" s="404">
        <f>SUMIF($B$6:$B$112,$D43,造成波及!V$6:V$112)+SUMIF($B$6:$B$112,$D43,建築波及!V$6:V$112)+SUMIF($B$6:$B$112,$D43,設備波及!V$6:V$112)</f>
        <v>0</v>
      </c>
      <c r="G43" s="404">
        <f>SUMIF($B$6:$B$112,$D43,造成波及!W$6:W$112)+SUMIF($B$6:$B$112,$D43,建築波及!W$6:W$112)+SUMIF($B$6:$B$112,$D43,設備波及!W$6:W$112)</f>
        <v>0</v>
      </c>
      <c r="H43" s="404">
        <f>SUMIF($B$6:$B$112,$D43,造成波及!X$6:X$112)+SUMIF($B$6:$B$112,$D43,建築波及!X$6:X$112)+SUMIF($B$6:$B$112,$D43,設備波及!X$6:X$112)</f>
        <v>0</v>
      </c>
      <c r="I43" s="19">
        <f t="shared" si="6"/>
        <v>0</v>
      </c>
      <c r="J43" s="399"/>
      <c r="K43" s="400"/>
      <c r="L43" s="428"/>
      <c r="M43" s="413">
        <v>70</v>
      </c>
      <c r="N43" s="406" t="s">
        <v>1192</v>
      </c>
      <c r="O43" s="404">
        <f t="shared" si="45"/>
        <v>0</v>
      </c>
      <c r="P43" s="404">
        <f t="shared" si="46"/>
        <v>0</v>
      </c>
      <c r="Q43" s="404">
        <f t="shared" si="46"/>
        <v>0</v>
      </c>
      <c r="R43" s="404">
        <f t="shared" si="46"/>
        <v>0</v>
      </c>
      <c r="T43" s="16">
        <f t="shared" si="41"/>
        <v>38</v>
      </c>
      <c r="U43" s="405">
        <v>263</v>
      </c>
      <c r="V43" s="406" t="s">
        <v>46</v>
      </c>
      <c r="W43" s="407">
        <f>造成波及!V43+建築波及!V43+設備波及!V43</f>
        <v>0</v>
      </c>
      <c r="X43" s="407">
        <f>造成波及!W43+建築波及!W43+設備波及!W43</f>
        <v>0</v>
      </c>
      <c r="Y43" s="407">
        <f>造成波及!X43+建築波及!X43+設備波及!X43</f>
        <v>0</v>
      </c>
      <c r="Z43" s="407">
        <f>造成波及!Y43+建築波及!Y43+設備波及!Y43</f>
        <v>0</v>
      </c>
      <c r="AA43" s="408">
        <f t="shared" si="14"/>
        <v>7.3700000000000002E-5</v>
      </c>
      <c r="AB43" s="400"/>
      <c r="AC43" s="418">
        <v>38</v>
      </c>
      <c r="AD43" s="409">
        <f t="shared" si="15"/>
        <v>263</v>
      </c>
      <c r="AE43" s="456" t="str">
        <f t="shared" si="16"/>
        <v>鋳鍛造品（鉄）</v>
      </c>
      <c r="AF43" s="411">
        <f t="shared" si="17"/>
        <v>0</v>
      </c>
      <c r="AG43" s="411">
        <f t="shared" si="18"/>
        <v>0</v>
      </c>
      <c r="AH43" s="411">
        <f t="shared" si="19"/>
        <v>0</v>
      </c>
      <c r="AI43" s="411">
        <f t="shared" si="20"/>
        <v>0</v>
      </c>
      <c r="AR43" s="427"/>
      <c r="AS43" s="413">
        <v>70</v>
      </c>
      <c r="AT43" s="406" t="s">
        <v>1192</v>
      </c>
      <c r="AU43" s="404">
        <f>SUMIF($B$6:$B$112,$D43,生産波及!T$6:T$112)</f>
        <v>0</v>
      </c>
      <c r="AV43" s="404">
        <f>SUMIF($B$6:$B$112,$D43,生産波及!U$6:U$112)</f>
        <v>0</v>
      </c>
      <c r="AW43" s="404">
        <f>SUMIF($B$6:$B$112,$D43,生産波及!V$6:V$112)</f>
        <v>0</v>
      </c>
      <c r="AX43" s="19">
        <f>SUMIF($B$6:$B$112,$D43,生産波及!W$6:W$112)</f>
        <v>0</v>
      </c>
      <c r="AY43" s="399"/>
      <c r="AZ43" s="400"/>
      <c r="BA43" s="428"/>
      <c r="BB43" s="413">
        <v>70</v>
      </c>
      <c r="BC43" s="406" t="s">
        <v>1192</v>
      </c>
      <c r="BD43" s="404">
        <f t="shared" si="47"/>
        <v>0</v>
      </c>
      <c r="BE43" s="404">
        <f t="shared" si="42"/>
        <v>0</v>
      </c>
      <c r="BF43" s="404">
        <f t="shared" si="43"/>
        <v>0</v>
      </c>
      <c r="BG43" s="404">
        <f t="shared" si="44"/>
        <v>0</v>
      </c>
      <c r="BI43" s="16">
        <f t="shared" si="29"/>
        <v>38</v>
      </c>
      <c r="BJ43" s="405">
        <v>263</v>
      </c>
      <c r="BK43" s="406" t="s">
        <v>46</v>
      </c>
      <c r="BL43" s="407">
        <f>生産波及!T43</f>
        <v>0</v>
      </c>
      <c r="BM43" s="407">
        <f>生産波及!U43</f>
        <v>0</v>
      </c>
      <c r="BN43" s="407">
        <f>生産波及!V43</f>
        <v>0</v>
      </c>
      <c r="BO43" s="407">
        <f>生産波及!W43</f>
        <v>0</v>
      </c>
      <c r="BP43" s="408">
        <f t="shared" si="30"/>
        <v>7.3700000000000002E-5</v>
      </c>
      <c r="BQ43" s="400"/>
      <c r="BR43" s="418">
        <v>38</v>
      </c>
      <c r="BS43" s="409">
        <f t="shared" si="31"/>
        <v>263</v>
      </c>
      <c r="BT43" s="456" t="str">
        <f t="shared" si="32"/>
        <v>鋳鍛造品（鉄）</v>
      </c>
      <c r="BU43" s="411">
        <f t="shared" si="33"/>
        <v>0</v>
      </c>
      <c r="BV43" s="411">
        <f t="shared" si="34"/>
        <v>0</v>
      </c>
      <c r="BW43" s="411">
        <f t="shared" si="35"/>
        <v>0</v>
      </c>
      <c r="BX43" s="411">
        <f t="shared" si="36"/>
        <v>0</v>
      </c>
    </row>
    <row r="44" spans="2:76">
      <c r="B44" s="401">
        <v>26</v>
      </c>
      <c r="C44" s="256"/>
      <c r="D44" s="429">
        <v>71</v>
      </c>
      <c r="E44" s="430" t="s">
        <v>1193</v>
      </c>
      <c r="F44" s="431">
        <f>SUMIF($B$6:$B$112,$D44,造成波及!V$6:V$112)+SUMIF($B$6:$B$112,$D44,建築波及!V$6:V$112)+SUMIF($B$6:$B$112,$D44,設備波及!V$6:V$112)</f>
        <v>0</v>
      </c>
      <c r="G44" s="431">
        <f>SUMIF($B$6:$B$112,$D44,造成波及!W$6:W$112)+SUMIF($B$6:$B$112,$D44,建築波及!W$6:W$112)+SUMIF($B$6:$B$112,$D44,設備波及!W$6:W$112)</f>
        <v>0</v>
      </c>
      <c r="H44" s="431">
        <f>SUMIF($B$6:$B$112,$D44,造成波及!X$6:X$112)+SUMIF($B$6:$B$112,$D44,建築波及!X$6:X$112)+SUMIF($B$6:$B$112,$D44,設備波及!X$6:X$112)</f>
        <v>0</v>
      </c>
      <c r="I44" s="21">
        <f t="shared" si="6"/>
        <v>0</v>
      </c>
      <c r="J44" s="399"/>
      <c r="K44" s="400"/>
      <c r="L44" s="428"/>
      <c r="M44" s="429">
        <v>71</v>
      </c>
      <c r="N44" s="430" t="s">
        <v>1193</v>
      </c>
      <c r="O44" s="431">
        <f t="shared" si="45"/>
        <v>0</v>
      </c>
      <c r="P44" s="431">
        <f t="shared" si="46"/>
        <v>0</v>
      </c>
      <c r="Q44" s="431">
        <f t="shared" si="46"/>
        <v>0</v>
      </c>
      <c r="R44" s="431">
        <f t="shared" si="46"/>
        <v>0</v>
      </c>
      <c r="T44" s="16">
        <f t="shared" si="41"/>
        <v>39</v>
      </c>
      <c r="U44" s="405">
        <v>269</v>
      </c>
      <c r="V44" s="406" t="s">
        <v>47</v>
      </c>
      <c r="W44" s="407">
        <f>造成波及!V44+建築波及!V44+設備波及!V44</f>
        <v>0</v>
      </c>
      <c r="X44" s="407">
        <f>造成波及!W44+建築波及!W44+設備波及!W44</f>
        <v>0</v>
      </c>
      <c r="Y44" s="407">
        <f>造成波及!X44+建築波及!X44+設備波及!X44</f>
        <v>0</v>
      </c>
      <c r="Z44" s="407">
        <f>造成波及!Y44+建築波及!Y44+設備波及!Y44</f>
        <v>0</v>
      </c>
      <c r="AA44" s="408">
        <f t="shared" si="14"/>
        <v>7.3100000000000001E-5</v>
      </c>
      <c r="AB44" s="400"/>
      <c r="AC44" s="418">
        <v>39</v>
      </c>
      <c r="AD44" s="409">
        <f t="shared" si="15"/>
        <v>269</v>
      </c>
      <c r="AE44" s="456" t="str">
        <f t="shared" si="16"/>
        <v>その他の鉄鋼製品</v>
      </c>
      <c r="AF44" s="411">
        <f t="shared" si="17"/>
        <v>0</v>
      </c>
      <c r="AG44" s="411">
        <f t="shared" si="18"/>
        <v>0</v>
      </c>
      <c r="AH44" s="411">
        <f t="shared" si="19"/>
        <v>0</v>
      </c>
      <c r="AI44" s="411">
        <f t="shared" si="20"/>
        <v>0</v>
      </c>
      <c r="AR44" s="294"/>
      <c r="AS44" s="429">
        <v>71</v>
      </c>
      <c r="AT44" s="430" t="s">
        <v>1193</v>
      </c>
      <c r="AU44" s="431">
        <f>SUMIF($B$6:$B$112,$D44,生産波及!T$6:T$112)</f>
        <v>0</v>
      </c>
      <c r="AV44" s="431">
        <f>SUMIF($B$6:$B$112,$D44,生産波及!U$6:U$112)</f>
        <v>0</v>
      </c>
      <c r="AW44" s="431">
        <f>SUMIF($B$6:$B$112,$D44,生産波及!V$6:V$112)</f>
        <v>0</v>
      </c>
      <c r="AX44" s="21">
        <f>SUMIF($B$6:$B$112,$D44,生産波及!W$6:W$112)</f>
        <v>0</v>
      </c>
      <c r="AY44" s="399"/>
      <c r="AZ44" s="400"/>
      <c r="BA44" s="428"/>
      <c r="BB44" s="429">
        <v>71</v>
      </c>
      <c r="BC44" s="430" t="s">
        <v>1193</v>
      </c>
      <c r="BD44" s="431">
        <f t="shared" si="47"/>
        <v>0</v>
      </c>
      <c r="BE44" s="431">
        <f t="shared" si="42"/>
        <v>0</v>
      </c>
      <c r="BF44" s="431">
        <f t="shared" si="43"/>
        <v>0</v>
      </c>
      <c r="BG44" s="431">
        <f t="shared" si="44"/>
        <v>0</v>
      </c>
      <c r="BI44" s="16">
        <f t="shared" si="29"/>
        <v>39</v>
      </c>
      <c r="BJ44" s="405">
        <v>269</v>
      </c>
      <c r="BK44" s="406" t="s">
        <v>47</v>
      </c>
      <c r="BL44" s="407">
        <f>生産波及!T44</f>
        <v>0</v>
      </c>
      <c r="BM44" s="407">
        <f>生産波及!U44</f>
        <v>0</v>
      </c>
      <c r="BN44" s="407">
        <f>生産波及!V44</f>
        <v>0</v>
      </c>
      <c r="BO44" s="407">
        <f>生産波及!W44</f>
        <v>0</v>
      </c>
      <c r="BP44" s="408">
        <f t="shared" si="30"/>
        <v>7.3100000000000001E-5</v>
      </c>
      <c r="BQ44" s="400"/>
      <c r="BR44" s="418">
        <v>39</v>
      </c>
      <c r="BS44" s="409">
        <f t="shared" si="31"/>
        <v>269</v>
      </c>
      <c r="BT44" s="456" t="str">
        <f t="shared" si="32"/>
        <v>その他の鉄鋼製品</v>
      </c>
      <c r="BU44" s="411">
        <f t="shared" si="33"/>
        <v>0</v>
      </c>
      <c r="BV44" s="411">
        <f t="shared" si="34"/>
        <v>0</v>
      </c>
      <c r="BW44" s="411">
        <f t="shared" si="35"/>
        <v>0</v>
      </c>
      <c r="BX44" s="411">
        <f t="shared" si="36"/>
        <v>0</v>
      </c>
    </row>
    <row r="45" spans="2:76">
      <c r="B45" s="401">
        <v>27</v>
      </c>
      <c r="C45" s="256"/>
      <c r="D45" s="432"/>
      <c r="E45" s="433" t="s">
        <v>1194</v>
      </c>
      <c r="F45" s="24">
        <f>SUM(F6:F44)</f>
        <v>0</v>
      </c>
      <c r="G45" s="24">
        <f t="shared" ref="G45:I45" si="48">SUM(G6:G44)</f>
        <v>0</v>
      </c>
      <c r="H45" s="24">
        <f t="shared" si="48"/>
        <v>0</v>
      </c>
      <c r="I45" s="24">
        <f t="shared" si="48"/>
        <v>0</v>
      </c>
      <c r="K45" s="25"/>
      <c r="L45" s="434"/>
      <c r="M45" s="432"/>
      <c r="N45" s="433" t="s">
        <v>1195</v>
      </c>
      <c r="O45" s="24">
        <f>SUM(O6:O44)</f>
        <v>0</v>
      </c>
      <c r="P45" s="24">
        <f t="shared" ref="P45:R45" si="49">SUM(P6:P44)</f>
        <v>0</v>
      </c>
      <c r="Q45" s="24">
        <f t="shared" si="49"/>
        <v>0</v>
      </c>
      <c r="R45" s="24">
        <f t="shared" si="49"/>
        <v>0</v>
      </c>
      <c r="T45" s="16">
        <f t="shared" si="41"/>
        <v>40</v>
      </c>
      <c r="U45" s="405">
        <v>271</v>
      </c>
      <c r="V45" s="406" t="s">
        <v>48</v>
      </c>
      <c r="W45" s="407">
        <f>造成波及!V45+建築波及!V45+設備波及!V45</f>
        <v>0</v>
      </c>
      <c r="X45" s="407">
        <f>造成波及!W45+建築波及!W45+設備波及!W45</f>
        <v>0</v>
      </c>
      <c r="Y45" s="407">
        <f>造成波及!X45+建築波及!X45+設備波及!X45</f>
        <v>0</v>
      </c>
      <c r="Z45" s="407">
        <f>造成波及!Y45+建築波及!Y45+設備波及!Y45</f>
        <v>0</v>
      </c>
      <c r="AA45" s="408">
        <f t="shared" si="14"/>
        <v>7.2899999999999997E-5</v>
      </c>
      <c r="AB45" s="400"/>
      <c r="AC45" s="418">
        <v>40</v>
      </c>
      <c r="AD45" s="409">
        <f t="shared" si="15"/>
        <v>271</v>
      </c>
      <c r="AE45" s="456" t="str">
        <f t="shared" si="16"/>
        <v>非鉄金属製錬・精製</v>
      </c>
      <c r="AF45" s="411">
        <f t="shared" si="17"/>
        <v>0</v>
      </c>
      <c r="AG45" s="411">
        <f t="shared" si="18"/>
        <v>0</v>
      </c>
      <c r="AH45" s="411">
        <f t="shared" si="19"/>
        <v>0</v>
      </c>
      <c r="AI45" s="411">
        <f t="shared" si="20"/>
        <v>0</v>
      </c>
      <c r="AR45" s="294"/>
      <c r="AS45" s="432"/>
      <c r="AT45" s="433" t="s">
        <v>1194</v>
      </c>
      <c r="AU45" s="24">
        <f>SUM(AU6:AU44)</f>
        <v>0</v>
      </c>
      <c r="AV45" s="24">
        <f t="shared" ref="AV45:AX45" si="50">SUM(AV6:AV44)</f>
        <v>0</v>
      </c>
      <c r="AW45" s="24">
        <f t="shared" si="50"/>
        <v>0</v>
      </c>
      <c r="AX45" s="24">
        <f t="shared" si="50"/>
        <v>0</v>
      </c>
      <c r="AZ45" s="25"/>
      <c r="BA45" s="434"/>
      <c r="BB45" s="432"/>
      <c r="BC45" s="433" t="s">
        <v>1195</v>
      </c>
      <c r="BD45" s="24">
        <f>SUM(BD6:BD44)</f>
        <v>0</v>
      </c>
      <c r="BE45" s="24">
        <f t="shared" ref="BE45:BG45" si="51">SUM(BE6:BE44)</f>
        <v>0</v>
      </c>
      <c r="BF45" s="24">
        <f t="shared" si="51"/>
        <v>0</v>
      </c>
      <c r="BG45" s="24">
        <f t="shared" si="51"/>
        <v>0</v>
      </c>
      <c r="BI45" s="16">
        <f t="shared" si="29"/>
        <v>40</v>
      </c>
      <c r="BJ45" s="405">
        <v>271</v>
      </c>
      <c r="BK45" s="406" t="s">
        <v>48</v>
      </c>
      <c r="BL45" s="407">
        <f>生産波及!T45</f>
        <v>0</v>
      </c>
      <c r="BM45" s="407">
        <f>生産波及!U45</f>
        <v>0</v>
      </c>
      <c r="BN45" s="407">
        <f>生産波及!V45</f>
        <v>0</v>
      </c>
      <c r="BO45" s="407">
        <f>生産波及!W45</f>
        <v>0</v>
      </c>
      <c r="BP45" s="408">
        <f t="shared" si="30"/>
        <v>7.2899999999999997E-5</v>
      </c>
      <c r="BQ45" s="400"/>
      <c r="BR45" s="418">
        <v>40</v>
      </c>
      <c r="BS45" s="409">
        <f t="shared" si="31"/>
        <v>271</v>
      </c>
      <c r="BT45" s="456" t="str">
        <f t="shared" si="32"/>
        <v>非鉄金属製錬・精製</v>
      </c>
      <c r="BU45" s="411">
        <f t="shared" si="33"/>
        <v>0</v>
      </c>
      <c r="BV45" s="411">
        <f t="shared" si="34"/>
        <v>0</v>
      </c>
      <c r="BW45" s="411">
        <f t="shared" si="35"/>
        <v>0</v>
      </c>
      <c r="BX45" s="411">
        <f t="shared" si="36"/>
        <v>0</v>
      </c>
    </row>
    <row r="46" spans="2:76">
      <c r="B46" s="401">
        <v>27</v>
      </c>
      <c r="C46" s="256"/>
      <c r="M46" s="9"/>
      <c r="N46" s="4"/>
      <c r="O46" s="22"/>
      <c r="P46" s="22"/>
      <c r="Q46" s="22"/>
      <c r="R46" s="22"/>
      <c r="T46" s="16">
        <f t="shared" si="41"/>
        <v>41</v>
      </c>
      <c r="U46" s="405">
        <v>272</v>
      </c>
      <c r="V46" s="406" t="s">
        <v>49</v>
      </c>
      <c r="W46" s="407">
        <f>造成波及!V46+建築波及!V46+設備波及!V46</f>
        <v>0</v>
      </c>
      <c r="X46" s="407">
        <f>造成波及!W46+建築波及!W46+設備波及!W46</f>
        <v>0</v>
      </c>
      <c r="Y46" s="407">
        <f>造成波及!X46+建築波及!X46+設備波及!X46</f>
        <v>0</v>
      </c>
      <c r="Z46" s="407">
        <f>造成波及!Y46+建築波及!Y46+設備波及!Y46</f>
        <v>0</v>
      </c>
      <c r="AA46" s="408">
        <f t="shared" si="14"/>
        <v>7.2799999999999994E-5</v>
      </c>
      <c r="AB46" s="400"/>
      <c r="AC46" s="418">
        <v>41</v>
      </c>
      <c r="AD46" s="409">
        <f t="shared" si="15"/>
        <v>272</v>
      </c>
      <c r="AE46" s="456" t="str">
        <f t="shared" si="16"/>
        <v>非鉄金属加工製品</v>
      </c>
      <c r="AF46" s="411">
        <f t="shared" si="17"/>
        <v>0</v>
      </c>
      <c r="AG46" s="411">
        <f t="shared" si="18"/>
        <v>0</v>
      </c>
      <c r="AH46" s="411">
        <f t="shared" si="19"/>
        <v>0</v>
      </c>
      <c r="AI46" s="411">
        <f t="shared" si="20"/>
        <v>0</v>
      </c>
      <c r="AR46" s="294"/>
      <c r="BB46" s="9"/>
      <c r="BC46" s="4"/>
      <c r="BD46" s="22"/>
      <c r="BE46" s="22"/>
      <c r="BF46" s="22"/>
      <c r="BG46" s="22"/>
      <c r="BI46" s="16">
        <f t="shared" si="29"/>
        <v>41</v>
      </c>
      <c r="BJ46" s="405">
        <v>272</v>
      </c>
      <c r="BK46" s="406" t="s">
        <v>49</v>
      </c>
      <c r="BL46" s="407">
        <f>生産波及!T46</f>
        <v>0</v>
      </c>
      <c r="BM46" s="407">
        <f>生産波及!U46</f>
        <v>0</v>
      </c>
      <c r="BN46" s="407">
        <f>生産波及!V46</f>
        <v>0</v>
      </c>
      <c r="BO46" s="407">
        <f>生産波及!W46</f>
        <v>0</v>
      </c>
      <c r="BP46" s="408">
        <f t="shared" si="30"/>
        <v>7.2799999999999994E-5</v>
      </c>
      <c r="BQ46" s="400"/>
      <c r="BR46" s="418">
        <v>41</v>
      </c>
      <c r="BS46" s="409">
        <f t="shared" si="31"/>
        <v>272</v>
      </c>
      <c r="BT46" s="456" t="str">
        <f t="shared" si="32"/>
        <v>非鉄金属加工製品</v>
      </c>
      <c r="BU46" s="411">
        <f t="shared" si="33"/>
        <v>0</v>
      </c>
      <c r="BV46" s="411">
        <f t="shared" si="34"/>
        <v>0</v>
      </c>
      <c r="BW46" s="411">
        <f t="shared" si="35"/>
        <v>0</v>
      </c>
      <c r="BX46" s="411">
        <f t="shared" si="36"/>
        <v>0</v>
      </c>
    </row>
    <row r="47" spans="2:76">
      <c r="B47" s="401">
        <v>28</v>
      </c>
      <c r="C47" s="256"/>
      <c r="I47" s="453"/>
      <c r="M47" s="18">
        <v>99</v>
      </c>
      <c r="N47" s="435" t="s">
        <v>707</v>
      </c>
      <c r="O47" s="212">
        <f>SUM(O26:O44)</f>
        <v>0</v>
      </c>
      <c r="P47" s="212">
        <f t="shared" ref="P47:R47" si="52">SUM(P26:P44)</f>
        <v>0</v>
      </c>
      <c r="Q47" s="212">
        <f t="shared" si="52"/>
        <v>0</v>
      </c>
      <c r="R47" s="212">
        <f t="shared" si="52"/>
        <v>0</v>
      </c>
      <c r="T47" s="16">
        <f t="shared" si="41"/>
        <v>42</v>
      </c>
      <c r="U47" s="405">
        <v>281</v>
      </c>
      <c r="V47" s="406" t="s">
        <v>50</v>
      </c>
      <c r="W47" s="407">
        <f>造成波及!V47+建築波及!V47+設備波及!V47</f>
        <v>0</v>
      </c>
      <c r="X47" s="407">
        <f>造成波及!W47+建築波及!W47+設備波及!W47</f>
        <v>0</v>
      </c>
      <c r="Y47" s="407">
        <f>造成波及!X47+建築波及!X47+設備波及!X47</f>
        <v>0</v>
      </c>
      <c r="Z47" s="407">
        <f>造成波及!Y47+建築波及!Y47+設備波及!Y47</f>
        <v>0</v>
      </c>
      <c r="AA47" s="408">
        <f t="shared" si="14"/>
        <v>7.1899999999999999E-5</v>
      </c>
      <c r="AB47" s="400"/>
      <c r="AC47" s="418">
        <v>42</v>
      </c>
      <c r="AD47" s="409">
        <f t="shared" si="15"/>
        <v>281</v>
      </c>
      <c r="AE47" s="456" t="str">
        <f t="shared" si="16"/>
        <v>建設用・建築用金属製品</v>
      </c>
      <c r="AF47" s="411">
        <f t="shared" si="17"/>
        <v>0</v>
      </c>
      <c r="AG47" s="411">
        <f t="shared" si="18"/>
        <v>0</v>
      </c>
      <c r="AH47" s="411">
        <f t="shared" si="19"/>
        <v>0</v>
      </c>
      <c r="AI47" s="411">
        <f t="shared" si="20"/>
        <v>0</v>
      </c>
      <c r="AR47" s="294"/>
      <c r="AX47" s="453"/>
      <c r="BB47" s="18">
        <v>99</v>
      </c>
      <c r="BC47" s="435" t="s">
        <v>707</v>
      </c>
      <c r="BD47" s="212">
        <f>SUM(BD26:BD44)</f>
        <v>0</v>
      </c>
      <c r="BE47" s="212">
        <f t="shared" ref="BE47:BG47" si="53">SUM(BE26:BE44)</f>
        <v>0</v>
      </c>
      <c r="BF47" s="212">
        <f t="shared" si="53"/>
        <v>0</v>
      </c>
      <c r="BG47" s="212">
        <f t="shared" si="53"/>
        <v>0</v>
      </c>
      <c r="BI47" s="16">
        <f t="shared" si="29"/>
        <v>42</v>
      </c>
      <c r="BJ47" s="405">
        <v>281</v>
      </c>
      <c r="BK47" s="406" t="s">
        <v>50</v>
      </c>
      <c r="BL47" s="407">
        <f>生産波及!T47</f>
        <v>0</v>
      </c>
      <c r="BM47" s="407">
        <f>生産波及!U47</f>
        <v>0</v>
      </c>
      <c r="BN47" s="407">
        <f>生産波及!V47</f>
        <v>0</v>
      </c>
      <c r="BO47" s="407">
        <f>生産波及!W47</f>
        <v>0</v>
      </c>
      <c r="BP47" s="408">
        <f t="shared" si="30"/>
        <v>7.1899999999999999E-5</v>
      </c>
      <c r="BQ47" s="400"/>
      <c r="BR47" s="418">
        <v>42</v>
      </c>
      <c r="BS47" s="409">
        <f t="shared" si="31"/>
        <v>281</v>
      </c>
      <c r="BT47" s="456" t="str">
        <f t="shared" si="32"/>
        <v>建設用・建築用金属製品</v>
      </c>
      <c r="BU47" s="411">
        <f t="shared" si="33"/>
        <v>0</v>
      </c>
      <c r="BV47" s="411">
        <f t="shared" si="34"/>
        <v>0</v>
      </c>
      <c r="BW47" s="411">
        <f t="shared" si="35"/>
        <v>0</v>
      </c>
      <c r="BX47" s="411">
        <f t="shared" si="36"/>
        <v>0</v>
      </c>
    </row>
    <row r="48" spans="2:76">
      <c r="B48" s="401">
        <v>28</v>
      </c>
      <c r="C48" s="256"/>
      <c r="T48" s="16">
        <f t="shared" si="41"/>
        <v>43</v>
      </c>
      <c r="U48" s="405">
        <v>289</v>
      </c>
      <c r="V48" s="406" t="s">
        <v>51</v>
      </c>
      <c r="W48" s="407">
        <f>造成波及!V48+建築波及!V48+設備波及!V48</f>
        <v>0</v>
      </c>
      <c r="X48" s="407">
        <f>造成波及!W48+建築波及!W48+設備波及!W48</f>
        <v>0</v>
      </c>
      <c r="Y48" s="407">
        <f>造成波及!X48+建築波及!X48+設備波及!X48</f>
        <v>0</v>
      </c>
      <c r="Z48" s="407">
        <f>造成波及!Y48+建築波及!Y48+設備波及!Y48</f>
        <v>0</v>
      </c>
      <c r="AA48" s="408">
        <f t="shared" si="14"/>
        <v>7.1099999999999994E-5</v>
      </c>
      <c r="AB48" s="400"/>
      <c r="AC48" s="418">
        <v>43</v>
      </c>
      <c r="AD48" s="409">
        <f t="shared" si="15"/>
        <v>289</v>
      </c>
      <c r="AE48" s="456" t="str">
        <f t="shared" si="16"/>
        <v>その他の金属製品</v>
      </c>
      <c r="AF48" s="411">
        <f t="shared" si="17"/>
        <v>0</v>
      </c>
      <c r="AG48" s="411">
        <f t="shared" si="18"/>
        <v>0</v>
      </c>
      <c r="AH48" s="411">
        <f t="shared" si="19"/>
        <v>0</v>
      </c>
      <c r="AI48" s="411">
        <f t="shared" si="20"/>
        <v>0</v>
      </c>
      <c r="AR48" s="294"/>
      <c r="BI48" s="16">
        <f t="shared" si="29"/>
        <v>43</v>
      </c>
      <c r="BJ48" s="405">
        <v>289</v>
      </c>
      <c r="BK48" s="406" t="s">
        <v>51</v>
      </c>
      <c r="BL48" s="407">
        <f>生産波及!T48</f>
        <v>0</v>
      </c>
      <c r="BM48" s="407">
        <f>生産波及!U48</f>
        <v>0</v>
      </c>
      <c r="BN48" s="407">
        <f>生産波及!V48</f>
        <v>0</v>
      </c>
      <c r="BO48" s="407">
        <f>生産波及!W48</f>
        <v>0</v>
      </c>
      <c r="BP48" s="408">
        <f t="shared" si="30"/>
        <v>7.1099999999999994E-5</v>
      </c>
      <c r="BQ48" s="400"/>
      <c r="BR48" s="418">
        <v>43</v>
      </c>
      <c r="BS48" s="409">
        <f t="shared" si="31"/>
        <v>289</v>
      </c>
      <c r="BT48" s="456" t="str">
        <f t="shared" si="32"/>
        <v>その他の金属製品</v>
      </c>
      <c r="BU48" s="411">
        <f t="shared" si="33"/>
        <v>0</v>
      </c>
      <c r="BV48" s="411">
        <f t="shared" si="34"/>
        <v>0</v>
      </c>
      <c r="BW48" s="411">
        <f t="shared" si="35"/>
        <v>0</v>
      </c>
      <c r="BX48" s="411">
        <f t="shared" si="36"/>
        <v>0</v>
      </c>
    </row>
    <row r="49" spans="2:76">
      <c r="B49" s="401">
        <v>29</v>
      </c>
      <c r="C49" s="256"/>
      <c r="T49" s="16">
        <f t="shared" si="41"/>
        <v>44</v>
      </c>
      <c r="U49" s="405">
        <v>291</v>
      </c>
      <c r="V49" s="406" t="s">
        <v>52</v>
      </c>
      <c r="W49" s="407">
        <f>造成波及!V49+建築波及!V49+設備波及!V49</f>
        <v>0</v>
      </c>
      <c r="X49" s="407">
        <f>造成波及!W49+建築波及!W49+設備波及!W49</f>
        <v>0</v>
      </c>
      <c r="Y49" s="407">
        <f>造成波及!X49+建築波及!X49+設備波及!X49</f>
        <v>0</v>
      </c>
      <c r="Z49" s="407">
        <f>造成波及!Y49+建築波及!Y49+設備波及!Y49</f>
        <v>0</v>
      </c>
      <c r="AA49" s="408">
        <f t="shared" si="14"/>
        <v>7.0900000000000002E-5</v>
      </c>
      <c r="AB49" s="400"/>
      <c r="AC49" s="418">
        <v>44</v>
      </c>
      <c r="AD49" s="409">
        <f t="shared" si="15"/>
        <v>291</v>
      </c>
      <c r="AE49" s="456" t="str">
        <f t="shared" si="16"/>
        <v>はん用機械</v>
      </c>
      <c r="AF49" s="411">
        <f t="shared" si="17"/>
        <v>0</v>
      </c>
      <c r="AG49" s="411">
        <f t="shared" si="18"/>
        <v>0</v>
      </c>
      <c r="AH49" s="411">
        <f t="shared" si="19"/>
        <v>0</v>
      </c>
      <c r="AI49" s="411">
        <f t="shared" si="20"/>
        <v>0</v>
      </c>
      <c r="AR49" s="294"/>
      <c r="BI49" s="16">
        <f t="shared" si="29"/>
        <v>44</v>
      </c>
      <c r="BJ49" s="405">
        <v>291</v>
      </c>
      <c r="BK49" s="406" t="s">
        <v>52</v>
      </c>
      <c r="BL49" s="407">
        <f>生産波及!T49</f>
        <v>0</v>
      </c>
      <c r="BM49" s="407">
        <f>生産波及!U49</f>
        <v>0</v>
      </c>
      <c r="BN49" s="407">
        <f>生産波及!V49</f>
        <v>0</v>
      </c>
      <c r="BO49" s="407">
        <f>生産波及!W49</f>
        <v>0</v>
      </c>
      <c r="BP49" s="408">
        <f t="shared" si="30"/>
        <v>7.0900000000000002E-5</v>
      </c>
      <c r="BQ49" s="400"/>
      <c r="BR49" s="418">
        <v>44</v>
      </c>
      <c r="BS49" s="409">
        <f t="shared" si="31"/>
        <v>291</v>
      </c>
      <c r="BT49" s="456" t="str">
        <f t="shared" si="32"/>
        <v>はん用機械</v>
      </c>
      <c r="BU49" s="411">
        <f t="shared" si="33"/>
        <v>0</v>
      </c>
      <c r="BV49" s="411">
        <f t="shared" si="34"/>
        <v>0</v>
      </c>
      <c r="BW49" s="411">
        <f t="shared" si="35"/>
        <v>0</v>
      </c>
      <c r="BX49" s="411">
        <f t="shared" si="36"/>
        <v>0</v>
      </c>
    </row>
    <row r="50" spans="2:76">
      <c r="B50" s="401">
        <v>30</v>
      </c>
      <c r="C50" s="256"/>
      <c r="T50" s="16">
        <f t="shared" si="41"/>
        <v>45</v>
      </c>
      <c r="U50" s="405">
        <v>301</v>
      </c>
      <c r="V50" s="406" t="s">
        <v>53</v>
      </c>
      <c r="W50" s="407">
        <f>造成波及!V50+建築波及!V50+設備波及!V50</f>
        <v>0</v>
      </c>
      <c r="X50" s="407">
        <f>造成波及!W50+建築波及!W50+設備波及!W50</f>
        <v>0</v>
      </c>
      <c r="Y50" s="407">
        <f>造成波及!X50+建築波及!X50+設備波及!X50</f>
        <v>0</v>
      </c>
      <c r="Z50" s="407">
        <f>造成波及!Y50+建築波及!Y50+設備波及!Y50</f>
        <v>0</v>
      </c>
      <c r="AA50" s="408">
        <f t="shared" si="14"/>
        <v>6.9899999999999991E-5</v>
      </c>
      <c r="AB50" s="400"/>
      <c r="AC50" s="418">
        <v>45</v>
      </c>
      <c r="AD50" s="409">
        <f t="shared" si="15"/>
        <v>301</v>
      </c>
      <c r="AE50" s="456" t="str">
        <f t="shared" si="16"/>
        <v>生産用機械</v>
      </c>
      <c r="AF50" s="411">
        <f t="shared" si="17"/>
        <v>0</v>
      </c>
      <c r="AG50" s="411">
        <f t="shared" si="18"/>
        <v>0</v>
      </c>
      <c r="AH50" s="411">
        <f t="shared" si="19"/>
        <v>0</v>
      </c>
      <c r="AI50" s="411">
        <f t="shared" si="20"/>
        <v>0</v>
      </c>
      <c r="AR50" s="294"/>
      <c r="BI50" s="16">
        <f t="shared" si="29"/>
        <v>45</v>
      </c>
      <c r="BJ50" s="405">
        <v>301</v>
      </c>
      <c r="BK50" s="406" t="s">
        <v>53</v>
      </c>
      <c r="BL50" s="407">
        <f>生産波及!T50</f>
        <v>0</v>
      </c>
      <c r="BM50" s="407">
        <f>生産波及!U50</f>
        <v>0</v>
      </c>
      <c r="BN50" s="407">
        <f>生産波及!V50</f>
        <v>0</v>
      </c>
      <c r="BO50" s="407">
        <f>生産波及!W50</f>
        <v>0</v>
      </c>
      <c r="BP50" s="408">
        <f t="shared" si="30"/>
        <v>6.9899999999999991E-5</v>
      </c>
      <c r="BQ50" s="400"/>
      <c r="BR50" s="418">
        <v>45</v>
      </c>
      <c r="BS50" s="409">
        <f t="shared" si="31"/>
        <v>301</v>
      </c>
      <c r="BT50" s="456" t="str">
        <f t="shared" si="32"/>
        <v>生産用機械</v>
      </c>
      <c r="BU50" s="411">
        <f t="shared" si="33"/>
        <v>0</v>
      </c>
      <c r="BV50" s="411">
        <f t="shared" si="34"/>
        <v>0</v>
      </c>
      <c r="BW50" s="411">
        <f t="shared" si="35"/>
        <v>0</v>
      </c>
      <c r="BX50" s="411">
        <f t="shared" si="36"/>
        <v>0</v>
      </c>
    </row>
    <row r="51" spans="2:76">
      <c r="B51" s="401">
        <v>31</v>
      </c>
      <c r="C51" s="256"/>
      <c r="T51" s="16">
        <f t="shared" si="41"/>
        <v>46</v>
      </c>
      <c r="U51" s="405">
        <v>311</v>
      </c>
      <c r="V51" s="406" t="s">
        <v>54</v>
      </c>
      <c r="W51" s="407">
        <f>造成波及!V51+建築波及!V51+設備波及!V51</f>
        <v>0</v>
      </c>
      <c r="X51" s="407">
        <f>造成波及!W51+建築波及!W51+設備波及!W51</f>
        <v>0</v>
      </c>
      <c r="Y51" s="407">
        <f>造成波及!X51+建築波及!X51+設備波及!X51</f>
        <v>0</v>
      </c>
      <c r="Z51" s="407">
        <f>造成波及!Y51+建築波及!Y51+設備波及!Y51</f>
        <v>0</v>
      </c>
      <c r="AA51" s="408">
        <f t="shared" si="14"/>
        <v>6.8899999999999994E-5</v>
      </c>
      <c r="AB51" s="400"/>
      <c r="AC51" s="418">
        <v>46</v>
      </c>
      <c r="AD51" s="409">
        <f t="shared" si="15"/>
        <v>311</v>
      </c>
      <c r="AE51" s="456" t="str">
        <f t="shared" si="16"/>
        <v>業務用機械</v>
      </c>
      <c r="AF51" s="411">
        <f t="shared" si="17"/>
        <v>0</v>
      </c>
      <c r="AG51" s="411">
        <f t="shared" si="18"/>
        <v>0</v>
      </c>
      <c r="AH51" s="411">
        <f t="shared" si="19"/>
        <v>0</v>
      </c>
      <c r="AI51" s="411">
        <f t="shared" si="20"/>
        <v>0</v>
      </c>
      <c r="AR51" s="294"/>
      <c r="BI51" s="16">
        <f t="shared" si="29"/>
        <v>46</v>
      </c>
      <c r="BJ51" s="405">
        <v>311</v>
      </c>
      <c r="BK51" s="406" t="s">
        <v>54</v>
      </c>
      <c r="BL51" s="407">
        <f>生産波及!T51</f>
        <v>0</v>
      </c>
      <c r="BM51" s="407">
        <f>生産波及!U51</f>
        <v>0</v>
      </c>
      <c r="BN51" s="407">
        <f>生産波及!V51</f>
        <v>0</v>
      </c>
      <c r="BO51" s="407">
        <f>生産波及!W51</f>
        <v>0</v>
      </c>
      <c r="BP51" s="408">
        <f t="shared" si="30"/>
        <v>6.8899999999999994E-5</v>
      </c>
      <c r="BQ51" s="400"/>
      <c r="BR51" s="418">
        <v>46</v>
      </c>
      <c r="BS51" s="409">
        <f t="shared" si="31"/>
        <v>311</v>
      </c>
      <c r="BT51" s="456" t="str">
        <f t="shared" si="32"/>
        <v>業務用機械</v>
      </c>
      <c r="BU51" s="411">
        <f t="shared" si="33"/>
        <v>0</v>
      </c>
      <c r="BV51" s="411">
        <f t="shared" si="34"/>
        <v>0</v>
      </c>
      <c r="BW51" s="411">
        <f t="shared" si="35"/>
        <v>0</v>
      </c>
      <c r="BX51" s="411">
        <f t="shared" si="36"/>
        <v>0</v>
      </c>
    </row>
    <row r="52" spans="2:76">
      <c r="B52" s="401">
        <v>32</v>
      </c>
      <c r="C52" s="256"/>
      <c r="T52" s="16">
        <f t="shared" si="41"/>
        <v>47</v>
      </c>
      <c r="U52" s="405">
        <v>321</v>
      </c>
      <c r="V52" s="412" t="s">
        <v>55</v>
      </c>
      <c r="W52" s="407">
        <f>造成波及!V52+建築波及!V52+設備波及!V52</f>
        <v>0</v>
      </c>
      <c r="X52" s="407">
        <f>造成波及!W52+建築波及!W52+設備波及!W52</f>
        <v>0</v>
      </c>
      <c r="Y52" s="407">
        <f>造成波及!X52+建築波及!X52+設備波及!X52</f>
        <v>0</v>
      </c>
      <c r="Z52" s="407">
        <f>造成波及!Y52+建築波及!Y52+設備波及!Y52</f>
        <v>0</v>
      </c>
      <c r="AA52" s="408">
        <f t="shared" si="14"/>
        <v>6.7899999999999997E-5</v>
      </c>
      <c r="AB52" s="400"/>
      <c r="AC52" s="418">
        <v>47</v>
      </c>
      <c r="AD52" s="409">
        <f t="shared" si="15"/>
        <v>321</v>
      </c>
      <c r="AE52" s="456" t="str">
        <f t="shared" si="16"/>
        <v>電子デバイス</v>
      </c>
      <c r="AF52" s="411">
        <f t="shared" si="17"/>
        <v>0</v>
      </c>
      <c r="AG52" s="411">
        <f t="shared" si="18"/>
        <v>0</v>
      </c>
      <c r="AH52" s="411">
        <f t="shared" si="19"/>
        <v>0</v>
      </c>
      <c r="AI52" s="411">
        <f t="shared" si="20"/>
        <v>0</v>
      </c>
      <c r="AR52" s="294"/>
      <c r="BI52" s="16">
        <f t="shared" si="29"/>
        <v>47</v>
      </c>
      <c r="BJ52" s="405">
        <v>321</v>
      </c>
      <c r="BK52" s="412" t="s">
        <v>55</v>
      </c>
      <c r="BL52" s="407">
        <f>生産波及!T52</f>
        <v>0</v>
      </c>
      <c r="BM52" s="407">
        <f>生産波及!U52</f>
        <v>0</v>
      </c>
      <c r="BN52" s="407">
        <f>生産波及!V52</f>
        <v>0</v>
      </c>
      <c r="BO52" s="407">
        <f>生産波及!W52</f>
        <v>0</v>
      </c>
      <c r="BP52" s="408">
        <f t="shared" si="30"/>
        <v>6.7899999999999997E-5</v>
      </c>
      <c r="BQ52" s="400"/>
      <c r="BR52" s="418">
        <v>47</v>
      </c>
      <c r="BS52" s="409">
        <f t="shared" si="31"/>
        <v>321</v>
      </c>
      <c r="BT52" s="456" t="str">
        <f t="shared" si="32"/>
        <v>電子デバイス</v>
      </c>
      <c r="BU52" s="411">
        <f t="shared" si="33"/>
        <v>0</v>
      </c>
      <c r="BV52" s="411">
        <f t="shared" si="34"/>
        <v>0</v>
      </c>
      <c r="BW52" s="411">
        <f t="shared" si="35"/>
        <v>0</v>
      </c>
      <c r="BX52" s="411">
        <f t="shared" si="36"/>
        <v>0</v>
      </c>
    </row>
    <row r="53" spans="2:76">
      <c r="B53" s="401">
        <v>32</v>
      </c>
      <c r="C53" s="256"/>
      <c r="T53" s="16">
        <f t="shared" si="41"/>
        <v>48</v>
      </c>
      <c r="U53" s="405">
        <v>329</v>
      </c>
      <c r="V53" s="406" t="s">
        <v>56</v>
      </c>
      <c r="W53" s="407">
        <f>造成波及!V53+建築波及!V53+設備波及!V53</f>
        <v>0</v>
      </c>
      <c r="X53" s="407">
        <f>造成波及!W53+建築波及!W53+設備波及!W53</f>
        <v>0</v>
      </c>
      <c r="Y53" s="407">
        <f>造成波及!X53+建築波及!X53+設備波及!X53</f>
        <v>0</v>
      </c>
      <c r="Z53" s="407">
        <f>造成波及!Y53+建築波及!Y53+設備波及!Y53</f>
        <v>0</v>
      </c>
      <c r="AA53" s="408">
        <f t="shared" si="14"/>
        <v>6.7099999999999991E-5</v>
      </c>
      <c r="AB53" s="400"/>
      <c r="AC53" s="418">
        <v>48</v>
      </c>
      <c r="AD53" s="409">
        <f t="shared" si="15"/>
        <v>329</v>
      </c>
      <c r="AE53" s="456" t="str">
        <f t="shared" si="16"/>
        <v>その他の電子部品</v>
      </c>
      <c r="AF53" s="411">
        <f t="shared" si="17"/>
        <v>0</v>
      </c>
      <c r="AG53" s="411">
        <f t="shared" si="18"/>
        <v>0</v>
      </c>
      <c r="AH53" s="411">
        <f t="shared" si="19"/>
        <v>0</v>
      </c>
      <c r="AI53" s="411">
        <f t="shared" si="20"/>
        <v>0</v>
      </c>
      <c r="AR53" s="294"/>
      <c r="BI53" s="16">
        <f t="shared" si="29"/>
        <v>48</v>
      </c>
      <c r="BJ53" s="405">
        <v>329</v>
      </c>
      <c r="BK53" s="406" t="s">
        <v>56</v>
      </c>
      <c r="BL53" s="407">
        <f>生産波及!T53</f>
        <v>0</v>
      </c>
      <c r="BM53" s="407">
        <f>生産波及!U53</f>
        <v>0</v>
      </c>
      <c r="BN53" s="407">
        <f>生産波及!V53</f>
        <v>0</v>
      </c>
      <c r="BO53" s="407">
        <f>生産波及!W53</f>
        <v>0</v>
      </c>
      <c r="BP53" s="408">
        <f t="shared" si="30"/>
        <v>6.7099999999999991E-5</v>
      </c>
      <c r="BQ53" s="400"/>
      <c r="BR53" s="418">
        <v>48</v>
      </c>
      <c r="BS53" s="409">
        <f t="shared" si="31"/>
        <v>329</v>
      </c>
      <c r="BT53" s="456" t="str">
        <f t="shared" si="32"/>
        <v>その他の電子部品</v>
      </c>
      <c r="BU53" s="411">
        <f t="shared" si="33"/>
        <v>0</v>
      </c>
      <c r="BV53" s="411">
        <f t="shared" si="34"/>
        <v>0</v>
      </c>
      <c r="BW53" s="411">
        <f t="shared" si="35"/>
        <v>0</v>
      </c>
      <c r="BX53" s="411">
        <f t="shared" si="36"/>
        <v>0</v>
      </c>
    </row>
    <row r="54" spans="2:76">
      <c r="B54" s="401">
        <v>33</v>
      </c>
      <c r="C54" s="256"/>
      <c r="T54" s="16">
        <f t="shared" si="41"/>
        <v>49</v>
      </c>
      <c r="U54" s="436">
        <v>331</v>
      </c>
      <c r="V54" s="437" t="s">
        <v>57</v>
      </c>
      <c r="W54" s="407">
        <f>造成波及!V54+建築波及!V54+設備波及!V54</f>
        <v>0</v>
      </c>
      <c r="X54" s="407">
        <f>造成波及!W54+建築波及!W54+設備波及!W54</f>
        <v>0</v>
      </c>
      <c r="Y54" s="407">
        <f>造成波及!X54+建築波及!X54+設備波及!X54</f>
        <v>0</v>
      </c>
      <c r="Z54" s="407">
        <f>造成波及!Y54+建築波及!Y54+設備波及!Y54</f>
        <v>0</v>
      </c>
      <c r="AA54" s="408">
        <f t="shared" si="14"/>
        <v>6.69E-5</v>
      </c>
      <c r="AB54" s="400"/>
      <c r="AC54" s="418">
        <v>49</v>
      </c>
      <c r="AD54" s="409">
        <f t="shared" si="15"/>
        <v>331</v>
      </c>
      <c r="AE54" s="456" t="str">
        <f t="shared" si="16"/>
        <v>産業用電気機器</v>
      </c>
      <c r="AF54" s="411">
        <f t="shared" si="17"/>
        <v>0</v>
      </c>
      <c r="AG54" s="411">
        <f t="shared" si="18"/>
        <v>0</v>
      </c>
      <c r="AH54" s="411">
        <f t="shared" si="19"/>
        <v>0</v>
      </c>
      <c r="AI54" s="411">
        <f t="shared" si="20"/>
        <v>0</v>
      </c>
      <c r="AR54" s="294"/>
      <c r="BI54" s="16">
        <f t="shared" si="29"/>
        <v>49</v>
      </c>
      <c r="BJ54" s="436">
        <v>331</v>
      </c>
      <c r="BK54" s="437" t="s">
        <v>57</v>
      </c>
      <c r="BL54" s="407">
        <f>生産波及!T54</f>
        <v>0</v>
      </c>
      <c r="BM54" s="407">
        <f>生産波及!U54</f>
        <v>0</v>
      </c>
      <c r="BN54" s="407">
        <f>生産波及!V54</f>
        <v>0</v>
      </c>
      <c r="BO54" s="407">
        <f>生産波及!W54</f>
        <v>0</v>
      </c>
      <c r="BP54" s="408">
        <f t="shared" si="30"/>
        <v>6.69E-5</v>
      </c>
      <c r="BQ54" s="400"/>
      <c r="BR54" s="418">
        <v>49</v>
      </c>
      <c r="BS54" s="409">
        <f t="shared" si="31"/>
        <v>331</v>
      </c>
      <c r="BT54" s="456" t="str">
        <f t="shared" si="32"/>
        <v>産業用電気機器</v>
      </c>
      <c r="BU54" s="411">
        <f t="shared" si="33"/>
        <v>0</v>
      </c>
      <c r="BV54" s="411">
        <f t="shared" si="34"/>
        <v>0</v>
      </c>
      <c r="BW54" s="411">
        <f t="shared" si="35"/>
        <v>0</v>
      </c>
      <c r="BX54" s="411">
        <f t="shared" si="36"/>
        <v>0</v>
      </c>
    </row>
    <row r="55" spans="2:76">
      <c r="B55" s="401">
        <v>33</v>
      </c>
      <c r="C55" s="256"/>
      <c r="T55" s="16">
        <f t="shared" si="41"/>
        <v>50</v>
      </c>
      <c r="U55" s="436">
        <v>332</v>
      </c>
      <c r="V55" s="438" t="s">
        <v>58</v>
      </c>
      <c r="W55" s="407">
        <f>造成波及!V55+建築波及!V55+設備波及!V55</f>
        <v>0</v>
      </c>
      <c r="X55" s="407">
        <f>造成波及!W55+建築波及!W55+設備波及!W55</f>
        <v>0</v>
      </c>
      <c r="Y55" s="407">
        <f>造成波及!X55+建築波及!X55+設備波及!X55</f>
        <v>0</v>
      </c>
      <c r="Z55" s="407">
        <f>造成波及!Y55+建築波及!Y55+設備波及!Y55</f>
        <v>0</v>
      </c>
      <c r="AA55" s="408">
        <f t="shared" si="14"/>
        <v>6.6799999999999997E-5</v>
      </c>
      <c r="AB55" s="400"/>
      <c r="AC55" s="418">
        <v>50</v>
      </c>
      <c r="AD55" s="409">
        <f t="shared" si="15"/>
        <v>332</v>
      </c>
      <c r="AE55" s="456" t="str">
        <f t="shared" si="16"/>
        <v>民生用電気機器</v>
      </c>
      <c r="AF55" s="411">
        <f t="shared" si="17"/>
        <v>0</v>
      </c>
      <c r="AG55" s="411">
        <f t="shared" si="18"/>
        <v>0</v>
      </c>
      <c r="AH55" s="411">
        <f t="shared" si="19"/>
        <v>0</v>
      </c>
      <c r="AI55" s="411">
        <f t="shared" si="20"/>
        <v>0</v>
      </c>
      <c r="AR55" s="294"/>
      <c r="BI55" s="16">
        <f t="shared" si="29"/>
        <v>50</v>
      </c>
      <c r="BJ55" s="436">
        <v>332</v>
      </c>
      <c r="BK55" s="438" t="s">
        <v>58</v>
      </c>
      <c r="BL55" s="407">
        <f>生産波及!T55</f>
        <v>0</v>
      </c>
      <c r="BM55" s="407">
        <f>生産波及!U55</f>
        <v>0</v>
      </c>
      <c r="BN55" s="407">
        <f>生産波及!V55</f>
        <v>0</v>
      </c>
      <c r="BO55" s="407">
        <f>生産波及!W55</f>
        <v>0</v>
      </c>
      <c r="BP55" s="408">
        <f t="shared" si="30"/>
        <v>6.6799999999999997E-5</v>
      </c>
      <c r="BQ55" s="400"/>
      <c r="BR55" s="418">
        <v>50</v>
      </c>
      <c r="BS55" s="409">
        <f t="shared" si="31"/>
        <v>332</v>
      </c>
      <c r="BT55" s="456" t="str">
        <f t="shared" si="32"/>
        <v>民生用電気機器</v>
      </c>
      <c r="BU55" s="411">
        <f t="shared" si="33"/>
        <v>0</v>
      </c>
      <c r="BV55" s="411">
        <f t="shared" si="34"/>
        <v>0</v>
      </c>
      <c r="BW55" s="411">
        <f t="shared" si="35"/>
        <v>0</v>
      </c>
      <c r="BX55" s="411">
        <f t="shared" si="36"/>
        <v>0</v>
      </c>
    </row>
    <row r="56" spans="2:76">
      <c r="B56" s="401">
        <v>33</v>
      </c>
      <c r="C56" s="256"/>
      <c r="T56" s="16">
        <f t="shared" si="41"/>
        <v>51</v>
      </c>
      <c r="U56" s="436">
        <v>333</v>
      </c>
      <c r="V56" s="437" t="s">
        <v>59</v>
      </c>
      <c r="W56" s="407">
        <f>造成波及!V56+建築波及!V56+設備波及!V56</f>
        <v>0</v>
      </c>
      <c r="X56" s="407">
        <f>造成波及!W56+建築波及!W56+設備波及!W56</f>
        <v>0</v>
      </c>
      <c r="Y56" s="407">
        <f>造成波及!X56+建築波及!X56+設備波及!X56</f>
        <v>0</v>
      </c>
      <c r="Z56" s="407">
        <f>造成波及!Y56+建築波及!Y56+設備波及!Y56</f>
        <v>0</v>
      </c>
      <c r="AA56" s="408">
        <f t="shared" si="14"/>
        <v>6.6699999999999995E-5</v>
      </c>
      <c r="AB56" s="400"/>
      <c r="AC56" s="418">
        <v>51</v>
      </c>
      <c r="AD56" s="409">
        <f t="shared" si="15"/>
        <v>333</v>
      </c>
      <c r="AE56" s="456" t="str">
        <f t="shared" si="16"/>
        <v>電子応用装置・電気計測器</v>
      </c>
      <c r="AF56" s="411">
        <f t="shared" si="17"/>
        <v>0</v>
      </c>
      <c r="AG56" s="411">
        <f t="shared" si="18"/>
        <v>0</v>
      </c>
      <c r="AH56" s="411">
        <f t="shared" si="19"/>
        <v>0</v>
      </c>
      <c r="AI56" s="411">
        <f t="shared" si="20"/>
        <v>0</v>
      </c>
      <c r="AR56" s="294"/>
      <c r="BI56" s="16">
        <f t="shared" si="29"/>
        <v>51</v>
      </c>
      <c r="BJ56" s="436">
        <v>333</v>
      </c>
      <c r="BK56" s="437" t="s">
        <v>59</v>
      </c>
      <c r="BL56" s="407">
        <f>生産波及!T56</f>
        <v>0</v>
      </c>
      <c r="BM56" s="407">
        <f>生産波及!U56</f>
        <v>0</v>
      </c>
      <c r="BN56" s="407">
        <f>生産波及!V56</f>
        <v>0</v>
      </c>
      <c r="BO56" s="407">
        <f>生産波及!W56</f>
        <v>0</v>
      </c>
      <c r="BP56" s="408">
        <f t="shared" si="30"/>
        <v>6.6699999999999995E-5</v>
      </c>
      <c r="BQ56" s="400"/>
      <c r="BR56" s="418">
        <v>51</v>
      </c>
      <c r="BS56" s="409">
        <f t="shared" si="31"/>
        <v>333</v>
      </c>
      <c r="BT56" s="456" t="str">
        <f t="shared" si="32"/>
        <v>電子応用装置・電気計測器</v>
      </c>
      <c r="BU56" s="411">
        <f t="shared" si="33"/>
        <v>0</v>
      </c>
      <c r="BV56" s="411">
        <f t="shared" si="34"/>
        <v>0</v>
      </c>
      <c r="BW56" s="411">
        <f t="shared" si="35"/>
        <v>0</v>
      </c>
      <c r="BX56" s="411">
        <f t="shared" si="36"/>
        <v>0</v>
      </c>
    </row>
    <row r="57" spans="2:76">
      <c r="B57" s="401">
        <v>33</v>
      </c>
      <c r="C57" s="256"/>
      <c r="T57" s="16">
        <f t="shared" si="41"/>
        <v>52</v>
      </c>
      <c r="U57" s="436">
        <v>339</v>
      </c>
      <c r="V57" s="437" t="s">
        <v>60</v>
      </c>
      <c r="W57" s="407">
        <f>造成波及!V57+建築波及!V57+設備波及!V57</f>
        <v>0</v>
      </c>
      <c r="X57" s="407">
        <f>造成波及!W57+建築波及!W57+設備波及!W57</f>
        <v>0</v>
      </c>
      <c r="Y57" s="407">
        <f>造成波及!X57+建築波及!X57+設備波及!X57</f>
        <v>0</v>
      </c>
      <c r="Z57" s="407">
        <f>造成波及!Y57+建築波及!Y57+設備波及!Y57</f>
        <v>0</v>
      </c>
      <c r="AA57" s="408">
        <f t="shared" si="14"/>
        <v>6.6099999999999994E-5</v>
      </c>
      <c r="AB57" s="400"/>
      <c r="AC57" s="418">
        <v>52</v>
      </c>
      <c r="AD57" s="409">
        <f t="shared" si="15"/>
        <v>339</v>
      </c>
      <c r="AE57" s="456" t="str">
        <f t="shared" si="16"/>
        <v>その他の電気機械</v>
      </c>
      <c r="AF57" s="411">
        <f t="shared" si="17"/>
        <v>0</v>
      </c>
      <c r="AG57" s="411">
        <f t="shared" si="18"/>
        <v>0</v>
      </c>
      <c r="AH57" s="411">
        <f t="shared" si="19"/>
        <v>0</v>
      </c>
      <c r="AI57" s="411">
        <f t="shared" si="20"/>
        <v>0</v>
      </c>
      <c r="AR57" s="294"/>
      <c r="BI57" s="16">
        <f t="shared" si="29"/>
        <v>52</v>
      </c>
      <c r="BJ57" s="436">
        <v>339</v>
      </c>
      <c r="BK57" s="437" t="s">
        <v>60</v>
      </c>
      <c r="BL57" s="407">
        <f>生産波及!T57</f>
        <v>0</v>
      </c>
      <c r="BM57" s="407">
        <f>生産波及!U57</f>
        <v>0</v>
      </c>
      <c r="BN57" s="407">
        <f>生産波及!V57</f>
        <v>0</v>
      </c>
      <c r="BO57" s="407">
        <f>生産波及!W57</f>
        <v>0</v>
      </c>
      <c r="BP57" s="408">
        <f t="shared" si="30"/>
        <v>6.6099999999999994E-5</v>
      </c>
      <c r="BQ57" s="400"/>
      <c r="BR57" s="418">
        <v>52</v>
      </c>
      <c r="BS57" s="409">
        <f t="shared" si="31"/>
        <v>339</v>
      </c>
      <c r="BT57" s="456" t="str">
        <f t="shared" si="32"/>
        <v>その他の電気機械</v>
      </c>
      <c r="BU57" s="411">
        <f t="shared" si="33"/>
        <v>0</v>
      </c>
      <c r="BV57" s="411">
        <f t="shared" si="34"/>
        <v>0</v>
      </c>
      <c r="BW57" s="411">
        <f t="shared" si="35"/>
        <v>0</v>
      </c>
      <c r="BX57" s="411">
        <f t="shared" si="36"/>
        <v>0</v>
      </c>
    </row>
    <row r="58" spans="2:76">
      <c r="B58" s="401">
        <v>34</v>
      </c>
      <c r="C58" s="256"/>
      <c r="T58" s="16">
        <f t="shared" si="41"/>
        <v>53</v>
      </c>
      <c r="U58" s="436">
        <v>341</v>
      </c>
      <c r="V58" s="437" t="s">
        <v>61</v>
      </c>
      <c r="W58" s="407">
        <f>造成波及!V58+建築波及!V58+設備波及!V58</f>
        <v>0</v>
      </c>
      <c r="X58" s="407">
        <f>造成波及!W58+建築波及!W58+設備波及!W58</f>
        <v>0</v>
      </c>
      <c r="Y58" s="407">
        <f>造成波及!X58+建築波及!X58+設備波及!X58</f>
        <v>0</v>
      </c>
      <c r="Z58" s="407">
        <f>造成波及!Y58+建築波及!Y58+設備波及!Y58</f>
        <v>0</v>
      </c>
      <c r="AA58" s="408">
        <f t="shared" si="14"/>
        <v>6.5900000000000003E-5</v>
      </c>
      <c r="AB58" s="400"/>
      <c r="AC58" s="418">
        <v>53</v>
      </c>
      <c r="AD58" s="409">
        <f t="shared" si="15"/>
        <v>341</v>
      </c>
      <c r="AE58" s="456" t="str">
        <f t="shared" si="16"/>
        <v>通信・映像・音響機器</v>
      </c>
      <c r="AF58" s="411">
        <f t="shared" si="17"/>
        <v>0</v>
      </c>
      <c r="AG58" s="411">
        <f t="shared" si="18"/>
        <v>0</v>
      </c>
      <c r="AH58" s="411">
        <f t="shared" si="19"/>
        <v>0</v>
      </c>
      <c r="AI58" s="411">
        <f t="shared" si="20"/>
        <v>0</v>
      </c>
      <c r="AR58" s="294"/>
      <c r="BI58" s="16">
        <f t="shared" si="29"/>
        <v>53</v>
      </c>
      <c r="BJ58" s="436">
        <v>341</v>
      </c>
      <c r="BK58" s="437" t="s">
        <v>61</v>
      </c>
      <c r="BL58" s="407">
        <f>生産波及!T58</f>
        <v>0</v>
      </c>
      <c r="BM58" s="407">
        <f>生産波及!U58</f>
        <v>0</v>
      </c>
      <c r="BN58" s="407">
        <f>生産波及!V58</f>
        <v>0</v>
      </c>
      <c r="BO58" s="407">
        <f>生産波及!W58</f>
        <v>0</v>
      </c>
      <c r="BP58" s="408">
        <f t="shared" si="30"/>
        <v>6.5900000000000003E-5</v>
      </c>
      <c r="BQ58" s="400"/>
      <c r="BR58" s="418">
        <v>53</v>
      </c>
      <c r="BS58" s="409">
        <f t="shared" si="31"/>
        <v>341</v>
      </c>
      <c r="BT58" s="456" t="str">
        <f t="shared" si="32"/>
        <v>通信・映像・音響機器</v>
      </c>
      <c r="BU58" s="411">
        <f t="shared" si="33"/>
        <v>0</v>
      </c>
      <c r="BV58" s="411">
        <f t="shared" si="34"/>
        <v>0</v>
      </c>
      <c r="BW58" s="411">
        <f t="shared" si="35"/>
        <v>0</v>
      </c>
      <c r="BX58" s="411">
        <f t="shared" si="36"/>
        <v>0</v>
      </c>
    </row>
    <row r="59" spans="2:76">
      <c r="B59" s="401">
        <v>34</v>
      </c>
      <c r="C59" s="256"/>
      <c r="T59" s="16">
        <f t="shared" si="41"/>
        <v>54</v>
      </c>
      <c r="U59" s="436">
        <v>342</v>
      </c>
      <c r="V59" s="437" t="s">
        <v>62</v>
      </c>
      <c r="W59" s="407">
        <f>造成波及!V59+建築波及!V59+設備波及!V59</f>
        <v>0</v>
      </c>
      <c r="X59" s="407">
        <f>造成波及!W59+建築波及!W59+設備波及!W59</f>
        <v>0</v>
      </c>
      <c r="Y59" s="407">
        <f>造成波及!X59+建築波及!X59+設備波及!X59</f>
        <v>0</v>
      </c>
      <c r="Z59" s="407">
        <f>造成波及!Y59+建築波及!Y59+設備波及!Y59</f>
        <v>0</v>
      </c>
      <c r="AA59" s="408">
        <f t="shared" si="14"/>
        <v>6.58E-5</v>
      </c>
      <c r="AB59" s="400"/>
      <c r="AC59" s="418">
        <v>54</v>
      </c>
      <c r="AD59" s="409">
        <f t="shared" si="15"/>
        <v>342</v>
      </c>
      <c r="AE59" s="456" t="str">
        <f t="shared" si="16"/>
        <v>電子計算機・同附属装置</v>
      </c>
      <c r="AF59" s="411">
        <f t="shared" si="17"/>
        <v>0</v>
      </c>
      <c r="AG59" s="411">
        <f t="shared" si="18"/>
        <v>0</v>
      </c>
      <c r="AH59" s="411">
        <f t="shared" si="19"/>
        <v>0</v>
      </c>
      <c r="AI59" s="411">
        <f t="shared" si="20"/>
        <v>0</v>
      </c>
      <c r="AR59" s="294"/>
      <c r="BI59" s="16">
        <f t="shared" si="29"/>
        <v>54</v>
      </c>
      <c r="BJ59" s="436">
        <v>342</v>
      </c>
      <c r="BK59" s="437" t="s">
        <v>62</v>
      </c>
      <c r="BL59" s="407">
        <f>生産波及!T59</f>
        <v>0</v>
      </c>
      <c r="BM59" s="407">
        <f>生産波及!U59</f>
        <v>0</v>
      </c>
      <c r="BN59" s="407">
        <f>生産波及!V59</f>
        <v>0</v>
      </c>
      <c r="BO59" s="407">
        <f>生産波及!W59</f>
        <v>0</v>
      </c>
      <c r="BP59" s="408">
        <f t="shared" si="30"/>
        <v>6.58E-5</v>
      </c>
      <c r="BQ59" s="400"/>
      <c r="BR59" s="418">
        <v>54</v>
      </c>
      <c r="BS59" s="409">
        <f t="shared" si="31"/>
        <v>342</v>
      </c>
      <c r="BT59" s="456" t="str">
        <f t="shared" si="32"/>
        <v>電子計算機・同附属装置</v>
      </c>
      <c r="BU59" s="411">
        <f t="shared" si="33"/>
        <v>0</v>
      </c>
      <c r="BV59" s="411">
        <f t="shared" si="34"/>
        <v>0</v>
      </c>
      <c r="BW59" s="411">
        <f t="shared" si="35"/>
        <v>0</v>
      </c>
      <c r="BX59" s="411">
        <f t="shared" si="36"/>
        <v>0</v>
      </c>
    </row>
    <row r="60" spans="2:76">
      <c r="B60" s="401">
        <v>35</v>
      </c>
      <c r="C60" s="256"/>
      <c r="T60" s="16">
        <f t="shared" si="41"/>
        <v>55</v>
      </c>
      <c r="U60" s="436">
        <v>351</v>
      </c>
      <c r="V60" s="437" t="s">
        <v>63</v>
      </c>
      <c r="W60" s="407">
        <f>造成波及!V60+建築波及!V60+設備波及!V60</f>
        <v>0</v>
      </c>
      <c r="X60" s="407">
        <f>造成波及!W60+建築波及!W60+設備波及!W60</f>
        <v>0</v>
      </c>
      <c r="Y60" s="407">
        <f>造成波及!X60+建築波及!X60+設備波及!X60</f>
        <v>0</v>
      </c>
      <c r="Z60" s="407">
        <f>造成波及!Y60+建築波及!Y60+設備波及!Y60</f>
        <v>0</v>
      </c>
      <c r="AA60" s="408">
        <f t="shared" si="14"/>
        <v>6.4899999999999992E-5</v>
      </c>
      <c r="AB60" s="400"/>
      <c r="AC60" s="418">
        <v>55</v>
      </c>
      <c r="AD60" s="409">
        <f t="shared" si="15"/>
        <v>351</v>
      </c>
      <c r="AE60" s="456" t="str">
        <f t="shared" si="16"/>
        <v>乗用車</v>
      </c>
      <c r="AF60" s="411">
        <f t="shared" si="17"/>
        <v>0</v>
      </c>
      <c r="AG60" s="411">
        <f t="shared" si="18"/>
        <v>0</v>
      </c>
      <c r="AH60" s="411">
        <f t="shared" si="19"/>
        <v>0</v>
      </c>
      <c r="AI60" s="411">
        <f t="shared" si="20"/>
        <v>0</v>
      </c>
      <c r="AR60" s="294"/>
      <c r="BI60" s="16">
        <f t="shared" si="29"/>
        <v>55</v>
      </c>
      <c r="BJ60" s="436">
        <v>351</v>
      </c>
      <c r="BK60" s="437" t="s">
        <v>63</v>
      </c>
      <c r="BL60" s="407">
        <f>生産波及!T60</f>
        <v>0</v>
      </c>
      <c r="BM60" s="407">
        <f>生産波及!U60</f>
        <v>0</v>
      </c>
      <c r="BN60" s="407">
        <f>生産波及!V60</f>
        <v>0</v>
      </c>
      <c r="BO60" s="407">
        <f>生産波及!W60</f>
        <v>0</v>
      </c>
      <c r="BP60" s="408">
        <f t="shared" si="30"/>
        <v>6.4899999999999992E-5</v>
      </c>
      <c r="BQ60" s="400"/>
      <c r="BR60" s="418">
        <v>55</v>
      </c>
      <c r="BS60" s="409">
        <f t="shared" si="31"/>
        <v>351</v>
      </c>
      <c r="BT60" s="456" t="str">
        <f t="shared" si="32"/>
        <v>乗用車</v>
      </c>
      <c r="BU60" s="411">
        <f t="shared" si="33"/>
        <v>0</v>
      </c>
      <c r="BV60" s="411">
        <f t="shared" si="34"/>
        <v>0</v>
      </c>
      <c r="BW60" s="411">
        <f t="shared" si="35"/>
        <v>0</v>
      </c>
      <c r="BX60" s="411">
        <f t="shared" si="36"/>
        <v>0</v>
      </c>
    </row>
    <row r="61" spans="2:76">
      <c r="B61" s="401">
        <v>35</v>
      </c>
      <c r="C61" s="256"/>
      <c r="T61" s="16">
        <f t="shared" si="41"/>
        <v>56</v>
      </c>
      <c r="U61" s="436">
        <v>352</v>
      </c>
      <c r="V61" s="437" t="s">
        <v>64</v>
      </c>
      <c r="W61" s="407">
        <f>造成波及!V61+建築波及!V61+設備波及!V61</f>
        <v>0</v>
      </c>
      <c r="X61" s="407">
        <f>造成波及!W61+建築波及!W61+設備波及!W61</f>
        <v>0</v>
      </c>
      <c r="Y61" s="407">
        <f>造成波及!X61+建築波及!X61+設備波及!X61</f>
        <v>0</v>
      </c>
      <c r="Z61" s="407">
        <f>造成波及!Y61+建築波及!Y61+設備波及!Y61</f>
        <v>0</v>
      </c>
      <c r="AA61" s="408">
        <f t="shared" si="14"/>
        <v>6.4800000000000003E-5</v>
      </c>
      <c r="AB61" s="400"/>
      <c r="AC61" s="418">
        <v>56</v>
      </c>
      <c r="AD61" s="409">
        <f t="shared" si="15"/>
        <v>352</v>
      </c>
      <c r="AE61" s="456" t="str">
        <f t="shared" si="16"/>
        <v>その他の自動車</v>
      </c>
      <c r="AF61" s="411">
        <f t="shared" si="17"/>
        <v>0</v>
      </c>
      <c r="AG61" s="411">
        <f t="shared" si="18"/>
        <v>0</v>
      </c>
      <c r="AH61" s="411">
        <f t="shared" si="19"/>
        <v>0</v>
      </c>
      <c r="AI61" s="411">
        <f t="shared" si="20"/>
        <v>0</v>
      </c>
      <c r="AR61" s="294"/>
      <c r="BI61" s="16">
        <f t="shared" si="29"/>
        <v>56</v>
      </c>
      <c r="BJ61" s="436">
        <v>352</v>
      </c>
      <c r="BK61" s="437" t="s">
        <v>64</v>
      </c>
      <c r="BL61" s="407">
        <f>生産波及!T61</f>
        <v>0</v>
      </c>
      <c r="BM61" s="407">
        <f>生産波及!U61</f>
        <v>0</v>
      </c>
      <c r="BN61" s="407">
        <f>生産波及!V61</f>
        <v>0</v>
      </c>
      <c r="BO61" s="407">
        <f>生産波及!W61</f>
        <v>0</v>
      </c>
      <c r="BP61" s="408">
        <f t="shared" si="30"/>
        <v>6.4800000000000003E-5</v>
      </c>
      <c r="BQ61" s="400"/>
      <c r="BR61" s="418">
        <v>56</v>
      </c>
      <c r="BS61" s="409">
        <f t="shared" si="31"/>
        <v>352</v>
      </c>
      <c r="BT61" s="456" t="str">
        <f t="shared" si="32"/>
        <v>その他の自動車</v>
      </c>
      <c r="BU61" s="411">
        <f t="shared" si="33"/>
        <v>0</v>
      </c>
      <c r="BV61" s="411">
        <f t="shared" si="34"/>
        <v>0</v>
      </c>
      <c r="BW61" s="411">
        <f t="shared" si="35"/>
        <v>0</v>
      </c>
      <c r="BX61" s="411">
        <f t="shared" si="36"/>
        <v>0</v>
      </c>
    </row>
    <row r="62" spans="2:76">
      <c r="B62" s="401">
        <v>35</v>
      </c>
      <c r="C62" s="256"/>
      <c r="T62" s="16">
        <f t="shared" si="41"/>
        <v>57</v>
      </c>
      <c r="U62" s="436">
        <v>353</v>
      </c>
      <c r="V62" s="439" t="s">
        <v>65</v>
      </c>
      <c r="W62" s="407">
        <f>造成波及!V62+建築波及!V62+設備波及!V62</f>
        <v>0</v>
      </c>
      <c r="X62" s="407">
        <f>造成波及!W62+建築波及!W62+設備波及!W62</f>
        <v>0</v>
      </c>
      <c r="Y62" s="407">
        <f>造成波及!X62+建築波及!X62+設備波及!X62</f>
        <v>0</v>
      </c>
      <c r="Z62" s="407">
        <f>造成波及!Y62+建築波及!Y62+設備波及!Y62</f>
        <v>0</v>
      </c>
      <c r="AA62" s="408">
        <f t="shared" si="14"/>
        <v>6.4700000000000001E-5</v>
      </c>
      <c r="AB62" s="400"/>
      <c r="AC62" s="418">
        <v>57</v>
      </c>
      <c r="AD62" s="409">
        <f t="shared" si="15"/>
        <v>353</v>
      </c>
      <c r="AE62" s="456" t="str">
        <f t="shared" si="16"/>
        <v>自動車部品・同附属品</v>
      </c>
      <c r="AF62" s="411">
        <f t="shared" si="17"/>
        <v>0</v>
      </c>
      <c r="AG62" s="411">
        <f t="shared" si="18"/>
        <v>0</v>
      </c>
      <c r="AH62" s="411">
        <f t="shared" si="19"/>
        <v>0</v>
      </c>
      <c r="AI62" s="411">
        <f t="shared" si="20"/>
        <v>0</v>
      </c>
      <c r="AR62" s="294"/>
      <c r="BI62" s="16">
        <f t="shared" si="29"/>
        <v>57</v>
      </c>
      <c r="BJ62" s="436">
        <v>353</v>
      </c>
      <c r="BK62" s="439" t="s">
        <v>65</v>
      </c>
      <c r="BL62" s="407">
        <f>生産波及!T62</f>
        <v>0</v>
      </c>
      <c r="BM62" s="407">
        <f>生産波及!U62</f>
        <v>0</v>
      </c>
      <c r="BN62" s="407">
        <f>生産波及!V62</f>
        <v>0</v>
      </c>
      <c r="BO62" s="407">
        <f>生産波及!W62</f>
        <v>0</v>
      </c>
      <c r="BP62" s="408">
        <f t="shared" si="30"/>
        <v>6.4700000000000001E-5</v>
      </c>
      <c r="BQ62" s="400"/>
      <c r="BR62" s="418">
        <v>57</v>
      </c>
      <c r="BS62" s="409">
        <f t="shared" si="31"/>
        <v>353</v>
      </c>
      <c r="BT62" s="456" t="str">
        <f t="shared" si="32"/>
        <v>自動車部品・同附属品</v>
      </c>
      <c r="BU62" s="411">
        <f t="shared" si="33"/>
        <v>0</v>
      </c>
      <c r="BV62" s="411">
        <f t="shared" si="34"/>
        <v>0</v>
      </c>
      <c r="BW62" s="411">
        <f t="shared" si="35"/>
        <v>0</v>
      </c>
      <c r="BX62" s="411">
        <f t="shared" si="36"/>
        <v>0</v>
      </c>
    </row>
    <row r="63" spans="2:76">
      <c r="B63" s="401">
        <v>35</v>
      </c>
      <c r="C63" s="256"/>
      <c r="T63" s="16">
        <f t="shared" si="41"/>
        <v>58</v>
      </c>
      <c r="U63" s="436">
        <v>354</v>
      </c>
      <c r="V63" s="439" t="s">
        <v>66</v>
      </c>
      <c r="W63" s="407">
        <f>造成波及!V63+建築波及!V63+設備波及!V63</f>
        <v>0</v>
      </c>
      <c r="X63" s="407">
        <f>造成波及!W63+建築波及!W63+設備波及!W63</f>
        <v>0</v>
      </c>
      <c r="Y63" s="407">
        <f>造成波及!X63+建築波及!X63+設備波及!X63</f>
        <v>0</v>
      </c>
      <c r="Z63" s="407">
        <f>造成波及!Y63+建築波及!Y63+設備波及!Y63</f>
        <v>0</v>
      </c>
      <c r="AA63" s="408">
        <f t="shared" si="14"/>
        <v>6.4599999999999998E-5</v>
      </c>
      <c r="AB63" s="400"/>
      <c r="AC63" s="418">
        <v>58</v>
      </c>
      <c r="AD63" s="409">
        <f t="shared" si="15"/>
        <v>354</v>
      </c>
      <c r="AE63" s="456" t="str">
        <f t="shared" si="16"/>
        <v>船舶・同修理</v>
      </c>
      <c r="AF63" s="411">
        <f t="shared" si="17"/>
        <v>0</v>
      </c>
      <c r="AG63" s="411">
        <f t="shared" si="18"/>
        <v>0</v>
      </c>
      <c r="AH63" s="411">
        <f t="shared" si="19"/>
        <v>0</v>
      </c>
      <c r="AI63" s="411">
        <f t="shared" si="20"/>
        <v>0</v>
      </c>
      <c r="AR63" s="294"/>
      <c r="BI63" s="16">
        <f t="shared" si="29"/>
        <v>58</v>
      </c>
      <c r="BJ63" s="436">
        <v>354</v>
      </c>
      <c r="BK63" s="439" t="s">
        <v>66</v>
      </c>
      <c r="BL63" s="407">
        <f>生産波及!T63</f>
        <v>0</v>
      </c>
      <c r="BM63" s="407">
        <f>生産波及!U63</f>
        <v>0</v>
      </c>
      <c r="BN63" s="407">
        <f>生産波及!V63</f>
        <v>0</v>
      </c>
      <c r="BO63" s="407">
        <f>生産波及!W63</f>
        <v>0</v>
      </c>
      <c r="BP63" s="408">
        <f t="shared" si="30"/>
        <v>6.4599999999999998E-5</v>
      </c>
      <c r="BQ63" s="400"/>
      <c r="BR63" s="418">
        <v>58</v>
      </c>
      <c r="BS63" s="409">
        <f t="shared" si="31"/>
        <v>354</v>
      </c>
      <c r="BT63" s="456" t="str">
        <f t="shared" si="32"/>
        <v>船舶・同修理</v>
      </c>
      <c r="BU63" s="411">
        <f t="shared" si="33"/>
        <v>0</v>
      </c>
      <c r="BV63" s="411">
        <f t="shared" si="34"/>
        <v>0</v>
      </c>
      <c r="BW63" s="411">
        <f t="shared" si="35"/>
        <v>0</v>
      </c>
      <c r="BX63" s="411">
        <f t="shared" si="36"/>
        <v>0</v>
      </c>
    </row>
    <row r="64" spans="2:76">
      <c r="B64" s="401">
        <v>35</v>
      </c>
      <c r="C64" s="256"/>
      <c r="T64" s="16">
        <f t="shared" si="41"/>
        <v>59</v>
      </c>
      <c r="U64" s="436">
        <v>359</v>
      </c>
      <c r="V64" s="437" t="s">
        <v>67</v>
      </c>
      <c r="W64" s="407">
        <f>造成波及!V64+建築波及!V64+設備波及!V64</f>
        <v>0</v>
      </c>
      <c r="X64" s="407">
        <f>造成波及!W64+建築波及!W64+設備波及!W64</f>
        <v>0</v>
      </c>
      <c r="Y64" s="407">
        <f>造成波及!X64+建築波及!X64+設備波及!X64</f>
        <v>0</v>
      </c>
      <c r="Z64" s="407">
        <f>造成波及!Y64+建築波及!Y64+設備波及!Y64</f>
        <v>0</v>
      </c>
      <c r="AA64" s="408">
        <f t="shared" si="14"/>
        <v>6.41E-5</v>
      </c>
      <c r="AB64" s="400"/>
      <c r="AC64" s="418">
        <v>59</v>
      </c>
      <c r="AD64" s="409">
        <f t="shared" si="15"/>
        <v>359</v>
      </c>
      <c r="AE64" s="456" t="str">
        <f t="shared" si="16"/>
        <v>その他の輸送機械・同修理</v>
      </c>
      <c r="AF64" s="411">
        <f t="shared" si="17"/>
        <v>0</v>
      </c>
      <c r="AG64" s="411">
        <f t="shared" si="18"/>
        <v>0</v>
      </c>
      <c r="AH64" s="411">
        <f t="shared" si="19"/>
        <v>0</v>
      </c>
      <c r="AI64" s="411">
        <f t="shared" si="20"/>
        <v>0</v>
      </c>
      <c r="AR64" s="294"/>
      <c r="BI64" s="16">
        <f t="shared" si="29"/>
        <v>59</v>
      </c>
      <c r="BJ64" s="436">
        <v>359</v>
      </c>
      <c r="BK64" s="437" t="s">
        <v>67</v>
      </c>
      <c r="BL64" s="407">
        <f>生産波及!T64</f>
        <v>0</v>
      </c>
      <c r="BM64" s="407">
        <f>生産波及!U64</f>
        <v>0</v>
      </c>
      <c r="BN64" s="407">
        <f>生産波及!V64</f>
        <v>0</v>
      </c>
      <c r="BO64" s="407">
        <f>生産波及!W64</f>
        <v>0</v>
      </c>
      <c r="BP64" s="408">
        <f t="shared" si="30"/>
        <v>6.41E-5</v>
      </c>
      <c r="BQ64" s="400"/>
      <c r="BR64" s="418">
        <v>59</v>
      </c>
      <c r="BS64" s="409">
        <f t="shared" si="31"/>
        <v>359</v>
      </c>
      <c r="BT64" s="456" t="str">
        <f t="shared" si="32"/>
        <v>その他の輸送機械・同修理</v>
      </c>
      <c r="BU64" s="411">
        <f t="shared" si="33"/>
        <v>0</v>
      </c>
      <c r="BV64" s="411">
        <f t="shared" si="34"/>
        <v>0</v>
      </c>
      <c r="BW64" s="411">
        <f t="shared" si="35"/>
        <v>0</v>
      </c>
      <c r="BX64" s="411">
        <f t="shared" si="36"/>
        <v>0</v>
      </c>
    </row>
    <row r="65" spans="2:76">
      <c r="B65" s="401">
        <v>39</v>
      </c>
      <c r="C65" s="256"/>
      <c r="T65" s="16">
        <f t="shared" si="41"/>
        <v>60</v>
      </c>
      <c r="U65" s="436">
        <v>391</v>
      </c>
      <c r="V65" s="439" t="s">
        <v>68</v>
      </c>
      <c r="W65" s="407">
        <f>造成波及!V65+建築波及!V65+設備波及!V65</f>
        <v>0</v>
      </c>
      <c r="X65" s="407">
        <f>造成波及!W65+建築波及!W65+設備波及!W65</f>
        <v>0</v>
      </c>
      <c r="Y65" s="407">
        <f>造成波及!X65+建築波及!X65+設備波及!X65</f>
        <v>0</v>
      </c>
      <c r="Z65" s="407">
        <f>造成波及!Y65+建築波及!Y65+設備波及!Y65</f>
        <v>0</v>
      </c>
      <c r="AA65" s="408">
        <f t="shared" si="14"/>
        <v>6.0899999999999996E-5</v>
      </c>
      <c r="AB65" s="400"/>
      <c r="AC65" s="418">
        <v>60</v>
      </c>
      <c r="AD65" s="409">
        <f t="shared" si="15"/>
        <v>391</v>
      </c>
      <c r="AE65" s="456" t="str">
        <f t="shared" si="16"/>
        <v>その他の製造工業製品</v>
      </c>
      <c r="AF65" s="411">
        <f t="shared" si="17"/>
        <v>0</v>
      </c>
      <c r="AG65" s="411">
        <f t="shared" si="18"/>
        <v>0</v>
      </c>
      <c r="AH65" s="411">
        <f t="shared" si="19"/>
        <v>0</v>
      </c>
      <c r="AI65" s="411">
        <f t="shared" si="20"/>
        <v>0</v>
      </c>
      <c r="AR65" s="294"/>
      <c r="BI65" s="16">
        <f t="shared" si="29"/>
        <v>60</v>
      </c>
      <c r="BJ65" s="436">
        <v>391</v>
      </c>
      <c r="BK65" s="439" t="s">
        <v>68</v>
      </c>
      <c r="BL65" s="407">
        <f>生産波及!T65</f>
        <v>0</v>
      </c>
      <c r="BM65" s="407">
        <f>生産波及!U65</f>
        <v>0</v>
      </c>
      <c r="BN65" s="407">
        <f>生産波及!V65</f>
        <v>0</v>
      </c>
      <c r="BO65" s="407">
        <f>生産波及!W65</f>
        <v>0</v>
      </c>
      <c r="BP65" s="408">
        <f t="shared" si="30"/>
        <v>6.0899999999999996E-5</v>
      </c>
      <c r="BQ65" s="400"/>
      <c r="BR65" s="418">
        <v>60</v>
      </c>
      <c r="BS65" s="409">
        <f t="shared" si="31"/>
        <v>391</v>
      </c>
      <c r="BT65" s="456" t="str">
        <f t="shared" si="32"/>
        <v>その他の製造工業製品</v>
      </c>
      <c r="BU65" s="411">
        <f t="shared" si="33"/>
        <v>0</v>
      </c>
      <c r="BV65" s="411">
        <f t="shared" si="34"/>
        <v>0</v>
      </c>
      <c r="BW65" s="411">
        <f t="shared" si="35"/>
        <v>0</v>
      </c>
      <c r="BX65" s="411">
        <f t="shared" si="36"/>
        <v>0</v>
      </c>
    </row>
    <row r="66" spans="2:76">
      <c r="B66" s="401">
        <v>39</v>
      </c>
      <c r="C66" s="256"/>
      <c r="T66" s="16">
        <f t="shared" si="41"/>
        <v>61</v>
      </c>
      <c r="U66" s="436">
        <v>392</v>
      </c>
      <c r="V66" s="440" t="s">
        <v>69</v>
      </c>
      <c r="W66" s="407">
        <f>造成波及!V66+建築波及!V66+設備波及!V66</f>
        <v>0</v>
      </c>
      <c r="X66" s="407">
        <f>造成波及!W66+建築波及!W66+設備波及!W66</f>
        <v>0</v>
      </c>
      <c r="Y66" s="407">
        <f>造成波及!X66+建築波及!X66+設備波及!X66</f>
        <v>0</v>
      </c>
      <c r="Z66" s="407">
        <f>造成波及!Y66+建築波及!Y66+設備波及!Y66</f>
        <v>0</v>
      </c>
      <c r="AA66" s="408">
        <f t="shared" si="14"/>
        <v>6.0800000000000001E-5</v>
      </c>
      <c r="AB66" s="400"/>
      <c r="AC66" s="418">
        <v>61</v>
      </c>
      <c r="AD66" s="409">
        <f t="shared" si="15"/>
        <v>392</v>
      </c>
      <c r="AE66" s="456" t="str">
        <f t="shared" si="16"/>
        <v>再生資源回収・加工処理</v>
      </c>
      <c r="AF66" s="411">
        <f t="shared" si="17"/>
        <v>0</v>
      </c>
      <c r="AG66" s="411">
        <f t="shared" si="18"/>
        <v>0</v>
      </c>
      <c r="AH66" s="411">
        <f t="shared" si="19"/>
        <v>0</v>
      </c>
      <c r="AI66" s="411">
        <f t="shared" si="20"/>
        <v>0</v>
      </c>
      <c r="AR66" s="294"/>
      <c r="BI66" s="16">
        <f t="shared" si="29"/>
        <v>61</v>
      </c>
      <c r="BJ66" s="436">
        <v>392</v>
      </c>
      <c r="BK66" s="440" t="s">
        <v>69</v>
      </c>
      <c r="BL66" s="407">
        <f>生産波及!T66</f>
        <v>0</v>
      </c>
      <c r="BM66" s="407">
        <f>生産波及!U66</f>
        <v>0</v>
      </c>
      <c r="BN66" s="407">
        <f>生産波及!V66</f>
        <v>0</v>
      </c>
      <c r="BO66" s="407">
        <f>生産波及!W66</f>
        <v>0</v>
      </c>
      <c r="BP66" s="408">
        <f t="shared" si="30"/>
        <v>6.0800000000000001E-5</v>
      </c>
      <c r="BQ66" s="400"/>
      <c r="BR66" s="418">
        <v>61</v>
      </c>
      <c r="BS66" s="409">
        <f t="shared" si="31"/>
        <v>392</v>
      </c>
      <c r="BT66" s="456" t="str">
        <f t="shared" si="32"/>
        <v>再生資源回収・加工処理</v>
      </c>
      <c r="BU66" s="411">
        <f t="shared" si="33"/>
        <v>0</v>
      </c>
      <c r="BV66" s="411">
        <f t="shared" si="34"/>
        <v>0</v>
      </c>
      <c r="BW66" s="411">
        <f t="shared" si="35"/>
        <v>0</v>
      </c>
      <c r="BX66" s="411">
        <f t="shared" si="36"/>
        <v>0</v>
      </c>
    </row>
    <row r="67" spans="2:76">
      <c r="B67" s="401">
        <v>41</v>
      </c>
      <c r="C67" s="256"/>
      <c r="T67" s="16">
        <f t="shared" si="41"/>
        <v>62</v>
      </c>
      <c r="U67" s="436">
        <v>411</v>
      </c>
      <c r="V67" s="439" t="s">
        <v>70</v>
      </c>
      <c r="W67" s="407">
        <f>造成波及!V67+建築波及!V67+設備波及!V67</f>
        <v>0</v>
      </c>
      <c r="X67" s="407">
        <f>造成波及!W67+建築波及!W67+設備波及!W67</f>
        <v>0</v>
      </c>
      <c r="Y67" s="407">
        <f>造成波及!X67+建築波及!X67+設備波及!X67</f>
        <v>0</v>
      </c>
      <c r="Z67" s="407">
        <f>造成波及!Y67+建築波及!Y67+設備波及!Y67</f>
        <v>0</v>
      </c>
      <c r="AA67" s="408">
        <f t="shared" si="14"/>
        <v>5.8899999999999995E-5</v>
      </c>
      <c r="AB67" s="400"/>
      <c r="AC67" s="418">
        <v>62</v>
      </c>
      <c r="AD67" s="409">
        <f t="shared" si="15"/>
        <v>411</v>
      </c>
      <c r="AE67" s="456" t="str">
        <f t="shared" si="16"/>
        <v>建築</v>
      </c>
      <c r="AF67" s="411">
        <f t="shared" si="17"/>
        <v>0</v>
      </c>
      <c r="AG67" s="411">
        <f t="shared" si="18"/>
        <v>0</v>
      </c>
      <c r="AH67" s="411">
        <f t="shared" si="19"/>
        <v>0</v>
      </c>
      <c r="AI67" s="411">
        <f t="shared" si="20"/>
        <v>0</v>
      </c>
      <c r="AR67" s="294"/>
      <c r="BI67" s="16">
        <f t="shared" si="29"/>
        <v>62</v>
      </c>
      <c r="BJ67" s="436">
        <v>411</v>
      </c>
      <c r="BK67" s="439" t="s">
        <v>70</v>
      </c>
      <c r="BL67" s="407">
        <f>生産波及!T67</f>
        <v>0</v>
      </c>
      <c r="BM67" s="407">
        <f>生産波及!U67</f>
        <v>0</v>
      </c>
      <c r="BN67" s="407">
        <f>生産波及!V67</f>
        <v>0</v>
      </c>
      <c r="BO67" s="407">
        <f>生産波及!W67</f>
        <v>0</v>
      </c>
      <c r="BP67" s="408">
        <f t="shared" si="30"/>
        <v>5.8899999999999995E-5</v>
      </c>
      <c r="BQ67" s="400"/>
      <c r="BR67" s="418">
        <v>62</v>
      </c>
      <c r="BS67" s="409">
        <f t="shared" si="31"/>
        <v>411</v>
      </c>
      <c r="BT67" s="456" t="str">
        <f t="shared" si="32"/>
        <v>建築</v>
      </c>
      <c r="BU67" s="411">
        <f t="shared" si="33"/>
        <v>0</v>
      </c>
      <c r="BV67" s="411">
        <f t="shared" si="34"/>
        <v>0</v>
      </c>
      <c r="BW67" s="411">
        <f t="shared" si="35"/>
        <v>0</v>
      </c>
      <c r="BX67" s="411">
        <f t="shared" si="36"/>
        <v>0</v>
      </c>
    </row>
    <row r="68" spans="2:76">
      <c r="B68" s="401">
        <v>41</v>
      </c>
      <c r="C68" s="256"/>
      <c r="T68" s="16">
        <f t="shared" si="41"/>
        <v>63</v>
      </c>
      <c r="U68" s="441">
        <v>412</v>
      </c>
      <c r="V68" s="442" t="s">
        <v>71</v>
      </c>
      <c r="W68" s="407">
        <f>造成波及!V68+建築波及!V68+設備波及!V68</f>
        <v>0</v>
      </c>
      <c r="X68" s="407">
        <f>造成波及!W68+建築波及!W68+設備波及!W68</f>
        <v>0</v>
      </c>
      <c r="Y68" s="407">
        <f>造成波及!X68+建築波及!X68+設備波及!X68</f>
        <v>0</v>
      </c>
      <c r="Z68" s="407">
        <f>造成波及!Y68+建築波及!Y68+設備波及!Y68</f>
        <v>0</v>
      </c>
      <c r="AA68" s="408">
        <f t="shared" si="14"/>
        <v>5.8799999999999999E-5</v>
      </c>
      <c r="AB68" s="400"/>
      <c r="AC68" s="418">
        <v>63</v>
      </c>
      <c r="AD68" s="409">
        <f t="shared" si="15"/>
        <v>412</v>
      </c>
      <c r="AE68" s="456" t="str">
        <f t="shared" si="16"/>
        <v>建設補修</v>
      </c>
      <c r="AF68" s="411">
        <f t="shared" si="17"/>
        <v>0</v>
      </c>
      <c r="AG68" s="411">
        <f t="shared" si="18"/>
        <v>0</v>
      </c>
      <c r="AH68" s="411">
        <f t="shared" si="19"/>
        <v>0</v>
      </c>
      <c r="AI68" s="411">
        <f t="shared" si="20"/>
        <v>0</v>
      </c>
      <c r="AR68" s="294"/>
      <c r="BI68" s="16">
        <f t="shared" si="29"/>
        <v>63</v>
      </c>
      <c r="BJ68" s="441">
        <v>412</v>
      </c>
      <c r="BK68" s="442" t="s">
        <v>71</v>
      </c>
      <c r="BL68" s="407">
        <f>生産波及!T68</f>
        <v>0</v>
      </c>
      <c r="BM68" s="407">
        <f>生産波及!U68</f>
        <v>0</v>
      </c>
      <c r="BN68" s="407">
        <f>生産波及!V68</f>
        <v>0</v>
      </c>
      <c r="BO68" s="407">
        <f>生産波及!W68</f>
        <v>0</v>
      </c>
      <c r="BP68" s="408">
        <f t="shared" si="30"/>
        <v>5.8799999999999999E-5</v>
      </c>
      <c r="BQ68" s="400"/>
      <c r="BR68" s="418">
        <v>63</v>
      </c>
      <c r="BS68" s="409">
        <f t="shared" si="31"/>
        <v>412</v>
      </c>
      <c r="BT68" s="456" t="str">
        <f t="shared" si="32"/>
        <v>建設補修</v>
      </c>
      <c r="BU68" s="411">
        <f t="shared" si="33"/>
        <v>0</v>
      </c>
      <c r="BV68" s="411">
        <f t="shared" si="34"/>
        <v>0</v>
      </c>
      <c r="BW68" s="411">
        <f t="shared" si="35"/>
        <v>0</v>
      </c>
      <c r="BX68" s="411">
        <f t="shared" si="36"/>
        <v>0</v>
      </c>
    </row>
    <row r="69" spans="2:76">
      <c r="B69" s="401">
        <v>41</v>
      </c>
      <c r="C69" s="256"/>
      <c r="T69" s="16">
        <f t="shared" si="41"/>
        <v>64</v>
      </c>
      <c r="U69" s="436">
        <v>413</v>
      </c>
      <c r="V69" s="440" t="s">
        <v>72</v>
      </c>
      <c r="W69" s="407">
        <f>造成波及!V69+建築波及!V69+設備波及!V69</f>
        <v>0</v>
      </c>
      <c r="X69" s="407">
        <f>造成波及!W69+建築波及!W69+設備波及!W69</f>
        <v>0</v>
      </c>
      <c r="Y69" s="407">
        <f>造成波及!X69+建築波及!X69+設備波及!X69</f>
        <v>0</v>
      </c>
      <c r="Z69" s="407">
        <f>造成波及!Y69+建築波及!Y69+設備波及!Y69</f>
        <v>0</v>
      </c>
      <c r="AA69" s="408">
        <f t="shared" si="14"/>
        <v>5.8699999999999997E-5</v>
      </c>
      <c r="AB69" s="400"/>
      <c r="AC69" s="418">
        <v>64</v>
      </c>
      <c r="AD69" s="409">
        <f t="shared" si="15"/>
        <v>413</v>
      </c>
      <c r="AE69" s="456" t="str">
        <f t="shared" si="16"/>
        <v>公共事業</v>
      </c>
      <c r="AF69" s="411">
        <f t="shared" si="17"/>
        <v>0</v>
      </c>
      <c r="AG69" s="411">
        <f t="shared" si="18"/>
        <v>0</v>
      </c>
      <c r="AH69" s="411">
        <f t="shared" si="19"/>
        <v>0</v>
      </c>
      <c r="AI69" s="411">
        <f t="shared" si="20"/>
        <v>0</v>
      </c>
      <c r="AR69" s="294"/>
      <c r="BI69" s="16">
        <f t="shared" si="29"/>
        <v>64</v>
      </c>
      <c r="BJ69" s="436">
        <v>413</v>
      </c>
      <c r="BK69" s="440" t="s">
        <v>72</v>
      </c>
      <c r="BL69" s="407">
        <f>生産波及!T69</f>
        <v>0</v>
      </c>
      <c r="BM69" s="407">
        <f>生産波及!U69</f>
        <v>0</v>
      </c>
      <c r="BN69" s="407">
        <f>生産波及!V69</f>
        <v>0</v>
      </c>
      <c r="BO69" s="407">
        <f>生産波及!W69</f>
        <v>0</v>
      </c>
      <c r="BP69" s="408">
        <f t="shared" si="30"/>
        <v>5.8699999999999997E-5</v>
      </c>
      <c r="BQ69" s="400"/>
      <c r="BR69" s="418">
        <v>64</v>
      </c>
      <c r="BS69" s="409">
        <f t="shared" si="31"/>
        <v>413</v>
      </c>
      <c r="BT69" s="456" t="str">
        <f t="shared" si="32"/>
        <v>公共事業</v>
      </c>
      <c r="BU69" s="411">
        <f t="shared" si="33"/>
        <v>0</v>
      </c>
      <c r="BV69" s="411">
        <f t="shared" si="34"/>
        <v>0</v>
      </c>
      <c r="BW69" s="411">
        <f t="shared" si="35"/>
        <v>0</v>
      </c>
      <c r="BX69" s="411">
        <f t="shared" si="36"/>
        <v>0</v>
      </c>
    </row>
    <row r="70" spans="2:76">
      <c r="B70" s="401">
        <v>41</v>
      </c>
      <c r="C70" s="256"/>
      <c r="T70" s="16">
        <f t="shared" ref="T70:T101" si="54">RANK(AA70,$AA$6:$AA$108,0)</f>
        <v>65</v>
      </c>
      <c r="U70" s="436">
        <v>419</v>
      </c>
      <c r="V70" s="439" t="s">
        <v>73</v>
      </c>
      <c r="W70" s="407">
        <f>造成波及!V70+建築波及!V70+設備波及!V70</f>
        <v>0</v>
      </c>
      <c r="X70" s="407">
        <f>造成波及!W70+建築波及!W70+設備波及!W70</f>
        <v>0</v>
      </c>
      <c r="Y70" s="407">
        <f>造成波及!X70+建築波及!X70+設備波及!X70</f>
        <v>0</v>
      </c>
      <c r="Z70" s="407">
        <f>造成波及!Y70+建築波及!Y70+設備波及!Y70</f>
        <v>0</v>
      </c>
      <c r="AA70" s="408">
        <f t="shared" si="14"/>
        <v>5.8099999999999996E-5</v>
      </c>
      <c r="AB70" s="400"/>
      <c r="AC70" s="418">
        <v>65</v>
      </c>
      <c r="AD70" s="409">
        <f t="shared" si="15"/>
        <v>419</v>
      </c>
      <c r="AE70" s="456" t="str">
        <f t="shared" si="16"/>
        <v>その他の土木建設</v>
      </c>
      <c r="AF70" s="411">
        <f t="shared" si="17"/>
        <v>0</v>
      </c>
      <c r="AG70" s="411">
        <f t="shared" si="18"/>
        <v>0</v>
      </c>
      <c r="AH70" s="411">
        <f t="shared" si="19"/>
        <v>0</v>
      </c>
      <c r="AI70" s="411">
        <f t="shared" si="20"/>
        <v>0</v>
      </c>
      <c r="AR70" s="294"/>
      <c r="BI70" s="16">
        <f t="shared" si="29"/>
        <v>65</v>
      </c>
      <c r="BJ70" s="436">
        <v>419</v>
      </c>
      <c r="BK70" s="439" t="s">
        <v>73</v>
      </c>
      <c r="BL70" s="407">
        <f>生産波及!T70</f>
        <v>0</v>
      </c>
      <c r="BM70" s="407">
        <f>生産波及!U70</f>
        <v>0</v>
      </c>
      <c r="BN70" s="407">
        <f>生産波及!V70</f>
        <v>0</v>
      </c>
      <c r="BO70" s="407">
        <f>生産波及!W70</f>
        <v>0</v>
      </c>
      <c r="BP70" s="408">
        <f t="shared" si="30"/>
        <v>5.8099999999999996E-5</v>
      </c>
      <c r="BQ70" s="400"/>
      <c r="BR70" s="418">
        <v>65</v>
      </c>
      <c r="BS70" s="409">
        <f t="shared" si="31"/>
        <v>419</v>
      </c>
      <c r="BT70" s="456" t="str">
        <f t="shared" si="32"/>
        <v>その他の土木建設</v>
      </c>
      <c r="BU70" s="411">
        <f t="shared" si="33"/>
        <v>0</v>
      </c>
      <c r="BV70" s="411">
        <f t="shared" si="34"/>
        <v>0</v>
      </c>
      <c r="BW70" s="411">
        <f t="shared" si="35"/>
        <v>0</v>
      </c>
      <c r="BX70" s="411">
        <f t="shared" si="36"/>
        <v>0</v>
      </c>
    </row>
    <row r="71" spans="2:76">
      <c r="B71" s="401">
        <v>46</v>
      </c>
      <c r="C71" s="256"/>
      <c r="T71" s="16">
        <f t="shared" si="54"/>
        <v>66</v>
      </c>
      <c r="U71" s="436">
        <v>461</v>
      </c>
      <c r="V71" s="439" t="s">
        <v>74</v>
      </c>
      <c r="W71" s="407">
        <f>造成波及!V71+建築波及!V71+設備波及!V71</f>
        <v>0</v>
      </c>
      <c r="X71" s="407">
        <f>造成波及!W71+建築波及!W71+設備波及!W71</f>
        <v>0</v>
      </c>
      <c r="Y71" s="407">
        <f>造成波及!X71+建築波及!X71+設備波及!X71</f>
        <v>0</v>
      </c>
      <c r="Z71" s="407">
        <f>造成波及!Y71+建築波及!Y71+設備波及!Y71</f>
        <v>0</v>
      </c>
      <c r="AA71" s="408">
        <f t="shared" ref="AA71:AA108" si="55">Z71+(1000-U71)*0.0000001</f>
        <v>5.3899999999999996E-5</v>
      </c>
      <c r="AB71" s="400"/>
      <c r="AC71" s="418">
        <v>66</v>
      </c>
      <c r="AD71" s="409">
        <f t="shared" ref="AD71:AD108" si="56">VLOOKUP($AC71,$T$6:$Z$108,2,0)</f>
        <v>461</v>
      </c>
      <c r="AE71" s="456" t="str">
        <f t="shared" ref="AE71:AE108" si="57">VLOOKUP($AC71,$T$6:$Z$108,3,0)</f>
        <v>電力</v>
      </c>
      <c r="AF71" s="411">
        <f t="shared" ref="AF71:AF108" si="58">VLOOKUP($AC71,$T$6:$Z$108,4,0)</f>
        <v>0</v>
      </c>
      <c r="AG71" s="411">
        <f t="shared" ref="AG71:AG108" si="59">VLOOKUP($AC71,$T$6:$Z$108,5,0)</f>
        <v>0</v>
      </c>
      <c r="AH71" s="411">
        <f t="shared" ref="AH71:AH108" si="60">VLOOKUP($AC71,$T$6:$Z$108,6,0)</f>
        <v>0</v>
      </c>
      <c r="AI71" s="411">
        <f t="shared" ref="AI71:AI108" si="61">VLOOKUP($AC71,$T$6:$Z$108,7,0)</f>
        <v>0</v>
      </c>
      <c r="AR71" s="294"/>
      <c r="BI71" s="16">
        <f t="shared" ref="BI71:BI108" si="62">RANK(BP71,$BP$6:$BP$108,0)</f>
        <v>66</v>
      </c>
      <c r="BJ71" s="436">
        <v>461</v>
      </c>
      <c r="BK71" s="439" t="s">
        <v>74</v>
      </c>
      <c r="BL71" s="407">
        <f>生産波及!T71</f>
        <v>0</v>
      </c>
      <c r="BM71" s="407">
        <f>生産波及!U71</f>
        <v>0</v>
      </c>
      <c r="BN71" s="407">
        <f>生産波及!V71</f>
        <v>0</v>
      </c>
      <c r="BO71" s="407">
        <f>生産波及!W71</f>
        <v>0</v>
      </c>
      <c r="BP71" s="408">
        <f t="shared" ref="BP71:BP108" si="63">BO71+(1000-BJ71)*0.0000001</f>
        <v>5.3899999999999996E-5</v>
      </c>
      <c r="BQ71" s="400"/>
      <c r="BR71" s="418">
        <v>66</v>
      </c>
      <c r="BS71" s="409">
        <f t="shared" ref="BS71:BS108" si="64">VLOOKUP($BR71,$BI$6:$BO$108,2,0)</f>
        <v>461</v>
      </c>
      <c r="BT71" s="456" t="str">
        <f t="shared" ref="BT71:BT108" si="65">VLOOKUP($BR71,$BI$6:$BO$108,3,0)</f>
        <v>電力</v>
      </c>
      <c r="BU71" s="411">
        <f t="shared" ref="BU71:BU108" si="66">VLOOKUP($BR71,$BI$6:$BO$108,4,0)</f>
        <v>0</v>
      </c>
      <c r="BV71" s="411">
        <f t="shared" ref="BV71:BV108" si="67">VLOOKUP($BR71,$BI$6:$BO$108,5,0)</f>
        <v>0</v>
      </c>
      <c r="BW71" s="411">
        <f t="shared" ref="BW71:BW108" si="68">VLOOKUP($BR71,$BI$6:$BO$108,6,0)</f>
        <v>0</v>
      </c>
      <c r="BX71" s="411">
        <f t="shared" ref="BX71:BX108" si="69">VLOOKUP($BR71,$BI$6:$BO$108,7,0)</f>
        <v>0</v>
      </c>
    </row>
    <row r="72" spans="2:76">
      <c r="B72" s="401">
        <v>46</v>
      </c>
      <c r="C72" s="256"/>
      <c r="T72" s="16">
        <f t="shared" si="54"/>
        <v>67</v>
      </c>
      <c r="U72" s="436">
        <v>462</v>
      </c>
      <c r="V72" s="439" t="s">
        <v>75</v>
      </c>
      <c r="W72" s="407">
        <f>造成波及!V72+建築波及!V72+設備波及!V72</f>
        <v>0</v>
      </c>
      <c r="X72" s="407">
        <f>造成波及!W72+建築波及!W72+設備波及!W72</f>
        <v>0</v>
      </c>
      <c r="Y72" s="407">
        <f>造成波及!X72+建築波及!X72+設備波及!X72</f>
        <v>0</v>
      </c>
      <c r="Z72" s="407">
        <f>造成波及!Y72+建築波及!Y72+設備波及!Y72</f>
        <v>0</v>
      </c>
      <c r="AA72" s="408">
        <f t="shared" si="55"/>
        <v>5.38E-5</v>
      </c>
      <c r="AB72" s="400"/>
      <c r="AC72" s="418">
        <v>67</v>
      </c>
      <c r="AD72" s="409">
        <f t="shared" si="56"/>
        <v>462</v>
      </c>
      <c r="AE72" s="456" t="str">
        <f t="shared" si="57"/>
        <v>ガス・熱供給</v>
      </c>
      <c r="AF72" s="411">
        <f t="shared" si="58"/>
        <v>0</v>
      </c>
      <c r="AG72" s="411">
        <f t="shared" si="59"/>
        <v>0</v>
      </c>
      <c r="AH72" s="411">
        <f t="shared" si="60"/>
        <v>0</v>
      </c>
      <c r="AI72" s="411">
        <f t="shared" si="61"/>
        <v>0</v>
      </c>
      <c r="AR72" s="294"/>
      <c r="BI72" s="16">
        <f t="shared" si="62"/>
        <v>67</v>
      </c>
      <c r="BJ72" s="436">
        <v>462</v>
      </c>
      <c r="BK72" s="439" t="s">
        <v>75</v>
      </c>
      <c r="BL72" s="407">
        <f>生産波及!T72</f>
        <v>0</v>
      </c>
      <c r="BM72" s="407">
        <f>生産波及!U72</f>
        <v>0</v>
      </c>
      <c r="BN72" s="407">
        <f>生産波及!V72</f>
        <v>0</v>
      </c>
      <c r="BO72" s="407">
        <f>生産波及!W72</f>
        <v>0</v>
      </c>
      <c r="BP72" s="408">
        <f t="shared" si="63"/>
        <v>5.38E-5</v>
      </c>
      <c r="BQ72" s="400"/>
      <c r="BR72" s="418">
        <v>67</v>
      </c>
      <c r="BS72" s="409">
        <f t="shared" si="64"/>
        <v>462</v>
      </c>
      <c r="BT72" s="456" t="str">
        <f t="shared" si="65"/>
        <v>ガス・熱供給</v>
      </c>
      <c r="BU72" s="411">
        <f t="shared" si="66"/>
        <v>0</v>
      </c>
      <c r="BV72" s="411">
        <f t="shared" si="67"/>
        <v>0</v>
      </c>
      <c r="BW72" s="411">
        <f t="shared" si="68"/>
        <v>0</v>
      </c>
      <c r="BX72" s="411">
        <f t="shared" si="69"/>
        <v>0</v>
      </c>
    </row>
    <row r="73" spans="2:76">
      <c r="B73" s="401">
        <v>47</v>
      </c>
      <c r="C73" s="256"/>
      <c r="T73" s="16">
        <f t="shared" si="54"/>
        <v>68</v>
      </c>
      <c r="U73" s="436">
        <v>471</v>
      </c>
      <c r="V73" s="439" t="s">
        <v>76</v>
      </c>
      <c r="W73" s="407">
        <f>造成波及!V73+建築波及!V73+設備波及!V73</f>
        <v>0</v>
      </c>
      <c r="X73" s="407">
        <f>造成波及!W73+建築波及!W73+設備波及!W73</f>
        <v>0</v>
      </c>
      <c r="Y73" s="407">
        <f>造成波及!X73+建築波及!X73+設備波及!X73</f>
        <v>0</v>
      </c>
      <c r="Z73" s="407">
        <f>造成波及!Y73+建築波及!Y73+設備波及!Y73</f>
        <v>0</v>
      </c>
      <c r="AA73" s="408">
        <f t="shared" si="55"/>
        <v>5.2899999999999998E-5</v>
      </c>
      <c r="AB73" s="400"/>
      <c r="AC73" s="418">
        <v>68</v>
      </c>
      <c r="AD73" s="409">
        <f t="shared" si="56"/>
        <v>471</v>
      </c>
      <c r="AE73" s="456" t="str">
        <f t="shared" si="57"/>
        <v>水道</v>
      </c>
      <c r="AF73" s="411">
        <f t="shared" si="58"/>
        <v>0</v>
      </c>
      <c r="AG73" s="411">
        <f t="shared" si="59"/>
        <v>0</v>
      </c>
      <c r="AH73" s="411">
        <f t="shared" si="60"/>
        <v>0</v>
      </c>
      <c r="AI73" s="411">
        <f t="shared" si="61"/>
        <v>0</v>
      </c>
      <c r="AR73" s="294"/>
      <c r="BI73" s="16">
        <f t="shared" si="62"/>
        <v>68</v>
      </c>
      <c r="BJ73" s="436">
        <v>471</v>
      </c>
      <c r="BK73" s="439" t="s">
        <v>76</v>
      </c>
      <c r="BL73" s="407">
        <f>生産波及!T73</f>
        <v>0</v>
      </c>
      <c r="BM73" s="407">
        <f>生産波及!U73</f>
        <v>0</v>
      </c>
      <c r="BN73" s="407">
        <f>生産波及!V73</f>
        <v>0</v>
      </c>
      <c r="BO73" s="407">
        <f>生産波及!W73</f>
        <v>0</v>
      </c>
      <c r="BP73" s="408">
        <f t="shared" si="63"/>
        <v>5.2899999999999998E-5</v>
      </c>
      <c r="BQ73" s="400"/>
      <c r="BR73" s="418">
        <v>68</v>
      </c>
      <c r="BS73" s="409">
        <f t="shared" si="64"/>
        <v>471</v>
      </c>
      <c r="BT73" s="456" t="str">
        <f t="shared" si="65"/>
        <v>水道</v>
      </c>
      <c r="BU73" s="411">
        <f t="shared" si="66"/>
        <v>0</v>
      </c>
      <c r="BV73" s="411">
        <f t="shared" si="67"/>
        <v>0</v>
      </c>
      <c r="BW73" s="411">
        <f t="shared" si="68"/>
        <v>0</v>
      </c>
      <c r="BX73" s="411">
        <f t="shared" si="69"/>
        <v>0</v>
      </c>
    </row>
    <row r="74" spans="2:76">
      <c r="B74" s="401">
        <v>48</v>
      </c>
      <c r="C74" s="256"/>
      <c r="T74" s="16">
        <f t="shared" si="54"/>
        <v>69</v>
      </c>
      <c r="U74" s="436">
        <v>481</v>
      </c>
      <c r="V74" s="439" t="s">
        <v>77</v>
      </c>
      <c r="W74" s="407">
        <f>造成波及!V74+建築波及!V74+設備波及!V74</f>
        <v>0</v>
      </c>
      <c r="X74" s="407">
        <f>造成波及!W74+建築波及!W74+設備波及!W74</f>
        <v>0</v>
      </c>
      <c r="Y74" s="407">
        <f>造成波及!X74+建築波及!X74+設備波及!X74</f>
        <v>0</v>
      </c>
      <c r="Z74" s="407">
        <f>造成波及!Y74+建築波及!Y74+設備波及!Y74</f>
        <v>0</v>
      </c>
      <c r="AA74" s="408">
        <f t="shared" si="55"/>
        <v>5.1899999999999994E-5</v>
      </c>
      <c r="AB74" s="400"/>
      <c r="AC74" s="418">
        <v>69</v>
      </c>
      <c r="AD74" s="409">
        <f t="shared" si="56"/>
        <v>481</v>
      </c>
      <c r="AE74" s="456" t="str">
        <f t="shared" si="57"/>
        <v>廃棄物処理</v>
      </c>
      <c r="AF74" s="411">
        <f t="shared" si="58"/>
        <v>0</v>
      </c>
      <c r="AG74" s="411">
        <f t="shared" si="59"/>
        <v>0</v>
      </c>
      <c r="AH74" s="411">
        <f t="shared" si="60"/>
        <v>0</v>
      </c>
      <c r="AI74" s="411">
        <f t="shared" si="61"/>
        <v>0</v>
      </c>
      <c r="AR74" s="294"/>
      <c r="BI74" s="16">
        <f t="shared" si="62"/>
        <v>69</v>
      </c>
      <c r="BJ74" s="436">
        <v>481</v>
      </c>
      <c r="BK74" s="439" t="s">
        <v>77</v>
      </c>
      <c r="BL74" s="407">
        <f>生産波及!T74</f>
        <v>0</v>
      </c>
      <c r="BM74" s="407">
        <f>生産波及!U74</f>
        <v>0</v>
      </c>
      <c r="BN74" s="407">
        <f>生産波及!V74</f>
        <v>0</v>
      </c>
      <c r="BO74" s="407">
        <f>生産波及!W74</f>
        <v>0</v>
      </c>
      <c r="BP74" s="408">
        <f t="shared" si="63"/>
        <v>5.1899999999999994E-5</v>
      </c>
      <c r="BQ74" s="400"/>
      <c r="BR74" s="418">
        <v>69</v>
      </c>
      <c r="BS74" s="409">
        <f t="shared" si="64"/>
        <v>481</v>
      </c>
      <c r="BT74" s="456" t="str">
        <f t="shared" si="65"/>
        <v>廃棄物処理</v>
      </c>
      <c r="BU74" s="411">
        <f t="shared" si="66"/>
        <v>0</v>
      </c>
      <c r="BV74" s="411">
        <f t="shared" si="67"/>
        <v>0</v>
      </c>
      <c r="BW74" s="411">
        <f t="shared" si="68"/>
        <v>0</v>
      </c>
      <c r="BX74" s="411">
        <f t="shared" si="69"/>
        <v>0</v>
      </c>
    </row>
    <row r="75" spans="2:76">
      <c r="B75" s="401">
        <v>51</v>
      </c>
      <c r="C75" s="256"/>
      <c r="T75" s="16">
        <f t="shared" si="54"/>
        <v>70</v>
      </c>
      <c r="U75" s="436">
        <v>511</v>
      </c>
      <c r="V75" s="439" t="s">
        <v>78</v>
      </c>
      <c r="W75" s="407">
        <f>造成波及!V75+建築波及!V75+設備波及!V75</f>
        <v>0</v>
      </c>
      <c r="X75" s="407">
        <f>造成波及!W75+建築波及!W75+設備波及!W75</f>
        <v>0</v>
      </c>
      <c r="Y75" s="407">
        <f>造成波及!X75+建築波及!X75+設備波及!X75</f>
        <v>0</v>
      </c>
      <c r="Z75" s="407">
        <f>造成波及!Y75+建築波及!Y75+設備波及!Y75</f>
        <v>0</v>
      </c>
      <c r="AA75" s="408">
        <f t="shared" si="55"/>
        <v>4.8899999999999996E-5</v>
      </c>
      <c r="AB75" s="400"/>
      <c r="AC75" s="418">
        <v>70</v>
      </c>
      <c r="AD75" s="409">
        <f t="shared" si="56"/>
        <v>511</v>
      </c>
      <c r="AE75" s="456" t="str">
        <f t="shared" si="57"/>
        <v>商業</v>
      </c>
      <c r="AF75" s="411">
        <f t="shared" si="58"/>
        <v>0</v>
      </c>
      <c r="AG75" s="411">
        <f t="shared" si="59"/>
        <v>0</v>
      </c>
      <c r="AH75" s="411">
        <f t="shared" si="60"/>
        <v>0</v>
      </c>
      <c r="AI75" s="411">
        <f t="shared" si="61"/>
        <v>0</v>
      </c>
      <c r="AR75" s="294"/>
      <c r="BI75" s="16">
        <f t="shared" si="62"/>
        <v>70</v>
      </c>
      <c r="BJ75" s="436">
        <v>511</v>
      </c>
      <c r="BK75" s="439" t="s">
        <v>78</v>
      </c>
      <c r="BL75" s="407">
        <f>生産波及!T75</f>
        <v>0</v>
      </c>
      <c r="BM75" s="407">
        <f>生産波及!U75</f>
        <v>0</v>
      </c>
      <c r="BN75" s="407">
        <f>生産波及!V75</f>
        <v>0</v>
      </c>
      <c r="BO75" s="407">
        <f>生産波及!W75</f>
        <v>0</v>
      </c>
      <c r="BP75" s="408">
        <f t="shared" si="63"/>
        <v>4.8899999999999996E-5</v>
      </c>
      <c r="BQ75" s="400"/>
      <c r="BR75" s="418">
        <v>70</v>
      </c>
      <c r="BS75" s="409">
        <f t="shared" si="64"/>
        <v>511</v>
      </c>
      <c r="BT75" s="456" t="str">
        <f t="shared" si="65"/>
        <v>商業</v>
      </c>
      <c r="BU75" s="411">
        <f t="shared" si="66"/>
        <v>0</v>
      </c>
      <c r="BV75" s="411">
        <f t="shared" si="67"/>
        <v>0</v>
      </c>
      <c r="BW75" s="411">
        <f t="shared" si="68"/>
        <v>0</v>
      </c>
      <c r="BX75" s="411">
        <f t="shared" si="69"/>
        <v>0</v>
      </c>
    </row>
    <row r="76" spans="2:76">
      <c r="B76" s="401">
        <v>53</v>
      </c>
      <c r="C76" s="256"/>
      <c r="T76" s="16">
        <f t="shared" si="54"/>
        <v>71</v>
      </c>
      <c r="U76" s="436">
        <v>531</v>
      </c>
      <c r="V76" s="439" t="s">
        <v>79</v>
      </c>
      <c r="W76" s="407">
        <f>造成波及!V76+建築波及!V76+設備波及!V76</f>
        <v>0</v>
      </c>
      <c r="X76" s="407">
        <f>造成波及!W76+建築波及!W76+設備波及!W76</f>
        <v>0</v>
      </c>
      <c r="Y76" s="407">
        <f>造成波及!X76+建築波及!X76+設備波及!X76</f>
        <v>0</v>
      </c>
      <c r="Z76" s="407">
        <f>造成波及!Y76+建築波及!Y76+設備波及!Y76</f>
        <v>0</v>
      </c>
      <c r="AA76" s="408">
        <f t="shared" si="55"/>
        <v>4.6899999999999995E-5</v>
      </c>
      <c r="AB76" s="400"/>
      <c r="AC76" s="418">
        <v>71</v>
      </c>
      <c r="AD76" s="409">
        <f t="shared" si="56"/>
        <v>531</v>
      </c>
      <c r="AE76" s="456" t="str">
        <f t="shared" si="57"/>
        <v>金融・保険</v>
      </c>
      <c r="AF76" s="411">
        <f t="shared" si="58"/>
        <v>0</v>
      </c>
      <c r="AG76" s="411">
        <f t="shared" si="59"/>
        <v>0</v>
      </c>
      <c r="AH76" s="411">
        <f t="shared" si="60"/>
        <v>0</v>
      </c>
      <c r="AI76" s="411">
        <f t="shared" si="61"/>
        <v>0</v>
      </c>
      <c r="AR76" s="294"/>
      <c r="BI76" s="16">
        <f t="shared" si="62"/>
        <v>71</v>
      </c>
      <c r="BJ76" s="436">
        <v>531</v>
      </c>
      <c r="BK76" s="439" t="s">
        <v>79</v>
      </c>
      <c r="BL76" s="407">
        <f>生産波及!T76</f>
        <v>0</v>
      </c>
      <c r="BM76" s="407">
        <f>生産波及!U76</f>
        <v>0</v>
      </c>
      <c r="BN76" s="407">
        <f>生産波及!V76</f>
        <v>0</v>
      </c>
      <c r="BO76" s="407">
        <f>生産波及!W76</f>
        <v>0</v>
      </c>
      <c r="BP76" s="408">
        <f t="shared" si="63"/>
        <v>4.6899999999999995E-5</v>
      </c>
      <c r="BQ76" s="400"/>
      <c r="BR76" s="418">
        <v>71</v>
      </c>
      <c r="BS76" s="409">
        <f t="shared" si="64"/>
        <v>531</v>
      </c>
      <c r="BT76" s="456" t="str">
        <f t="shared" si="65"/>
        <v>金融・保険</v>
      </c>
      <c r="BU76" s="411">
        <f t="shared" si="66"/>
        <v>0</v>
      </c>
      <c r="BV76" s="411">
        <f t="shared" si="67"/>
        <v>0</v>
      </c>
      <c r="BW76" s="411">
        <f t="shared" si="68"/>
        <v>0</v>
      </c>
      <c r="BX76" s="411">
        <f t="shared" si="69"/>
        <v>0</v>
      </c>
    </row>
    <row r="77" spans="2:76">
      <c r="B77" s="401">
        <v>55</v>
      </c>
      <c r="C77" s="256"/>
      <c r="T77" s="16">
        <f t="shared" si="54"/>
        <v>72</v>
      </c>
      <c r="U77" s="436">
        <v>551</v>
      </c>
      <c r="V77" s="439" t="s">
        <v>80</v>
      </c>
      <c r="W77" s="407">
        <f>造成波及!V77+建築波及!V77+設備波及!V77</f>
        <v>0</v>
      </c>
      <c r="X77" s="407">
        <f>造成波及!W77+建築波及!W77+設備波及!W77</f>
        <v>0</v>
      </c>
      <c r="Y77" s="407">
        <f>造成波及!X77+建築波及!X77+設備波及!X77</f>
        <v>0</v>
      </c>
      <c r="Z77" s="407">
        <f>造成波及!Y77+建築波及!Y77+設備波及!Y77</f>
        <v>0</v>
      </c>
      <c r="AA77" s="408">
        <f t="shared" si="55"/>
        <v>4.49E-5</v>
      </c>
      <c r="AB77" s="400"/>
      <c r="AC77" s="418">
        <v>72</v>
      </c>
      <c r="AD77" s="409">
        <f t="shared" si="56"/>
        <v>551</v>
      </c>
      <c r="AE77" s="456" t="str">
        <f t="shared" si="57"/>
        <v>不動産仲介及び賃貸</v>
      </c>
      <c r="AF77" s="411">
        <f t="shared" si="58"/>
        <v>0</v>
      </c>
      <c r="AG77" s="411">
        <f t="shared" si="59"/>
        <v>0</v>
      </c>
      <c r="AH77" s="411">
        <f t="shared" si="60"/>
        <v>0</v>
      </c>
      <c r="AI77" s="411">
        <f t="shared" si="61"/>
        <v>0</v>
      </c>
      <c r="AR77" s="294"/>
      <c r="BI77" s="16">
        <f t="shared" si="62"/>
        <v>72</v>
      </c>
      <c r="BJ77" s="436">
        <v>551</v>
      </c>
      <c r="BK77" s="439" t="s">
        <v>80</v>
      </c>
      <c r="BL77" s="407">
        <f>生産波及!T77</f>
        <v>0</v>
      </c>
      <c r="BM77" s="407">
        <f>生産波及!U77</f>
        <v>0</v>
      </c>
      <c r="BN77" s="407">
        <f>生産波及!V77</f>
        <v>0</v>
      </c>
      <c r="BO77" s="407">
        <f>生産波及!W77</f>
        <v>0</v>
      </c>
      <c r="BP77" s="408">
        <f t="shared" si="63"/>
        <v>4.49E-5</v>
      </c>
      <c r="BQ77" s="400"/>
      <c r="BR77" s="418">
        <v>72</v>
      </c>
      <c r="BS77" s="409">
        <f t="shared" si="64"/>
        <v>551</v>
      </c>
      <c r="BT77" s="456" t="str">
        <f t="shared" si="65"/>
        <v>不動産仲介及び賃貸</v>
      </c>
      <c r="BU77" s="411">
        <f t="shared" si="66"/>
        <v>0</v>
      </c>
      <c r="BV77" s="411">
        <f t="shared" si="67"/>
        <v>0</v>
      </c>
      <c r="BW77" s="411">
        <f t="shared" si="68"/>
        <v>0</v>
      </c>
      <c r="BX77" s="411">
        <f t="shared" si="69"/>
        <v>0</v>
      </c>
    </row>
    <row r="78" spans="2:76">
      <c r="B78" s="401">
        <v>55</v>
      </c>
      <c r="C78" s="256"/>
      <c r="T78" s="16">
        <f t="shared" si="54"/>
        <v>73</v>
      </c>
      <c r="U78" s="436">
        <v>552</v>
      </c>
      <c r="V78" s="439" t="s">
        <v>81</v>
      </c>
      <c r="W78" s="407">
        <f>造成波及!V78+建築波及!V78+設備波及!V78</f>
        <v>0</v>
      </c>
      <c r="X78" s="407">
        <f>造成波及!W78+建築波及!W78+設備波及!W78</f>
        <v>0</v>
      </c>
      <c r="Y78" s="407">
        <f>造成波及!X78+建築波及!X78+設備波及!X78</f>
        <v>0</v>
      </c>
      <c r="Z78" s="407">
        <f>造成波及!Y78+建築波及!Y78+設備波及!Y78</f>
        <v>0</v>
      </c>
      <c r="AA78" s="408">
        <f t="shared" si="55"/>
        <v>4.4799999999999998E-5</v>
      </c>
      <c r="AB78" s="400"/>
      <c r="AC78" s="418">
        <v>73</v>
      </c>
      <c r="AD78" s="409">
        <f t="shared" si="56"/>
        <v>552</v>
      </c>
      <c r="AE78" s="456" t="str">
        <f t="shared" si="57"/>
        <v>住宅賃貸料</v>
      </c>
      <c r="AF78" s="411">
        <f t="shared" si="58"/>
        <v>0</v>
      </c>
      <c r="AG78" s="411">
        <f t="shared" si="59"/>
        <v>0</v>
      </c>
      <c r="AH78" s="411">
        <f t="shared" si="60"/>
        <v>0</v>
      </c>
      <c r="AI78" s="411">
        <f t="shared" si="61"/>
        <v>0</v>
      </c>
      <c r="AR78" s="294"/>
      <c r="BI78" s="16">
        <f t="shared" si="62"/>
        <v>73</v>
      </c>
      <c r="BJ78" s="436">
        <v>552</v>
      </c>
      <c r="BK78" s="439" t="s">
        <v>81</v>
      </c>
      <c r="BL78" s="407">
        <f>生産波及!T78</f>
        <v>0</v>
      </c>
      <c r="BM78" s="407">
        <f>生産波及!U78</f>
        <v>0</v>
      </c>
      <c r="BN78" s="407">
        <f>生産波及!V78</f>
        <v>0</v>
      </c>
      <c r="BO78" s="407">
        <f>生産波及!W78</f>
        <v>0</v>
      </c>
      <c r="BP78" s="408">
        <f t="shared" si="63"/>
        <v>4.4799999999999998E-5</v>
      </c>
      <c r="BQ78" s="400"/>
      <c r="BR78" s="418">
        <v>73</v>
      </c>
      <c r="BS78" s="409">
        <f t="shared" si="64"/>
        <v>552</v>
      </c>
      <c r="BT78" s="456" t="str">
        <f t="shared" si="65"/>
        <v>住宅賃貸料</v>
      </c>
      <c r="BU78" s="411">
        <f t="shared" si="66"/>
        <v>0</v>
      </c>
      <c r="BV78" s="411">
        <f t="shared" si="67"/>
        <v>0</v>
      </c>
      <c r="BW78" s="411">
        <f t="shared" si="68"/>
        <v>0</v>
      </c>
      <c r="BX78" s="411">
        <f t="shared" si="69"/>
        <v>0</v>
      </c>
    </row>
    <row r="79" spans="2:76">
      <c r="B79" s="401">
        <v>70</v>
      </c>
      <c r="C79" s="256"/>
      <c r="T79" s="16">
        <f t="shared" si="54"/>
        <v>74</v>
      </c>
      <c r="U79" s="436">
        <v>571</v>
      </c>
      <c r="V79" s="439" t="s">
        <v>83</v>
      </c>
      <c r="W79" s="407">
        <f>造成波及!V80+建築波及!V80+設備波及!V80</f>
        <v>0</v>
      </c>
      <c r="X79" s="407">
        <f>造成波及!W80+建築波及!W80+設備波及!W80</f>
        <v>0</v>
      </c>
      <c r="Y79" s="407">
        <f>造成波及!X80+建築波及!X80+設備波及!X80</f>
        <v>0</v>
      </c>
      <c r="Z79" s="407">
        <f>造成波及!Y80+建築波及!Y80+設備波及!Y80</f>
        <v>0</v>
      </c>
      <c r="AA79" s="408">
        <f t="shared" si="55"/>
        <v>4.2899999999999999E-5</v>
      </c>
      <c r="AB79" s="400"/>
      <c r="AC79" s="418">
        <v>74</v>
      </c>
      <c r="AD79" s="409">
        <f t="shared" si="56"/>
        <v>571</v>
      </c>
      <c r="AE79" s="456" t="str">
        <f t="shared" si="57"/>
        <v>鉄道輸送</v>
      </c>
      <c r="AF79" s="411">
        <f t="shared" si="58"/>
        <v>0</v>
      </c>
      <c r="AG79" s="411">
        <f t="shared" si="59"/>
        <v>0</v>
      </c>
      <c r="AH79" s="411">
        <f t="shared" si="60"/>
        <v>0</v>
      </c>
      <c r="AI79" s="411">
        <f t="shared" si="61"/>
        <v>0</v>
      </c>
      <c r="AR79" s="294"/>
      <c r="BI79" s="16">
        <f t="shared" si="62"/>
        <v>74</v>
      </c>
      <c r="BJ79" s="436">
        <v>571</v>
      </c>
      <c r="BK79" s="439" t="s">
        <v>83</v>
      </c>
      <c r="BL79" s="407">
        <f>生産波及!T80</f>
        <v>0</v>
      </c>
      <c r="BM79" s="407">
        <f>生産波及!U80</f>
        <v>0</v>
      </c>
      <c r="BN79" s="407">
        <f>生産波及!V80</f>
        <v>0</v>
      </c>
      <c r="BO79" s="407">
        <f>生産波及!W80</f>
        <v>0</v>
      </c>
      <c r="BP79" s="408">
        <f t="shared" si="63"/>
        <v>4.2899999999999999E-5</v>
      </c>
      <c r="BQ79" s="400"/>
      <c r="BR79" s="418">
        <v>74</v>
      </c>
      <c r="BS79" s="409">
        <f t="shared" si="64"/>
        <v>571</v>
      </c>
      <c r="BT79" s="456" t="str">
        <f t="shared" si="65"/>
        <v>鉄道輸送</v>
      </c>
      <c r="BU79" s="411">
        <f t="shared" si="66"/>
        <v>0</v>
      </c>
      <c r="BV79" s="411">
        <f t="shared" si="67"/>
        <v>0</v>
      </c>
      <c r="BW79" s="411">
        <f t="shared" si="68"/>
        <v>0</v>
      </c>
      <c r="BX79" s="411">
        <f t="shared" si="69"/>
        <v>0</v>
      </c>
    </row>
    <row r="80" spans="2:76">
      <c r="B80" s="401">
        <v>57</v>
      </c>
      <c r="C80" s="256"/>
      <c r="T80" s="16">
        <f t="shared" si="54"/>
        <v>75</v>
      </c>
      <c r="U80" s="436">
        <v>572</v>
      </c>
      <c r="V80" s="439" t="s">
        <v>84</v>
      </c>
      <c r="W80" s="407">
        <f>造成波及!V81+建築波及!V81+設備波及!V81</f>
        <v>0</v>
      </c>
      <c r="X80" s="407">
        <f>造成波及!W81+建築波及!W81+設備波及!W81</f>
        <v>0</v>
      </c>
      <c r="Y80" s="407">
        <f>造成波及!X81+建築波及!X81+設備波及!X81</f>
        <v>0</v>
      </c>
      <c r="Z80" s="407">
        <f>造成波及!Y81+建築波及!Y81+設備波及!Y81</f>
        <v>0</v>
      </c>
      <c r="AA80" s="408">
        <f t="shared" si="55"/>
        <v>4.2799999999999997E-5</v>
      </c>
      <c r="AB80" s="400"/>
      <c r="AC80" s="418">
        <v>75</v>
      </c>
      <c r="AD80" s="409">
        <f t="shared" si="56"/>
        <v>572</v>
      </c>
      <c r="AE80" s="456" t="str">
        <f t="shared" si="57"/>
        <v>道路輸送（自家輸送を除く。）</v>
      </c>
      <c r="AF80" s="411">
        <f t="shared" si="58"/>
        <v>0</v>
      </c>
      <c r="AG80" s="411">
        <f t="shared" si="59"/>
        <v>0</v>
      </c>
      <c r="AH80" s="411">
        <f t="shared" si="60"/>
        <v>0</v>
      </c>
      <c r="AI80" s="411">
        <f t="shared" si="61"/>
        <v>0</v>
      </c>
      <c r="AR80" s="294"/>
      <c r="BI80" s="16">
        <f t="shared" si="62"/>
        <v>75</v>
      </c>
      <c r="BJ80" s="436">
        <v>572</v>
      </c>
      <c r="BK80" s="439" t="s">
        <v>84</v>
      </c>
      <c r="BL80" s="407">
        <f>生産波及!T81</f>
        <v>0</v>
      </c>
      <c r="BM80" s="407">
        <f>生産波及!U81</f>
        <v>0</v>
      </c>
      <c r="BN80" s="407">
        <f>生産波及!V81</f>
        <v>0</v>
      </c>
      <c r="BO80" s="407">
        <f>生産波及!W81</f>
        <v>0</v>
      </c>
      <c r="BP80" s="408">
        <f t="shared" si="63"/>
        <v>4.2799999999999997E-5</v>
      </c>
      <c r="BQ80" s="400"/>
      <c r="BR80" s="418">
        <v>75</v>
      </c>
      <c r="BS80" s="409">
        <f t="shared" si="64"/>
        <v>572</v>
      </c>
      <c r="BT80" s="456" t="str">
        <f t="shared" si="65"/>
        <v>道路輸送（自家輸送を除く。）</v>
      </c>
      <c r="BU80" s="411">
        <f t="shared" si="66"/>
        <v>0</v>
      </c>
      <c r="BV80" s="411">
        <f t="shared" si="67"/>
        <v>0</v>
      </c>
      <c r="BW80" s="411">
        <f t="shared" si="68"/>
        <v>0</v>
      </c>
      <c r="BX80" s="411">
        <f t="shared" si="69"/>
        <v>0</v>
      </c>
    </row>
    <row r="81" spans="2:83">
      <c r="B81" s="401">
        <v>57</v>
      </c>
      <c r="C81" s="256"/>
      <c r="T81" s="16">
        <f t="shared" si="54"/>
        <v>76</v>
      </c>
      <c r="U81" s="436">
        <v>574</v>
      </c>
      <c r="V81" s="439" t="s">
        <v>86</v>
      </c>
      <c r="W81" s="407">
        <f>造成波及!V83+建築波及!V83+設備波及!V83</f>
        <v>0</v>
      </c>
      <c r="X81" s="407">
        <f>造成波及!W83+建築波及!W83+設備波及!W83</f>
        <v>0</v>
      </c>
      <c r="Y81" s="407">
        <f>造成波及!X83+建築波及!X83+設備波及!X83</f>
        <v>0</v>
      </c>
      <c r="Z81" s="407">
        <f>造成波及!Y83+建築波及!Y83+設備波及!Y83</f>
        <v>0</v>
      </c>
      <c r="AA81" s="408">
        <f t="shared" si="55"/>
        <v>4.2599999999999999E-5</v>
      </c>
      <c r="AB81" s="400"/>
      <c r="AC81" s="418">
        <v>76</v>
      </c>
      <c r="AD81" s="409">
        <f t="shared" si="56"/>
        <v>574</v>
      </c>
      <c r="AE81" s="456" t="str">
        <f t="shared" si="57"/>
        <v>水運</v>
      </c>
      <c r="AF81" s="411">
        <f t="shared" si="58"/>
        <v>0</v>
      </c>
      <c r="AG81" s="411">
        <f t="shared" si="59"/>
        <v>0</v>
      </c>
      <c r="AH81" s="411">
        <f t="shared" si="60"/>
        <v>0</v>
      </c>
      <c r="AI81" s="411">
        <f t="shared" si="61"/>
        <v>0</v>
      </c>
      <c r="AR81" s="294"/>
      <c r="BI81" s="16">
        <f t="shared" si="62"/>
        <v>76</v>
      </c>
      <c r="BJ81" s="436">
        <v>574</v>
      </c>
      <c r="BK81" s="439" t="s">
        <v>86</v>
      </c>
      <c r="BL81" s="407">
        <f>生産波及!T83</f>
        <v>0</v>
      </c>
      <c r="BM81" s="407">
        <f>生産波及!U83</f>
        <v>0</v>
      </c>
      <c r="BN81" s="407">
        <f>生産波及!V83</f>
        <v>0</v>
      </c>
      <c r="BO81" s="407">
        <f>生産波及!W83</f>
        <v>0</v>
      </c>
      <c r="BP81" s="408">
        <f t="shared" si="63"/>
        <v>4.2599999999999999E-5</v>
      </c>
      <c r="BQ81" s="400"/>
      <c r="BR81" s="418">
        <v>76</v>
      </c>
      <c r="BS81" s="409">
        <f t="shared" si="64"/>
        <v>574</v>
      </c>
      <c r="BT81" s="456" t="str">
        <f t="shared" si="65"/>
        <v>水運</v>
      </c>
      <c r="BU81" s="411">
        <f t="shared" si="66"/>
        <v>0</v>
      </c>
      <c r="BV81" s="411">
        <f t="shared" si="67"/>
        <v>0</v>
      </c>
      <c r="BW81" s="411">
        <f t="shared" si="68"/>
        <v>0</v>
      </c>
      <c r="BX81" s="411">
        <f t="shared" si="69"/>
        <v>0</v>
      </c>
    </row>
    <row r="82" spans="2:83">
      <c r="B82" s="401">
        <v>71</v>
      </c>
      <c r="C82" s="256"/>
      <c r="T82" s="16">
        <f t="shared" si="54"/>
        <v>77</v>
      </c>
      <c r="U82" s="436">
        <v>575</v>
      </c>
      <c r="V82" s="439" t="s">
        <v>87</v>
      </c>
      <c r="W82" s="407">
        <f>造成波及!V84+建築波及!V84+設備波及!V84</f>
        <v>0</v>
      </c>
      <c r="X82" s="407">
        <f>造成波及!W84+建築波及!W84+設備波及!W84</f>
        <v>0</v>
      </c>
      <c r="Y82" s="407">
        <f>造成波及!X84+建築波及!X84+設備波及!X84</f>
        <v>0</v>
      </c>
      <c r="Z82" s="407">
        <f>造成波及!Y84+建築波及!Y84+設備波及!Y84</f>
        <v>0</v>
      </c>
      <c r="AA82" s="408">
        <f t="shared" si="55"/>
        <v>4.2499999999999996E-5</v>
      </c>
      <c r="AB82" s="400"/>
      <c r="AC82" s="418">
        <v>77</v>
      </c>
      <c r="AD82" s="409">
        <f t="shared" si="56"/>
        <v>575</v>
      </c>
      <c r="AE82" s="456" t="str">
        <f t="shared" si="57"/>
        <v>航空輸送</v>
      </c>
      <c r="AF82" s="411">
        <f t="shared" si="58"/>
        <v>0</v>
      </c>
      <c r="AG82" s="411">
        <f t="shared" si="59"/>
        <v>0</v>
      </c>
      <c r="AH82" s="411">
        <f t="shared" si="60"/>
        <v>0</v>
      </c>
      <c r="AI82" s="411">
        <f t="shared" si="61"/>
        <v>0</v>
      </c>
      <c r="AR82" s="294"/>
      <c r="BI82" s="16">
        <f t="shared" si="62"/>
        <v>77</v>
      </c>
      <c r="BJ82" s="436">
        <v>575</v>
      </c>
      <c r="BK82" s="439" t="s">
        <v>87</v>
      </c>
      <c r="BL82" s="407">
        <f>生産波及!T84</f>
        <v>0</v>
      </c>
      <c r="BM82" s="407">
        <f>生産波及!U84</f>
        <v>0</v>
      </c>
      <c r="BN82" s="407">
        <f>生産波及!V84</f>
        <v>0</v>
      </c>
      <c r="BO82" s="407">
        <f>生産波及!W84</f>
        <v>0</v>
      </c>
      <c r="BP82" s="408">
        <f t="shared" si="63"/>
        <v>4.2499999999999996E-5</v>
      </c>
      <c r="BQ82" s="400"/>
      <c r="BR82" s="418">
        <v>77</v>
      </c>
      <c r="BS82" s="409">
        <f t="shared" si="64"/>
        <v>575</v>
      </c>
      <c r="BT82" s="456" t="str">
        <f t="shared" si="65"/>
        <v>航空輸送</v>
      </c>
      <c r="BU82" s="411">
        <f t="shared" si="66"/>
        <v>0</v>
      </c>
      <c r="BV82" s="411">
        <f t="shared" si="67"/>
        <v>0</v>
      </c>
      <c r="BW82" s="411">
        <f t="shared" si="68"/>
        <v>0</v>
      </c>
      <c r="BX82" s="411">
        <f t="shared" si="69"/>
        <v>0</v>
      </c>
    </row>
    <row r="83" spans="2:83">
      <c r="B83" s="401">
        <v>57</v>
      </c>
      <c r="C83" s="256"/>
      <c r="T83" s="16">
        <f t="shared" si="54"/>
        <v>78</v>
      </c>
      <c r="U83" s="436">
        <v>576</v>
      </c>
      <c r="V83" s="439" t="s">
        <v>88</v>
      </c>
      <c r="W83" s="407">
        <f>造成波及!V85+建築波及!V85+設備波及!V85</f>
        <v>0</v>
      </c>
      <c r="X83" s="407">
        <f>造成波及!W85+建築波及!W85+設備波及!W85</f>
        <v>0</v>
      </c>
      <c r="Y83" s="407">
        <f>造成波及!X85+建築波及!X85+設備波及!X85</f>
        <v>0</v>
      </c>
      <c r="Z83" s="407">
        <f>造成波及!Y85+建築波及!Y85+設備波及!Y85</f>
        <v>0</v>
      </c>
      <c r="AA83" s="408">
        <f t="shared" si="55"/>
        <v>4.2400000000000001E-5</v>
      </c>
      <c r="AB83" s="400"/>
      <c r="AC83" s="418">
        <v>78</v>
      </c>
      <c r="AD83" s="409">
        <f t="shared" si="56"/>
        <v>576</v>
      </c>
      <c r="AE83" s="456" t="str">
        <f t="shared" si="57"/>
        <v>貨物利用運送</v>
      </c>
      <c r="AF83" s="411">
        <f t="shared" si="58"/>
        <v>0</v>
      </c>
      <c r="AG83" s="411">
        <f t="shared" si="59"/>
        <v>0</v>
      </c>
      <c r="AH83" s="411">
        <f t="shared" si="60"/>
        <v>0</v>
      </c>
      <c r="AI83" s="411">
        <f t="shared" si="61"/>
        <v>0</v>
      </c>
      <c r="AR83" s="294"/>
      <c r="BI83" s="16">
        <f t="shared" si="62"/>
        <v>78</v>
      </c>
      <c r="BJ83" s="436">
        <v>576</v>
      </c>
      <c r="BK83" s="439" t="s">
        <v>88</v>
      </c>
      <c r="BL83" s="407">
        <f>生産波及!T85</f>
        <v>0</v>
      </c>
      <c r="BM83" s="407">
        <f>生産波及!U85</f>
        <v>0</v>
      </c>
      <c r="BN83" s="407">
        <f>生産波及!V85</f>
        <v>0</v>
      </c>
      <c r="BO83" s="407">
        <f>生産波及!W85</f>
        <v>0</v>
      </c>
      <c r="BP83" s="408">
        <f t="shared" si="63"/>
        <v>4.2400000000000001E-5</v>
      </c>
      <c r="BQ83" s="400"/>
      <c r="BR83" s="418">
        <v>78</v>
      </c>
      <c r="BS83" s="409">
        <f t="shared" si="64"/>
        <v>576</v>
      </c>
      <c r="BT83" s="456" t="str">
        <f t="shared" si="65"/>
        <v>貨物利用運送</v>
      </c>
      <c r="BU83" s="411">
        <f t="shared" si="66"/>
        <v>0</v>
      </c>
      <c r="BV83" s="411">
        <f t="shared" si="67"/>
        <v>0</v>
      </c>
      <c r="BW83" s="411">
        <f t="shared" si="68"/>
        <v>0</v>
      </c>
      <c r="BX83" s="411">
        <f t="shared" si="69"/>
        <v>0</v>
      </c>
    </row>
    <row r="84" spans="2:83">
      <c r="B84" s="401">
        <v>57</v>
      </c>
      <c r="C84" s="256"/>
      <c r="T84" s="16">
        <f t="shared" si="54"/>
        <v>79</v>
      </c>
      <c r="U84" s="436">
        <v>577</v>
      </c>
      <c r="V84" s="439" t="s">
        <v>89</v>
      </c>
      <c r="W84" s="407">
        <f>造成波及!V86+建築波及!V86+設備波及!V86</f>
        <v>0</v>
      </c>
      <c r="X84" s="407">
        <f>造成波及!W86+建築波及!W86+設備波及!W86</f>
        <v>0</v>
      </c>
      <c r="Y84" s="407">
        <f>造成波及!X86+建築波及!X86+設備波及!X86</f>
        <v>0</v>
      </c>
      <c r="Z84" s="407">
        <f>造成波及!Y86+建築波及!Y86+設備波及!Y86</f>
        <v>0</v>
      </c>
      <c r="AA84" s="408">
        <f t="shared" si="55"/>
        <v>4.2299999999999998E-5</v>
      </c>
      <c r="AB84" s="400"/>
      <c r="AC84" s="418">
        <v>79</v>
      </c>
      <c r="AD84" s="409">
        <f t="shared" si="56"/>
        <v>577</v>
      </c>
      <c r="AE84" s="456" t="str">
        <f t="shared" si="57"/>
        <v>倉庫</v>
      </c>
      <c r="AF84" s="411">
        <f t="shared" si="58"/>
        <v>0</v>
      </c>
      <c r="AG84" s="411">
        <f t="shared" si="59"/>
        <v>0</v>
      </c>
      <c r="AH84" s="411">
        <f t="shared" si="60"/>
        <v>0</v>
      </c>
      <c r="AI84" s="411">
        <f t="shared" si="61"/>
        <v>0</v>
      </c>
      <c r="AR84" s="294"/>
      <c r="BI84" s="16">
        <f t="shared" si="62"/>
        <v>79</v>
      </c>
      <c r="BJ84" s="436">
        <v>577</v>
      </c>
      <c r="BK84" s="439" t="s">
        <v>89</v>
      </c>
      <c r="BL84" s="407">
        <f>生産波及!T86</f>
        <v>0</v>
      </c>
      <c r="BM84" s="407">
        <f>生産波及!U86</f>
        <v>0</v>
      </c>
      <c r="BN84" s="407">
        <f>生産波及!V86</f>
        <v>0</v>
      </c>
      <c r="BO84" s="407">
        <f>生産波及!W86</f>
        <v>0</v>
      </c>
      <c r="BP84" s="408">
        <f t="shared" si="63"/>
        <v>4.2299999999999998E-5</v>
      </c>
      <c r="BQ84" s="400"/>
      <c r="BR84" s="418">
        <v>79</v>
      </c>
      <c r="BS84" s="409">
        <f t="shared" si="64"/>
        <v>577</v>
      </c>
      <c r="BT84" s="456" t="str">
        <f t="shared" si="65"/>
        <v>倉庫</v>
      </c>
      <c r="BU84" s="411">
        <f t="shared" si="66"/>
        <v>0</v>
      </c>
      <c r="BV84" s="411">
        <f t="shared" si="67"/>
        <v>0</v>
      </c>
      <c r="BW84" s="411">
        <f t="shared" si="68"/>
        <v>0</v>
      </c>
      <c r="BX84" s="411">
        <f t="shared" si="69"/>
        <v>0</v>
      </c>
    </row>
    <row r="85" spans="2:83">
      <c r="B85" s="401">
        <v>57</v>
      </c>
      <c r="C85" s="256"/>
      <c r="T85" s="16">
        <f t="shared" si="54"/>
        <v>80</v>
      </c>
      <c r="U85" s="436">
        <v>578</v>
      </c>
      <c r="V85" s="439" t="s">
        <v>90</v>
      </c>
      <c r="W85" s="407">
        <f>造成波及!V87+建築波及!V87+設備波及!V87</f>
        <v>0</v>
      </c>
      <c r="X85" s="407">
        <f>造成波及!W87+建築波及!W87+設備波及!W87</f>
        <v>0</v>
      </c>
      <c r="Y85" s="407">
        <f>造成波及!X87+建築波及!X87+設備波及!X87</f>
        <v>0</v>
      </c>
      <c r="Z85" s="407">
        <f>造成波及!Y87+建築波及!Y87+設備波及!Y87</f>
        <v>0</v>
      </c>
      <c r="AA85" s="408">
        <f t="shared" si="55"/>
        <v>4.2199999999999996E-5</v>
      </c>
      <c r="AB85" s="400"/>
      <c r="AC85" s="418">
        <v>80</v>
      </c>
      <c r="AD85" s="409">
        <f t="shared" si="56"/>
        <v>578</v>
      </c>
      <c r="AE85" s="456" t="str">
        <f t="shared" si="57"/>
        <v>運輸附帯サービス</v>
      </c>
      <c r="AF85" s="411">
        <f t="shared" si="58"/>
        <v>0</v>
      </c>
      <c r="AG85" s="411">
        <f t="shared" si="59"/>
        <v>0</v>
      </c>
      <c r="AH85" s="411">
        <f t="shared" si="60"/>
        <v>0</v>
      </c>
      <c r="AI85" s="411">
        <f t="shared" si="61"/>
        <v>0</v>
      </c>
      <c r="AR85" s="294"/>
      <c r="BI85" s="16">
        <f t="shared" si="62"/>
        <v>80</v>
      </c>
      <c r="BJ85" s="436">
        <v>578</v>
      </c>
      <c r="BK85" s="439" t="s">
        <v>90</v>
      </c>
      <c r="BL85" s="407">
        <f>生産波及!T87</f>
        <v>0</v>
      </c>
      <c r="BM85" s="407">
        <f>生産波及!U87</f>
        <v>0</v>
      </c>
      <c r="BN85" s="407">
        <f>生産波及!V87</f>
        <v>0</v>
      </c>
      <c r="BO85" s="407">
        <f>生産波及!W87</f>
        <v>0</v>
      </c>
      <c r="BP85" s="408">
        <f t="shared" si="63"/>
        <v>4.2199999999999996E-5</v>
      </c>
      <c r="BQ85" s="400"/>
      <c r="BR85" s="418">
        <v>80</v>
      </c>
      <c r="BS85" s="409">
        <f t="shared" si="64"/>
        <v>578</v>
      </c>
      <c r="BT85" s="456" t="str">
        <f t="shared" si="65"/>
        <v>運輸附帯サービス</v>
      </c>
      <c r="BU85" s="411">
        <f t="shared" si="66"/>
        <v>0</v>
      </c>
      <c r="BV85" s="411">
        <f t="shared" si="67"/>
        <v>0</v>
      </c>
      <c r="BW85" s="411">
        <f t="shared" si="68"/>
        <v>0</v>
      </c>
      <c r="BX85" s="411">
        <f t="shared" si="69"/>
        <v>0</v>
      </c>
    </row>
    <row r="86" spans="2:83">
      <c r="B86" s="401">
        <v>57</v>
      </c>
      <c r="C86" s="256"/>
      <c r="T86" s="16">
        <f t="shared" si="54"/>
        <v>81</v>
      </c>
      <c r="U86" s="436">
        <v>579</v>
      </c>
      <c r="V86" s="439" t="s">
        <v>91</v>
      </c>
      <c r="W86" s="407">
        <f>造成波及!V88+建築波及!V88+設備波及!V88</f>
        <v>0</v>
      </c>
      <c r="X86" s="407">
        <f>造成波及!W88+建築波及!W88+設備波及!W88</f>
        <v>0</v>
      </c>
      <c r="Y86" s="407">
        <f>造成波及!X88+建築波及!X88+設備波及!X88</f>
        <v>0</v>
      </c>
      <c r="Z86" s="407">
        <f>造成波及!Y88+建築波及!Y88+設備波及!Y88</f>
        <v>0</v>
      </c>
      <c r="AA86" s="408">
        <f t="shared" si="55"/>
        <v>4.21E-5</v>
      </c>
      <c r="AB86" s="400"/>
      <c r="AC86" s="418">
        <v>81</v>
      </c>
      <c r="AD86" s="409">
        <f t="shared" si="56"/>
        <v>579</v>
      </c>
      <c r="AE86" s="456" t="str">
        <f t="shared" si="57"/>
        <v>郵便・信書便</v>
      </c>
      <c r="AF86" s="411">
        <f t="shared" si="58"/>
        <v>0</v>
      </c>
      <c r="AG86" s="411">
        <f t="shared" si="59"/>
        <v>0</v>
      </c>
      <c r="AH86" s="411">
        <f t="shared" si="60"/>
        <v>0</v>
      </c>
      <c r="AI86" s="411">
        <f t="shared" si="61"/>
        <v>0</v>
      </c>
      <c r="AR86" s="294"/>
      <c r="BI86" s="16">
        <f t="shared" si="62"/>
        <v>81</v>
      </c>
      <c r="BJ86" s="436">
        <v>579</v>
      </c>
      <c r="BK86" s="439" t="s">
        <v>91</v>
      </c>
      <c r="BL86" s="407">
        <f>生産波及!T88</f>
        <v>0</v>
      </c>
      <c r="BM86" s="407">
        <f>生産波及!U88</f>
        <v>0</v>
      </c>
      <c r="BN86" s="407">
        <f>生産波及!V88</f>
        <v>0</v>
      </c>
      <c r="BO86" s="407">
        <f>生産波及!W88</f>
        <v>0</v>
      </c>
      <c r="BP86" s="408">
        <f t="shared" si="63"/>
        <v>4.21E-5</v>
      </c>
      <c r="BQ86" s="400"/>
      <c r="BR86" s="418">
        <v>81</v>
      </c>
      <c r="BS86" s="409">
        <f t="shared" si="64"/>
        <v>579</v>
      </c>
      <c r="BT86" s="456" t="str">
        <f t="shared" si="65"/>
        <v>郵便・信書便</v>
      </c>
      <c r="BU86" s="411">
        <f t="shared" si="66"/>
        <v>0</v>
      </c>
      <c r="BV86" s="411">
        <f t="shared" si="67"/>
        <v>0</v>
      </c>
      <c r="BW86" s="411">
        <f t="shared" si="68"/>
        <v>0</v>
      </c>
      <c r="BX86" s="411">
        <f t="shared" si="69"/>
        <v>0</v>
      </c>
    </row>
    <row r="87" spans="2:83">
      <c r="B87" s="401">
        <v>57</v>
      </c>
      <c r="C87" s="256"/>
      <c r="T87" s="16">
        <f t="shared" si="54"/>
        <v>82</v>
      </c>
      <c r="U87" s="436">
        <v>591</v>
      </c>
      <c r="V87" s="439" t="s">
        <v>92</v>
      </c>
      <c r="W87" s="407">
        <f>造成波及!V89+建築波及!V89+設備波及!V89</f>
        <v>0</v>
      </c>
      <c r="X87" s="407">
        <f>造成波及!W89+建築波及!W89+設備波及!W89</f>
        <v>0</v>
      </c>
      <c r="Y87" s="407">
        <f>造成波及!X89+建築波及!X89+設備波及!X89</f>
        <v>0</v>
      </c>
      <c r="Z87" s="407">
        <f>造成波及!Y89+建築波及!Y89+設備波及!Y89</f>
        <v>0</v>
      </c>
      <c r="AA87" s="408">
        <f t="shared" si="55"/>
        <v>4.0899999999999998E-5</v>
      </c>
      <c r="AB87" s="400"/>
      <c r="AC87" s="418">
        <v>82</v>
      </c>
      <c r="AD87" s="409">
        <f t="shared" si="56"/>
        <v>591</v>
      </c>
      <c r="AE87" s="456" t="str">
        <f t="shared" si="57"/>
        <v>通信</v>
      </c>
      <c r="AF87" s="411">
        <f t="shared" si="58"/>
        <v>0</v>
      </c>
      <c r="AG87" s="411">
        <f t="shared" si="59"/>
        <v>0</v>
      </c>
      <c r="AH87" s="411">
        <f t="shared" si="60"/>
        <v>0</v>
      </c>
      <c r="AI87" s="411">
        <f t="shared" si="61"/>
        <v>0</v>
      </c>
      <c r="AR87" s="294"/>
      <c r="BI87" s="16">
        <f t="shared" si="62"/>
        <v>82</v>
      </c>
      <c r="BJ87" s="436">
        <v>591</v>
      </c>
      <c r="BK87" s="439" t="s">
        <v>92</v>
      </c>
      <c r="BL87" s="407">
        <f>生産波及!T89</f>
        <v>0</v>
      </c>
      <c r="BM87" s="407">
        <f>生産波及!U89</f>
        <v>0</v>
      </c>
      <c r="BN87" s="407">
        <f>生産波及!V89</f>
        <v>0</v>
      </c>
      <c r="BO87" s="407">
        <f>生産波及!W89</f>
        <v>0</v>
      </c>
      <c r="BP87" s="408">
        <f t="shared" si="63"/>
        <v>4.0899999999999998E-5</v>
      </c>
      <c r="BQ87" s="400"/>
      <c r="BR87" s="418">
        <v>82</v>
      </c>
      <c r="BS87" s="409">
        <f t="shared" si="64"/>
        <v>591</v>
      </c>
      <c r="BT87" s="456" t="str">
        <f t="shared" si="65"/>
        <v>通信</v>
      </c>
      <c r="BU87" s="411">
        <f t="shared" si="66"/>
        <v>0</v>
      </c>
      <c r="BV87" s="411">
        <f t="shared" si="67"/>
        <v>0</v>
      </c>
      <c r="BW87" s="411">
        <f t="shared" si="68"/>
        <v>0</v>
      </c>
      <c r="BX87" s="411">
        <f t="shared" si="69"/>
        <v>0</v>
      </c>
    </row>
    <row r="88" spans="2:83">
      <c r="B88" s="401">
        <v>57</v>
      </c>
      <c r="C88" s="256"/>
      <c r="T88" s="16">
        <f t="shared" si="54"/>
        <v>83</v>
      </c>
      <c r="U88" s="436">
        <v>592</v>
      </c>
      <c r="V88" s="439" t="s">
        <v>93</v>
      </c>
      <c r="W88" s="407">
        <f>造成波及!V90+建築波及!V90+設備波及!V90</f>
        <v>0</v>
      </c>
      <c r="X88" s="407">
        <f>造成波及!W90+建築波及!W90+設備波及!W90</f>
        <v>0</v>
      </c>
      <c r="Y88" s="407">
        <f>造成波及!X90+建築波及!X90+設備波及!X90</f>
        <v>0</v>
      </c>
      <c r="Z88" s="407">
        <f>造成波及!Y90+建築波及!Y90+設備波及!Y90</f>
        <v>0</v>
      </c>
      <c r="AA88" s="408">
        <f t="shared" si="55"/>
        <v>4.0799999999999996E-5</v>
      </c>
      <c r="AB88" s="400"/>
      <c r="AC88" s="418">
        <v>83</v>
      </c>
      <c r="AD88" s="409">
        <f t="shared" si="56"/>
        <v>592</v>
      </c>
      <c r="AE88" s="456" t="str">
        <f t="shared" si="57"/>
        <v>放送</v>
      </c>
      <c r="AF88" s="411">
        <f t="shared" si="58"/>
        <v>0</v>
      </c>
      <c r="AG88" s="411">
        <f t="shared" si="59"/>
        <v>0</v>
      </c>
      <c r="AH88" s="411">
        <f t="shared" si="60"/>
        <v>0</v>
      </c>
      <c r="AI88" s="411">
        <f t="shared" si="61"/>
        <v>0</v>
      </c>
      <c r="AR88" s="294"/>
      <c r="BI88" s="16">
        <f t="shared" si="62"/>
        <v>83</v>
      </c>
      <c r="BJ88" s="436">
        <v>592</v>
      </c>
      <c r="BK88" s="439" t="s">
        <v>93</v>
      </c>
      <c r="BL88" s="407">
        <f>生産波及!T90</f>
        <v>0</v>
      </c>
      <c r="BM88" s="407">
        <f>生産波及!U90</f>
        <v>0</v>
      </c>
      <c r="BN88" s="407">
        <f>生産波及!V90</f>
        <v>0</v>
      </c>
      <c r="BO88" s="407">
        <f>生産波及!W90</f>
        <v>0</v>
      </c>
      <c r="BP88" s="408">
        <f t="shared" si="63"/>
        <v>4.0799999999999996E-5</v>
      </c>
      <c r="BQ88" s="400"/>
      <c r="BR88" s="418">
        <v>83</v>
      </c>
      <c r="BS88" s="409">
        <f t="shared" si="64"/>
        <v>592</v>
      </c>
      <c r="BT88" s="456" t="str">
        <f t="shared" si="65"/>
        <v>放送</v>
      </c>
      <c r="BU88" s="411">
        <f t="shared" si="66"/>
        <v>0</v>
      </c>
      <c r="BV88" s="411">
        <f t="shared" si="67"/>
        <v>0</v>
      </c>
      <c r="BW88" s="411">
        <f t="shared" si="68"/>
        <v>0</v>
      </c>
      <c r="BX88" s="411">
        <f t="shared" si="69"/>
        <v>0</v>
      </c>
    </row>
    <row r="89" spans="2:83">
      <c r="B89" s="401">
        <v>59</v>
      </c>
      <c r="C89" s="256"/>
      <c r="T89" s="16">
        <f t="shared" si="54"/>
        <v>84</v>
      </c>
      <c r="U89" s="436">
        <v>593</v>
      </c>
      <c r="V89" s="439" t="s">
        <v>94</v>
      </c>
      <c r="W89" s="407">
        <f>造成波及!V91+建築波及!V91+設備波及!V91</f>
        <v>0</v>
      </c>
      <c r="X89" s="407">
        <f>造成波及!W91+建築波及!W91+設備波及!W91</f>
        <v>0</v>
      </c>
      <c r="Y89" s="407">
        <f>造成波及!X91+建築波及!X91+設備波及!X91</f>
        <v>0</v>
      </c>
      <c r="Z89" s="407">
        <f>造成波及!Y91+建築波及!Y91+設備波及!Y91</f>
        <v>0</v>
      </c>
      <c r="AA89" s="408">
        <f t="shared" si="55"/>
        <v>4.07E-5</v>
      </c>
      <c r="AB89" s="400"/>
      <c r="AC89" s="418">
        <v>84</v>
      </c>
      <c r="AD89" s="409">
        <f t="shared" si="56"/>
        <v>593</v>
      </c>
      <c r="AE89" s="456" t="str">
        <f t="shared" si="57"/>
        <v>情報サービス</v>
      </c>
      <c r="AF89" s="411">
        <f t="shared" si="58"/>
        <v>0</v>
      </c>
      <c r="AG89" s="411">
        <f t="shared" si="59"/>
        <v>0</v>
      </c>
      <c r="AH89" s="411">
        <f t="shared" si="60"/>
        <v>0</v>
      </c>
      <c r="AI89" s="411">
        <f t="shared" si="61"/>
        <v>0</v>
      </c>
      <c r="AR89" s="294"/>
      <c r="BI89" s="16">
        <f t="shared" si="62"/>
        <v>84</v>
      </c>
      <c r="BJ89" s="436">
        <v>593</v>
      </c>
      <c r="BK89" s="439" t="s">
        <v>94</v>
      </c>
      <c r="BL89" s="407">
        <f>生産波及!T91</f>
        <v>0</v>
      </c>
      <c r="BM89" s="407">
        <f>生産波及!U91</f>
        <v>0</v>
      </c>
      <c r="BN89" s="407">
        <f>生産波及!V91</f>
        <v>0</v>
      </c>
      <c r="BO89" s="407">
        <f>生産波及!W91</f>
        <v>0</v>
      </c>
      <c r="BP89" s="408">
        <f t="shared" si="63"/>
        <v>4.07E-5</v>
      </c>
      <c r="BQ89" s="400"/>
      <c r="BR89" s="418">
        <v>84</v>
      </c>
      <c r="BS89" s="409">
        <f t="shared" si="64"/>
        <v>593</v>
      </c>
      <c r="BT89" s="456" t="str">
        <f t="shared" si="65"/>
        <v>情報サービス</v>
      </c>
      <c r="BU89" s="411">
        <f t="shared" si="66"/>
        <v>0</v>
      </c>
      <c r="BV89" s="411">
        <f t="shared" si="67"/>
        <v>0</v>
      </c>
      <c r="BW89" s="411">
        <f t="shared" si="68"/>
        <v>0</v>
      </c>
      <c r="BX89" s="411">
        <f t="shared" si="69"/>
        <v>0</v>
      </c>
    </row>
    <row r="90" spans="2:83">
      <c r="B90" s="401">
        <v>59</v>
      </c>
      <c r="C90" s="256"/>
      <c r="T90" s="16">
        <f t="shared" si="54"/>
        <v>85</v>
      </c>
      <c r="U90" s="436">
        <v>594</v>
      </c>
      <c r="V90" s="439" t="s">
        <v>95</v>
      </c>
      <c r="W90" s="407">
        <f>造成波及!V92+建築波及!V92+設備波及!V92</f>
        <v>0</v>
      </c>
      <c r="X90" s="407">
        <f>造成波及!W92+建築波及!W92+設備波及!W92</f>
        <v>0</v>
      </c>
      <c r="Y90" s="407">
        <f>造成波及!X92+建築波及!X92+設備波及!X92</f>
        <v>0</v>
      </c>
      <c r="Z90" s="407">
        <f>造成波及!Y92+建築波及!Y92+設備波及!Y92</f>
        <v>0</v>
      </c>
      <c r="AA90" s="408">
        <f t="shared" si="55"/>
        <v>4.0599999999999998E-5</v>
      </c>
      <c r="AB90" s="400"/>
      <c r="AC90" s="418">
        <v>85</v>
      </c>
      <c r="AD90" s="409">
        <f t="shared" si="56"/>
        <v>594</v>
      </c>
      <c r="AE90" s="456" t="str">
        <f t="shared" si="57"/>
        <v>インターネット附随サービス</v>
      </c>
      <c r="AF90" s="411">
        <f t="shared" si="58"/>
        <v>0</v>
      </c>
      <c r="AG90" s="411">
        <f t="shared" si="59"/>
        <v>0</v>
      </c>
      <c r="AH90" s="411">
        <f t="shared" si="60"/>
        <v>0</v>
      </c>
      <c r="AI90" s="411">
        <f t="shared" si="61"/>
        <v>0</v>
      </c>
      <c r="AR90" s="294"/>
      <c r="BI90" s="16">
        <f t="shared" si="62"/>
        <v>85</v>
      </c>
      <c r="BJ90" s="436">
        <v>594</v>
      </c>
      <c r="BK90" s="439" t="s">
        <v>95</v>
      </c>
      <c r="BL90" s="407">
        <f>生産波及!T92</f>
        <v>0</v>
      </c>
      <c r="BM90" s="407">
        <f>生産波及!U92</f>
        <v>0</v>
      </c>
      <c r="BN90" s="407">
        <f>生産波及!V92</f>
        <v>0</v>
      </c>
      <c r="BO90" s="407">
        <f>生産波及!W92</f>
        <v>0</v>
      </c>
      <c r="BP90" s="408">
        <f t="shared" si="63"/>
        <v>4.0599999999999998E-5</v>
      </c>
      <c r="BQ90" s="400"/>
      <c r="BR90" s="418">
        <v>85</v>
      </c>
      <c r="BS90" s="409">
        <f t="shared" si="64"/>
        <v>594</v>
      </c>
      <c r="BT90" s="456" t="str">
        <f t="shared" si="65"/>
        <v>インターネット附随サービス</v>
      </c>
      <c r="BU90" s="411">
        <f t="shared" si="66"/>
        <v>0</v>
      </c>
      <c r="BV90" s="411">
        <f t="shared" si="67"/>
        <v>0</v>
      </c>
      <c r="BW90" s="411">
        <f t="shared" si="68"/>
        <v>0</v>
      </c>
      <c r="BX90" s="411">
        <f t="shared" si="69"/>
        <v>0</v>
      </c>
    </row>
    <row r="91" spans="2:83">
      <c r="B91" s="401">
        <v>59</v>
      </c>
      <c r="C91" s="256"/>
      <c r="T91" s="16">
        <f t="shared" si="54"/>
        <v>86</v>
      </c>
      <c r="U91" s="436">
        <v>595</v>
      </c>
      <c r="V91" s="439" t="s">
        <v>96</v>
      </c>
      <c r="W91" s="407">
        <f>造成波及!V93+建築波及!V93+設備波及!V93</f>
        <v>0</v>
      </c>
      <c r="X91" s="407">
        <f>造成波及!W93+建築波及!W93+設備波及!W93</f>
        <v>0</v>
      </c>
      <c r="Y91" s="407">
        <f>造成波及!X93+建築波及!X93+設備波及!X93</f>
        <v>0</v>
      </c>
      <c r="Z91" s="407">
        <f>造成波及!Y93+建築波及!Y93+設備波及!Y93</f>
        <v>0</v>
      </c>
      <c r="AA91" s="408">
        <f t="shared" si="55"/>
        <v>4.0499999999999995E-5</v>
      </c>
      <c r="AB91" s="400"/>
      <c r="AC91" s="418">
        <v>86</v>
      </c>
      <c r="AD91" s="409">
        <f t="shared" si="56"/>
        <v>595</v>
      </c>
      <c r="AE91" s="456" t="str">
        <f t="shared" si="57"/>
        <v>映像・音声・文字情報制作</v>
      </c>
      <c r="AF91" s="411">
        <f t="shared" si="58"/>
        <v>0</v>
      </c>
      <c r="AG91" s="411">
        <f t="shared" si="59"/>
        <v>0</v>
      </c>
      <c r="AH91" s="411">
        <f t="shared" si="60"/>
        <v>0</v>
      </c>
      <c r="AI91" s="411">
        <f t="shared" si="61"/>
        <v>0</v>
      </c>
      <c r="AR91" s="294"/>
      <c r="BI91" s="16">
        <f t="shared" si="62"/>
        <v>86</v>
      </c>
      <c r="BJ91" s="436">
        <v>595</v>
      </c>
      <c r="BK91" s="439" t="s">
        <v>96</v>
      </c>
      <c r="BL91" s="407">
        <f>生産波及!T93</f>
        <v>0</v>
      </c>
      <c r="BM91" s="407">
        <f>生産波及!U93</f>
        <v>0</v>
      </c>
      <c r="BN91" s="407">
        <f>生産波及!V93</f>
        <v>0</v>
      </c>
      <c r="BO91" s="407">
        <f>生産波及!W93</f>
        <v>0</v>
      </c>
      <c r="BP91" s="408">
        <f t="shared" si="63"/>
        <v>4.0499999999999995E-5</v>
      </c>
      <c r="BQ91" s="400"/>
      <c r="BR91" s="418">
        <v>86</v>
      </c>
      <c r="BS91" s="409">
        <f t="shared" si="64"/>
        <v>595</v>
      </c>
      <c r="BT91" s="456" t="str">
        <f t="shared" si="65"/>
        <v>映像・音声・文字情報制作</v>
      </c>
      <c r="BU91" s="411">
        <f t="shared" si="66"/>
        <v>0</v>
      </c>
      <c r="BV91" s="411">
        <f t="shared" si="67"/>
        <v>0</v>
      </c>
      <c r="BW91" s="411">
        <f t="shared" si="68"/>
        <v>0</v>
      </c>
      <c r="BX91" s="411">
        <f t="shared" si="69"/>
        <v>0</v>
      </c>
    </row>
    <row r="92" spans="2:83">
      <c r="B92" s="401">
        <v>59</v>
      </c>
      <c r="C92" s="256"/>
      <c r="T92" s="16">
        <f t="shared" si="54"/>
        <v>87</v>
      </c>
      <c r="U92" s="436">
        <v>611</v>
      </c>
      <c r="V92" s="439" t="s">
        <v>97</v>
      </c>
      <c r="W92" s="407">
        <f>造成波及!V94+建築波及!V94+設備波及!V94</f>
        <v>0</v>
      </c>
      <c r="X92" s="407">
        <f>造成波及!W94+建築波及!W94+設備波及!W94</f>
        <v>0</v>
      </c>
      <c r="Y92" s="407">
        <f>造成波及!X94+建築波及!X94+設備波及!X94</f>
        <v>0</v>
      </c>
      <c r="Z92" s="407">
        <f>造成波及!Y94+建築波及!Y94+設備波及!Y94</f>
        <v>0</v>
      </c>
      <c r="AA92" s="408">
        <f t="shared" si="55"/>
        <v>3.8899999999999997E-5</v>
      </c>
      <c r="AB92" s="400"/>
      <c r="AC92" s="418">
        <v>87</v>
      </c>
      <c r="AD92" s="409">
        <f t="shared" si="56"/>
        <v>611</v>
      </c>
      <c r="AE92" s="456" t="str">
        <f t="shared" si="57"/>
        <v>公務</v>
      </c>
      <c r="AF92" s="411">
        <f t="shared" si="58"/>
        <v>0</v>
      </c>
      <c r="AG92" s="411">
        <f t="shared" si="59"/>
        <v>0</v>
      </c>
      <c r="AH92" s="411">
        <f t="shared" si="60"/>
        <v>0</v>
      </c>
      <c r="AI92" s="411">
        <f t="shared" si="61"/>
        <v>0</v>
      </c>
      <c r="AR92" s="294"/>
      <c r="BI92" s="16">
        <f t="shared" si="62"/>
        <v>87</v>
      </c>
      <c r="BJ92" s="436">
        <v>611</v>
      </c>
      <c r="BK92" s="439" t="s">
        <v>97</v>
      </c>
      <c r="BL92" s="407">
        <f>生産波及!T94</f>
        <v>0</v>
      </c>
      <c r="BM92" s="407">
        <f>生産波及!U94</f>
        <v>0</v>
      </c>
      <c r="BN92" s="407">
        <f>生産波及!V94</f>
        <v>0</v>
      </c>
      <c r="BO92" s="407">
        <f>生産波及!W94</f>
        <v>0</v>
      </c>
      <c r="BP92" s="408">
        <f t="shared" si="63"/>
        <v>3.8899999999999997E-5</v>
      </c>
      <c r="BQ92" s="400"/>
      <c r="BR92" s="418">
        <v>87</v>
      </c>
      <c r="BS92" s="409">
        <f t="shared" si="64"/>
        <v>611</v>
      </c>
      <c r="BT92" s="456" t="str">
        <f t="shared" si="65"/>
        <v>公務</v>
      </c>
      <c r="BU92" s="411">
        <f t="shared" si="66"/>
        <v>0</v>
      </c>
      <c r="BV92" s="411">
        <f t="shared" si="67"/>
        <v>0</v>
      </c>
      <c r="BW92" s="411">
        <f t="shared" si="68"/>
        <v>0</v>
      </c>
      <c r="BX92" s="411">
        <f t="shared" si="69"/>
        <v>0</v>
      </c>
    </row>
    <row r="93" spans="2:83">
      <c r="B93" s="401">
        <v>59</v>
      </c>
      <c r="C93" s="256"/>
      <c r="T93" s="16">
        <f t="shared" si="54"/>
        <v>88</v>
      </c>
      <c r="U93" s="436">
        <v>631</v>
      </c>
      <c r="V93" s="439" t="s">
        <v>98</v>
      </c>
      <c r="W93" s="407">
        <f>造成波及!V95+建築波及!V95+設備波及!V95</f>
        <v>0</v>
      </c>
      <c r="X93" s="407">
        <f>造成波及!W95+建築波及!W95+設備波及!W95</f>
        <v>0</v>
      </c>
      <c r="Y93" s="407">
        <f>造成波及!X95+建築波及!X95+設備波及!X95</f>
        <v>0</v>
      </c>
      <c r="Z93" s="407">
        <f>造成波及!Y95+建築波及!Y95+設備波及!Y95</f>
        <v>0</v>
      </c>
      <c r="AA93" s="408">
        <f t="shared" si="55"/>
        <v>3.6899999999999996E-5</v>
      </c>
      <c r="AB93" s="400"/>
      <c r="AC93" s="418">
        <v>88</v>
      </c>
      <c r="AD93" s="409">
        <f t="shared" si="56"/>
        <v>631</v>
      </c>
      <c r="AE93" s="456" t="str">
        <f t="shared" si="57"/>
        <v>教育</v>
      </c>
      <c r="AF93" s="411">
        <f t="shared" si="58"/>
        <v>0</v>
      </c>
      <c r="AG93" s="411">
        <f t="shared" si="59"/>
        <v>0</v>
      </c>
      <c r="AH93" s="411">
        <f t="shared" si="60"/>
        <v>0</v>
      </c>
      <c r="AI93" s="411">
        <f t="shared" si="61"/>
        <v>0</v>
      </c>
      <c r="AR93" s="294"/>
      <c r="BI93" s="16">
        <f t="shared" si="62"/>
        <v>88</v>
      </c>
      <c r="BJ93" s="436">
        <v>631</v>
      </c>
      <c r="BK93" s="439" t="s">
        <v>98</v>
      </c>
      <c r="BL93" s="407">
        <f>生産波及!T95</f>
        <v>0</v>
      </c>
      <c r="BM93" s="407">
        <f>生産波及!U95</f>
        <v>0</v>
      </c>
      <c r="BN93" s="407">
        <f>生産波及!V95</f>
        <v>0</v>
      </c>
      <c r="BO93" s="407">
        <f>生産波及!W95</f>
        <v>0</v>
      </c>
      <c r="BP93" s="408">
        <f t="shared" si="63"/>
        <v>3.6899999999999996E-5</v>
      </c>
      <c r="BQ93" s="400"/>
      <c r="BR93" s="418">
        <v>88</v>
      </c>
      <c r="BS93" s="409">
        <f t="shared" si="64"/>
        <v>631</v>
      </c>
      <c r="BT93" s="456" t="str">
        <f t="shared" si="65"/>
        <v>教育</v>
      </c>
      <c r="BU93" s="411">
        <f t="shared" si="66"/>
        <v>0</v>
      </c>
      <c r="BV93" s="411">
        <f t="shared" si="67"/>
        <v>0</v>
      </c>
      <c r="BW93" s="411">
        <f t="shared" si="68"/>
        <v>0</v>
      </c>
      <c r="BX93" s="411">
        <f t="shared" si="69"/>
        <v>0</v>
      </c>
    </row>
    <row r="94" spans="2:83">
      <c r="B94" s="401">
        <v>61</v>
      </c>
      <c r="C94" s="256"/>
      <c r="T94" s="16">
        <f t="shared" si="54"/>
        <v>89</v>
      </c>
      <c r="U94" s="436">
        <v>632</v>
      </c>
      <c r="V94" s="439" t="s">
        <v>99</v>
      </c>
      <c r="W94" s="407">
        <f>造成波及!V96+建築波及!V96+設備波及!V96</f>
        <v>0</v>
      </c>
      <c r="X94" s="407">
        <f>造成波及!W96+建築波及!W96+設備波及!W96</f>
        <v>0</v>
      </c>
      <c r="Y94" s="407">
        <f>造成波及!X96+建築波及!X96+設備波及!X96</f>
        <v>0</v>
      </c>
      <c r="Z94" s="407">
        <f>造成波及!Y96+建築波及!Y96+設備波及!Y96</f>
        <v>0</v>
      </c>
      <c r="AA94" s="408">
        <f t="shared" si="55"/>
        <v>3.68E-5</v>
      </c>
      <c r="AB94" s="400"/>
      <c r="AC94" s="418">
        <v>89</v>
      </c>
      <c r="AD94" s="409">
        <f t="shared" si="56"/>
        <v>632</v>
      </c>
      <c r="AE94" s="456" t="str">
        <f t="shared" si="57"/>
        <v>研究</v>
      </c>
      <c r="AF94" s="411">
        <f t="shared" si="58"/>
        <v>0</v>
      </c>
      <c r="AG94" s="411">
        <f t="shared" si="59"/>
        <v>0</v>
      </c>
      <c r="AH94" s="411">
        <f t="shared" si="60"/>
        <v>0</v>
      </c>
      <c r="AI94" s="411">
        <f t="shared" si="61"/>
        <v>0</v>
      </c>
      <c r="AR94" s="294"/>
      <c r="BI94" s="16">
        <f t="shared" si="62"/>
        <v>89</v>
      </c>
      <c r="BJ94" s="436">
        <v>632</v>
      </c>
      <c r="BK94" s="439" t="s">
        <v>99</v>
      </c>
      <c r="BL94" s="407">
        <f>生産波及!T96</f>
        <v>0</v>
      </c>
      <c r="BM94" s="407">
        <f>生産波及!U96</f>
        <v>0</v>
      </c>
      <c r="BN94" s="407">
        <f>生産波及!V96</f>
        <v>0</v>
      </c>
      <c r="BO94" s="407">
        <f>生産波及!W96</f>
        <v>0</v>
      </c>
      <c r="BP94" s="408">
        <f t="shared" si="63"/>
        <v>3.68E-5</v>
      </c>
      <c r="BQ94" s="400"/>
      <c r="BR94" s="418">
        <v>89</v>
      </c>
      <c r="BS94" s="409">
        <f t="shared" si="64"/>
        <v>632</v>
      </c>
      <c r="BT94" s="456" t="str">
        <f t="shared" si="65"/>
        <v>研究</v>
      </c>
      <c r="BU94" s="411">
        <f t="shared" si="66"/>
        <v>0</v>
      </c>
      <c r="BV94" s="411">
        <f t="shared" si="67"/>
        <v>0</v>
      </c>
      <c r="BW94" s="411">
        <f t="shared" si="68"/>
        <v>0</v>
      </c>
      <c r="BX94" s="411">
        <f t="shared" si="69"/>
        <v>0</v>
      </c>
    </row>
    <row r="95" spans="2:83">
      <c r="B95" s="401">
        <v>63</v>
      </c>
      <c r="C95" s="256"/>
      <c r="T95" s="16">
        <f t="shared" si="54"/>
        <v>90</v>
      </c>
      <c r="U95" s="436">
        <v>641</v>
      </c>
      <c r="V95" s="439" t="s">
        <v>100</v>
      </c>
      <c r="W95" s="407">
        <f>造成波及!V97+建築波及!V97+設備波及!V97</f>
        <v>0</v>
      </c>
      <c r="X95" s="407">
        <f>造成波及!W97+建築波及!W97+設備波及!W97</f>
        <v>0</v>
      </c>
      <c r="Y95" s="407">
        <f>造成波及!X97+建築波及!X97+設備波及!X97</f>
        <v>0</v>
      </c>
      <c r="Z95" s="407">
        <f>造成波及!Y97+建築波及!Y97+設備波及!Y97</f>
        <v>0</v>
      </c>
      <c r="AA95" s="408">
        <f t="shared" si="55"/>
        <v>3.5899999999999998E-5</v>
      </c>
      <c r="AB95" s="400"/>
      <c r="AC95" s="418">
        <v>90</v>
      </c>
      <c r="AD95" s="409">
        <f t="shared" si="56"/>
        <v>641</v>
      </c>
      <c r="AE95" s="456" t="str">
        <f t="shared" si="57"/>
        <v>医療</v>
      </c>
      <c r="AF95" s="411">
        <f t="shared" si="58"/>
        <v>0</v>
      </c>
      <c r="AG95" s="411">
        <f t="shared" si="59"/>
        <v>0</v>
      </c>
      <c r="AH95" s="411">
        <f t="shared" si="60"/>
        <v>0</v>
      </c>
      <c r="AI95" s="411">
        <f t="shared" si="61"/>
        <v>0</v>
      </c>
      <c r="AL95" s="33"/>
      <c r="AM95" s="33"/>
      <c r="AN95" s="33"/>
      <c r="AO95" s="33"/>
      <c r="AP95" s="33"/>
      <c r="AR95" s="294"/>
      <c r="BI95" s="16">
        <f t="shared" si="62"/>
        <v>90</v>
      </c>
      <c r="BJ95" s="436">
        <v>641</v>
      </c>
      <c r="BK95" s="439" t="s">
        <v>100</v>
      </c>
      <c r="BL95" s="407">
        <f>生産波及!T97</f>
        <v>0</v>
      </c>
      <c r="BM95" s="407">
        <f>生産波及!U97</f>
        <v>0</v>
      </c>
      <c r="BN95" s="407">
        <f>生産波及!V97</f>
        <v>0</v>
      </c>
      <c r="BO95" s="407">
        <f>生産波及!W97</f>
        <v>0</v>
      </c>
      <c r="BP95" s="408">
        <f t="shared" si="63"/>
        <v>3.5899999999999998E-5</v>
      </c>
      <c r="BQ95" s="400"/>
      <c r="BR95" s="418">
        <v>90</v>
      </c>
      <c r="BS95" s="409">
        <f t="shared" si="64"/>
        <v>641</v>
      </c>
      <c r="BT95" s="456" t="str">
        <f t="shared" si="65"/>
        <v>医療</v>
      </c>
      <c r="BU95" s="411">
        <f t="shared" si="66"/>
        <v>0</v>
      </c>
      <c r="BV95" s="411">
        <f t="shared" si="67"/>
        <v>0</v>
      </c>
      <c r="BW95" s="411">
        <f t="shared" si="68"/>
        <v>0</v>
      </c>
      <c r="BX95" s="411">
        <f t="shared" si="69"/>
        <v>0</v>
      </c>
      <c r="CA95" s="33"/>
      <c r="CB95" s="33"/>
      <c r="CC95" s="33"/>
      <c r="CD95" s="33"/>
      <c r="CE95" s="33"/>
    </row>
    <row r="96" spans="2:83">
      <c r="B96" s="401">
        <v>63</v>
      </c>
      <c r="C96" s="256"/>
      <c r="T96" s="16">
        <f t="shared" si="54"/>
        <v>91</v>
      </c>
      <c r="U96" s="436">
        <v>642</v>
      </c>
      <c r="V96" s="439" t="s">
        <v>101</v>
      </c>
      <c r="W96" s="407">
        <f>造成波及!V98+建築波及!V98+設備波及!V98</f>
        <v>0</v>
      </c>
      <c r="X96" s="407">
        <f>造成波及!W98+建築波及!W98+設備波及!W98</f>
        <v>0</v>
      </c>
      <c r="Y96" s="407">
        <f>造成波及!X98+建築波及!X98+設備波及!X98</f>
        <v>0</v>
      </c>
      <c r="Z96" s="407">
        <f>造成波及!Y98+建築波及!Y98+設備波及!Y98</f>
        <v>0</v>
      </c>
      <c r="AA96" s="408">
        <f t="shared" si="55"/>
        <v>3.5799999999999996E-5</v>
      </c>
      <c r="AB96" s="400"/>
      <c r="AC96" s="418">
        <v>91</v>
      </c>
      <c r="AD96" s="409">
        <f t="shared" si="56"/>
        <v>642</v>
      </c>
      <c r="AE96" s="456" t="str">
        <f t="shared" si="57"/>
        <v>保健衛生</v>
      </c>
      <c r="AF96" s="411">
        <f t="shared" si="58"/>
        <v>0</v>
      </c>
      <c r="AG96" s="411">
        <f t="shared" si="59"/>
        <v>0</v>
      </c>
      <c r="AH96" s="411">
        <f t="shared" si="60"/>
        <v>0</v>
      </c>
      <c r="AI96" s="411">
        <f t="shared" si="61"/>
        <v>0</v>
      </c>
      <c r="AL96" s="33"/>
      <c r="AM96" s="33"/>
      <c r="AN96" s="33"/>
      <c r="AO96" s="33"/>
      <c r="AP96" s="33"/>
      <c r="AR96" s="294"/>
      <c r="BI96" s="16">
        <f t="shared" si="62"/>
        <v>91</v>
      </c>
      <c r="BJ96" s="436">
        <v>642</v>
      </c>
      <c r="BK96" s="439" t="s">
        <v>101</v>
      </c>
      <c r="BL96" s="407">
        <f>生産波及!T98</f>
        <v>0</v>
      </c>
      <c r="BM96" s="407">
        <f>生産波及!U98</f>
        <v>0</v>
      </c>
      <c r="BN96" s="407">
        <f>生産波及!V98</f>
        <v>0</v>
      </c>
      <c r="BO96" s="407">
        <f>生産波及!W98</f>
        <v>0</v>
      </c>
      <c r="BP96" s="408">
        <f t="shared" si="63"/>
        <v>3.5799999999999996E-5</v>
      </c>
      <c r="BQ96" s="400"/>
      <c r="BR96" s="418">
        <v>91</v>
      </c>
      <c r="BS96" s="409">
        <f t="shared" si="64"/>
        <v>642</v>
      </c>
      <c r="BT96" s="456" t="str">
        <f t="shared" si="65"/>
        <v>保健衛生</v>
      </c>
      <c r="BU96" s="411">
        <f t="shared" si="66"/>
        <v>0</v>
      </c>
      <c r="BV96" s="411">
        <f t="shared" si="67"/>
        <v>0</v>
      </c>
      <c r="BW96" s="411">
        <f t="shared" si="68"/>
        <v>0</v>
      </c>
      <c r="BX96" s="411">
        <f t="shared" si="69"/>
        <v>0</v>
      </c>
      <c r="CA96" s="33"/>
      <c r="CB96" s="33"/>
      <c r="CC96" s="33"/>
      <c r="CD96" s="33"/>
      <c r="CE96" s="33"/>
    </row>
    <row r="97" spans="2:76">
      <c r="B97" s="401">
        <v>64</v>
      </c>
      <c r="C97" s="256"/>
      <c r="T97" s="16">
        <f t="shared" si="54"/>
        <v>92</v>
      </c>
      <c r="U97" s="436">
        <v>643</v>
      </c>
      <c r="V97" s="439" t="s">
        <v>102</v>
      </c>
      <c r="W97" s="407">
        <f>造成波及!V99+建築波及!V99+設備波及!V99</f>
        <v>0</v>
      </c>
      <c r="X97" s="407">
        <f>造成波及!W99+建築波及!W99+設備波及!W99</f>
        <v>0</v>
      </c>
      <c r="Y97" s="407">
        <f>造成波及!X99+建築波及!X99+設備波及!X99</f>
        <v>0</v>
      </c>
      <c r="Z97" s="407">
        <f>造成波及!Y99+建築波及!Y99+設備波及!Y99</f>
        <v>0</v>
      </c>
      <c r="AA97" s="408">
        <f t="shared" si="55"/>
        <v>3.57E-5</v>
      </c>
      <c r="AB97" s="400"/>
      <c r="AC97" s="418">
        <v>92</v>
      </c>
      <c r="AD97" s="409">
        <f t="shared" si="56"/>
        <v>643</v>
      </c>
      <c r="AE97" s="456" t="str">
        <f t="shared" si="57"/>
        <v>社会保険・社会福祉</v>
      </c>
      <c r="AF97" s="411">
        <f t="shared" si="58"/>
        <v>0</v>
      </c>
      <c r="AG97" s="411">
        <f t="shared" si="59"/>
        <v>0</v>
      </c>
      <c r="AH97" s="411">
        <f t="shared" si="60"/>
        <v>0</v>
      </c>
      <c r="AI97" s="411">
        <f t="shared" si="61"/>
        <v>0</v>
      </c>
      <c r="AR97" s="294"/>
      <c r="BI97" s="16">
        <f t="shared" si="62"/>
        <v>92</v>
      </c>
      <c r="BJ97" s="436">
        <v>643</v>
      </c>
      <c r="BK97" s="439" t="s">
        <v>102</v>
      </c>
      <c r="BL97" s="407">
        <f>生産波及!T99</f>
        <v>0</v>
      </c>
      <c r="BM97" s="407">
        <f>生産波及!U99</f>
        <v>0</v>
      </c>
      <c r="BN97" s="407">
        <f>生産波及!V99</f>
        <v>0</v>
      </c>
      <c r="BO97" s="407">
        <f>生産波及!W99</f>
        <v>0</v>
      </c>
      <c r="BP97" s="408">
        <f t="shared" si="63"/>
        <v>3.57E-5</v>
      </c>
      <c r="BQ97" s="400"/>
      <c r="BR97" s="418">
        <v>92</v>
      </c>
      <c r="BS97" s="409">
        <f t="shared" si="64"/>
        <v>643</v>
      </c>
      <c r="BT97" s="456" t="str">
        <f t="shared" si="65"/>
        <v>社会保険・社会福祉</v>
      </c>
      <c r="BU97" s="411">
        <f t="shared" si="66"/>
        <v>0</v>
      </c>
      <c r="BV97" s="411">
        <f t="shared" si="67"/>
        <v>0</v>
      </c>
      <c r="BW97" s="411">
        <f t="shared" si="68"/>
        <v>0</v>
      </c>
      <c r="BX97" s="411">
        <f t="shared" si="69"/>
        <v>0</v>
      </c>
    </row>
    <row r="98" spans="2:76">
      <c r="B98" s="401">
        <v>64</v>
      </c>
      <c r="C98" s="256"/>
      <c r="T98" s="16">
        <f t="shared" si="54"/>
        <v>93</v>
      </c>
      <c r="U98" s="436">
        <v>644</v>
      </c>
      <c r="V98" s="439" t="s">
        <v>103</v>
      </c>
      <c r="W98" s="407">
        <f>造成波及!V100+建築波及!V100+設備波及!V100</f>
        <v>0</v>
      </c>
      <c r="X98" s="407">
        <f>造成波及!W100+建築波及!W100+設備波及!W100</f>
        <v>0</v>
      </c>
      <c r="Y98" s="407">
        <f>造成波及!X100+建築波及!X100+設備波及!X100</f>
        <v>0</v>
      </c>
      <c r="Z98" s="407">
        <f>造成波及!Y100+建築波及!Y100+設備波及!Y100</f>
        <v>0</v>
      </c>
      <c r="AA98" s="408">
        <f t="shared" si="55"/>
        <v>3.5599999999999998E-5</v>
      </c>
      <c r="AB98" s="400"/>
      <c r="AC98" s="418">
        <v>93</v>
      </c>
      <c r="AD98" s="409">
        <f t="shared" si="56"/>
        <v>644</v>
      </c>
      <c r="AE98" s="456" t="str">
        <f t="shared" si="57"/>
        <v>介護</v>
      </c>
      <c r="AF98" s="411">
        <f t="shared" si="58"/>
        <v>0</v>
      </c>
      <c r="AG98" s="411">
        <f t="shared" si="59"/>
        <v>0</v>
      </c>
      <c r="AH98" s="411">
        <f t="shared" si="60"/>
        <v>0</v>
      </c>
      <c r="AI98" s="411">
        <f t="shared" si="61"/>
        <v>0</v>
      </c>
      <c r="AR98" s="294"/>
      <c r="BI98" s="16">
        <f t="shared" si="62"/>
        <v>93</v>
      </c>
      <c r="BJ98" s="436">
        <v>644</v>
      </c>
      <c r="BK98" s="439" t="s">
        <v>103</v>
      </c>
      <c r="BL98" s="407">
        <f>生産波及!T100</f>
        <v>0</v>
      </c>
      <c r="BM98" s="407">
        <f>生産波及!U100</f>
        <v>0</v>
      </c>
      <c r="BN98" s="407">
        <f>生産波及!V100</f>
        <v>0</v>
      </c>
      <c r="BO98" s="407">
        <f>生産波及!W100</f>
        <v>0</v>
      </c>
      <c r="BP98" s="408">
        <f t="shared" si="63"/>
        <v>3.5599999999999998E-5</v>
      </c>
      <c r="BQ98" s="400"/>
      <c r="BR98" s="418">
        <v>93</v>
      </c>
      <c r="BS98" s="409">
        <f t="shared" si="64"/>
        <v>644</v>
      </c>
      <c r="BT98" s="456" t="str">
        <f t="shared" si="65"/>
        <v>介護</v>
      </c>
      <c r="BU98" s="411">
        <f t="shared" si="66"/>
        <v>0</v>
      </c>
      <c r="BV98" s="411">
        <f t="shared" si="67"/>
        <v>0</v>
      </c>
      <c r="BW98" s="411">
        <f t="shared" si="68"/>
        <v>0</v>
      </c>
      <c r="BX98" s="411">
        <f t="shared" si="69"/>
        <v>0</v>
      </c>
    </row>
    <row r="99" spans="2:76">
      <c r="B99" s="401">
        <v>64</v>
      </c>
      <c r="C99" s="256"/>
      <c r="T99" s="16">
        <f t="shared" si="54"/>
        <v>94</v>
      </c>
      <c r="U99" s="436">
        <v>659</v>
      </c>
      <c r="V99" s="439" t="s">
        <v>104</v>
      </c>
      <c r="W99" s="407">
        <f>造成波及!V101+建築波及!V101+設備波及!V101</f>
        <v>0</v>
      </c>
      <c r="X99" s="407">
        <f>造成波及!W101+建築波及!W101+設備波及!W101</f>
        <v>0</v>
      </c>
      <c r="Y99" s="407">
        <f>造成波及!X101+建築波及!X101+設備波及!X101</f>
        <v>0</v>
      </c>
      <c r="Z99" s="407">
        <f>造成波及!Y101+建築波及!Y101+設備波及!Y101</f>
        <v>0</v>
      </c>
      <c r="AA99" s="408">
        <f t="shared" si="55"/>
        <v>3.4099999999999995E-5</v>
      </c>
      <c r="AB99" s="400"/>
      <c r="AC99" s="418">
        <v>94</v>
      </c>
      <c r="AD99" s="409">
        <f t="shared" si="56"/>
        <v>659</v>
      </c>
      <c r="AE99" s="456" t="str">
        <f t="shared" si="57"/>
        <v>他に分類されない会員制団体</v>
      </c>
      <c r="AF99" s="411">
        <f t="shared" si="58"/>
        <v>0</v>
      </c>
      <c r="AG99" s="411">
        <f t="shared" si="59"/>
        <v>0</v>
      </c>
      <c r="AH99" s="411">
        <f t="shared" si="60"/>
        <v>0</v>
      </c>
      <c r="AI99" s="411">
        <f t="shared" si="61"/>
        <v>0</v>
      </c>
      <c r="AR99" s="294"/>
      <c r="BI99" s="16">
        <f t="shared" si="62"/>
        <v>94</v>
      </c>
      <c r="BJ99" s="436">
        <v>659</v>
      </c>
      <c r="BK99" s="439" t="s">
        <v>104</v>
      </c>
      <c r="BL99" s="407">
        <f>生産波及!T101</f>
        <v>0</v>
      </c>
      <c r="BM99" s="407">
        <f>生産波及!U101</f>
        <v>0</v>
      </c>
      <c r="BN99" s="407">
        <f>生産波及!V101</f>
        <v>0</v>
      </c>
      <c r="BO99" s="407">
        <f>生産波及!W101</f>
        <v>0</v>
      </c>
      <c r="BP99" s="408">
        <f t="shared" si="63"/>
        <v>3.4099999999999995E-5</v>
      </c>
      <c r="BQ99" s="400"/>
      <c r="BR99" s="418">
        <v>94</v>
      </c>
      <c r="BS99" s="409">
        <f t="shared" si="64"/>
        <v>659</v>
      </c>
      <c r="BT99" s="456" t="str">
        <f t="shared" si="65"/>
        <v>他に分類されない会員制団体</v>
      </c>
      <c r="BU99" s="411">
        <f t="shared" si="66"/>
        <v>0</v>
      </c>
      <c r="BV99" s="411">
        <f t="shared" si="67"/>
        <v>0</v>
      </c>
      <c r="BW99" s="411">
        <f t="shared" si="68"/>
        <v>0</v>
      </c>
      <c r="BX99" s="411">
        <f t="shared" si="69"/>
        <v>0</v>
      </c>
    </row>
    <row r="100" spans="2:76">
      <c r="B100" s="401">
        <v>64</v>
      </c>
      <c r="C100" s="256"/>
      <c r="T100" s="16">
        <f t="shared" si="54"/>
        <v>95</v>
      </c>
      <c r="U100" s="436">
        <v>661</v>
      </c>
      <c r="V100" s="439" t="s">
        <v>105</v>
      </c>
      <c r="W100" s="407">
        <f>造成波及!V102+建築波及!V102+設備波及!V102</f>
        <v>0</v>
      </c>
      <c r="X100" s="407">
        <f>造成波及!W102+建築波及!W102+設備波及!W102</f>
        <v>0</v>
      </c>
      <c r="Y100" s="407">
        <f>造成波及!X102+建築波及!X102+設備波及!X102</f>
        <v>0</v>
      </c>
      <c r="Z100" s="407">
        <f>造成波及!Y102+建築波及!Y102+設備波及!Y102</f>
        <v>0</v>
      </c>
      <c r="AA100" s="408">
        <f t="shared" si="55"/>
        <v>3.3899999999999997E-5</v>
      </c>
      <c r="AB100" s="400"/>
      <c r="AC100" s="418">
        <v>95</v>
      </c>
      <c r="AD100" s="409">
        <f t="shared" si="56"/>
        <v>661</v>
      </c>
      <c r="AE100" s="456" t="str">
        <f t="shared" si="57"/>
        <v>物品賃貸サービス</v>
      </c>
      <c r="AF100" s="411">
        <f t="shared" si="58"/>
        <v>0</v>
      </c>
      <c r="AG100" s="411">
        <f t="shared" si="59"/>
        <v>0</v>
      </c>
      <c r="AH100" s="411">
        <f t="shared" si="60"/>
        <v>0</v>
      </c>
      <c r="AI100" s="411">
        <f t="shared" si="61"/>
        <v>0</v>
      </c>
      <c r="AR100" s="294"/>
      <c r="BI100" s="16">
        <f t="shared" si="62"/>
        <v>95</v>
      </c>
      <c r="BJ100" s="436">
        <v>661</v>
      </c>
      <c r="BK100" s="439" t="s">
        <v>105</v>
      </c>
      <c r="BL100" s="407">
        <f>生産波及!T102</f>
        <v>0</v>
      </c>
      <c r="BM100" s="407">
        <f>生産波及!U102</f>
        <v>0</v>
      </c>
      <c r="BN100" s="407">
        <f>生産波及!V102</f>
        <v>0</v>
      </c>
      <c r="BO100" s="407">
        <f>生産波及!W102</f>
        <v>0</v>
      </c>
      <c r="BP100" s="408">
        <f t="shared" si="63"/>
        <v>3.3899999999999997E-5</v>
      </c>
      <c r="BQ100" s="400"/>
      <c r="BR100" s="418">
        <v>95</v>
      </c>
      <c r="BS100" s="409">
        <f t="shared" si="64"/>
        <v>661</v>
      </c>
      <c r="BT100" s="456" t="str">
        <f t="shared" si="65"/>
        <v>物品賃貸サービス</v>
      </c>
      <c r="BU100" s="411">
        <f t="shared" si="66"/>
        <v>0</v>
      </c>
      <c r="BV100" s="411">
        <f t="shared" si="67"/>
        <v>0</v>
      </c>
      <c r="BW100" s="411">
        <f t="shared" si="68"/>
        <v>0</v>
      </c>
      <c r="BX100" s="411">
        <f t="shared" si="69"/>
        <v>0</v>
      </c>
    </row>
    <row r="101" spans="2:76">
      <c r="B101" s="401">
        <v>65</v>
      </c>
      <c r="C101" s="256"/>
      <c r="T101" s="16">
        <f t="shared" si="54"/>
        <v>96</v>
      </c>
      <c r="U101" s="436">
        <v>662</v>
      </c>
      <c r="V101" s="440" t="s">
        <v>106</v>
      </c>
      <c r="W101" s="407">
        <f>造成波及!V103+建築波及!V103+設備波及!V103</f>
        <v>0</v>
      </c>
      <c r="X101" s="407">
        <f>造成波及!W103+建築波及!W103+設備波及!W103</f>
        <v>0</v>
      </c>
      <c r="Y101" s="407">
        <f>造成波及!X103+建築波及!X103+設備波及!X103</f>
        <v>0</v>
      </c>
      <c r="Z101" s="407">
        <f>造成波及!Y103+建築波及!Y103+設備波及!Y103</f>
        <v>0</v>
      </c>
      <c r="AA101" s="408">
        <f t="shared" si="55"/>
        <v>3.3800000000000002E-5</v>
      </c>
      <c r="AB101" s="400"/>
      <c r="AC101" s="418">
        <v>96</v>
      </c>
      <c r="AD101" s="409">
        <f t="shared" si="56"/>
        <v>662</v>
      </c>
      <c r="AE101" s="456" t="str">
        <f t="shared" si="57"/>
        <v>広告</v>
      </c>
      <c r="AF101" s="411">
        <f t="shared" si="58"/>
        <v>0</v>
      </c>
      <c r="AG101" s="411">
        <f t="shared" si="59"/>
        <v>0</v>
      </c>
      <c r="AH101" s="411">
        <f t="shared" si="60"/>
        <v>0</v>
      </c>
      <c r="AI101" s="411">
        <f t="shared" si="61"/>
        <v>0</v>
      </c>
      <c r="AR101" s="294"/>
      <c r="BI101" s="16">
        <f t="shared" si="62"/>
        <v>96</v>
      </c>
      <c r="BJ101" s="436">
        <v>662</v>
      </c>
      <c r="BK101" s="440" t="s">
        <v>106</v>
      </c>
      <c r="BL101" s="407">
        <f>生産波及!T103</f>
        <v>0</v>
      </c>
      <c r="BM101" s="407">
        <f>生産波及!U103</f>
        <v>0</v>
      </c>
      <c r="BN101" s="407">
        <f>生産波及!V103</f>
        <v>0</v>
      </c>
      <c r="BO101" s="407">
        <f>生産波及!W103</f>
        <v>0</v>
      </c>
      <c r="BP101" s="408">
        <f t="shared" si="63"/>
        <v>3.3800000000000002E-5</v>
      </c>
      <c r="BQ101" s="400"/>
      <c r="BR101" s="418">
        <v>96</v>
      </c>
      <c r="BS101" s="409">
        <f t="shared" si="64"/>
        <v>662</v>
      </c>
      <c r="BT101" s="456" t="str">
        <f t="shared" si="65"/>
        <v>広告</v>
      </c>
      <c r="BU101" s="411">
        <f t="shared" si="66"/>
        <v>0</v>
      </c>
      <c r="BV101" s="411">
        <f t="shared" si="67"/>
        <v>0</v>
      </c>
      <c r="BW101" s="411">
        <f t="shared" si="68"/>
        <v>0</v>
      </c>
      <c r="BX101" s="411">
        <f t="shared" si="69"/>
        <v>0</v>
      </c>
    </row>
    <row r="102" spans="2:76">
      <c r="B102" s="401">
        <v>66</v>
      </c>
      <c r="C102" s="256"/>
      <c r="T102" s="16">
        <f t="shared" ref="T102:T108" si="70">RANK(AA102,$AA$6:$AA$108,0)</f>
        <v>97</v>
      </c>
      <c r="U102" s="436">
        <v>663</v>
      </c>
      <c r="V102" s="439" t="s">
        <v>107</v>
      </c>
      <c r="W102" s="407">
        <f>造成波及!V104+建築波及!V104+設備波及!V104</f>
        <v>0</v>
      </c>
      <c r="X102" s="407">
        <f>造成波及!W104+建築波及!W104+設備波及!W104</f>
        <v>0</v>
      </c>
      <c r="Y102" s="407">
        <f>造成波及!X104+建築波及!X104+設備波及!X104</f>
        <v>0</v>
      </c>
      <c r="Z102" s="407">
        <f>造成波及!Y104+建築波及!Y104+設備波及!Y104</f>
        <v>0</v>
      </c>
      <c r="AA102" s="408">
        <f t="shared" si="55"/>
        <v>3.3699999999999999E-5</v>
      </c>
      <c r="AB102" s="400"/>
      <c r="AC102" s="418">
        <v>97</v>
      </c>
      <c r="AD102" s="409">
        <f t="shared" si="56"/>
        <v>663</v>
      </c>
      <c r="AE102" s="456" t="str">
        <f t="shared" si="57"/>
        <v>自動車整備・機械修理</v>
      </c>
      <c r="AF102" s="411">
        <f t="shared" si="58"/>
        <v>0</v>
      </c>
      <c r="AG102" s="411">
        <f t="shared" si="59"/>
        <v>0</v>
      </c>
      <c r="AH102" s="411">
        <f t="shared" si="60"/>
        <v>0</v>
      </c>
      <c r="AI102" s="411">
        <f t="shared" si="61"/>
        <v>0</v>
      </c>
      <c r="AR102" s="294"/>
      <c r="BI102" s="16">
        <f t="shared" si="62"/>
        <v>97</v>
      </c>
      <c r="BJ102" s="436">
        <v>663</v>
      </c>
      <c r="BK102" s="439" t="s">
        <v>107</v>
      </c>
      <c r="BL102" s="407">
        <f>生産波及!T104</f>
        <v>0</v>
      </c>
      <c r="BM102" s="407">
        <f>生産波及!U104</f>
        <v>0</v>
      </c>
      <c r="BN102" s="407">
        <f>生産波及!V104</f>
        <v>0</v>
      </c>
      <c r="BO102" s="407">
        <f>生産波及!W104</f>
        <v>0</v>
      </c>
      <c r="BP102" s="408">
        <f t="shared" si="63"/>
        <v>3.3699999999999999E-5</v>
      </c>
      <c r="BQ102" s="400"/>
      <c r="BR102" s="418">
        <v>97</v>
      </c>
      <c r="BS102" s="409">
        <f t="shared" si="64"/>
        <v>663</v>
      </c>
      <c r="BT102" s="456" t="str">
        <f t="shared" si="65"/>
        <v>自動車整備・機械修理</v>
      </c>
      <c r="BU102" s="411">
        <f t="shared" si="66"/>
        <v>0</v>
      </c>
      <c r="BV102" s="411">
        <f t="shared" si="67"/>
        <v>0</v>
      </c>
      <c r="BW102" s="411">
        <f t="shared" si="68"/>
        <v>0</v>
      </c>
      <c r="BX102" s="411">
        <f t="shared" si="69"/>
        <v>0</v>
      </c>
    </row>
    <row r="103" spans="2:76">
      <c r="B103" s="401">
        <v>66</v>
      </c>
      <c r="C103" s="256"/>
      <c r="T103" s="16">
        <f t="shared" si="70"/>
        <v>98</v>
      </c>
      <c r="U103" s="436">
        <v>669</v>
      </c>
      <c r="V103" s="439" t="s">
        <v>108</v>
      </c>
      <c r="W103" s="407">
        <f>造成波及!V105+建築波及!V105+設備波及!V105</f>
        <v>0</v>
      </c>
      <c r="X103" s="407">
        <f>造成波及!W105+建築波及!W105+設備波及!W105</f>
        <v>0</v>
      </c>
      <c r="Y103" s="407">
        <f>造成波及!X105+建築波及!X105+設備波及!X105</f>
        <v>0</v>
      </c>
      <c r="Z103" s="407">
        <f>造成波及!Y105+建築波及!Y105+設備波及!Y105</f>
        <v>0</v>
      </c>
      <c r="AA103" s="408">
        <f t="shared" si="55"/>
        <v>3.3099999999999998E-5</v>
      </c>
      <c r="AB103" s="400"/>
      <c r="AC103" s="418">
        <v>98</v>
      </c>
      <c r="AD103" s="409">
        <f t="shared" si="56"/>
        <v>669</v>
      </c>
      <c r="AE103" s="456" t="str">
        <f t="shared" si="57"/>
        <v>その他の対事業所サービス</v>
      </c>
      <c r="AF103" s="411">
        <f t="shared" si="58"/>
        <v>0</v>
      </c>
      <c r="AG103" s="411">
        <f t="shared" si="59"/>
        <v>0</v>
      </c>
      <c r="AH103" s="411">
        <f t="shared" si="60"/>
        <v>0</v>
      </c>
      <c r="AI103" s="411">
        <f t="shared" si="61"/>
        <v>0</v>
      </c>
      <c r="AR103" s="294"/>
      <c r="BI103" s="16">
        <f t="shared" si="62"/>
        <v>98</v>
      </c>
      <c r="BJ103" s="436">
        <v>669</v>
      </c>
      <c r="BK103" s="439" t="s">
        <v>108</v>
      </c>
      <c r="BL103" s="407">
        <f>生産波及!T105</f>
        <v>0</v>
      </c>
      <c r="BM103" s="407">
        <f>生産波及!U105</f>
        <v>0</v>
      </c>
      <c r="BN103" s="407">
        <f>生産波及!V105</f>
        <v>0</v>
      </c>
      <c r="BO103" s="407">
        <f>生産波及!W105</f>
        <v>0</v>
      </c>
      <c r="BP103" s="408">
        <f t="shared" si="63"/>
        <v>3.3099999999999998E-5</v>
      </c>
      <c r="BQ103" s="400"/>
      <c r="BR103" s="418">
        <v>98</v>
      </c>
      <c r="BS103" s="409">
        <f t="shared" si="64"/>
        <v>669</v>
      </c>
      <c r="BT103" s="456" t="str">
        <f t="shared" si="65"/>
        <v>その他の対事業所サービス</v>
      </c>
      <c r="BU103" s="411">
        <f t="shared" si="66"/>
        <v>0</v>
      </c>
      <c r="BV103" s="411">
        <f t="shared" si="67"/>
        <v>0</v>
      </c>
      <c r="BW103" s="411">
        <f t="shared" si="68"/>
        <v>0</v>
      </c>
      <c r="BX103" s="411">
        <f t="shared" si="69"/>
        <v>0</v>
      </c>
    </row>
    <row r="104" spans="2:76">
      <c r="B104" s="401">
        <v>66</v>
      </c>
      <c r="C104" s="256"/>
      <c r="T104" s="16">
        <f t="shared" si="70"/>
        <v>99</v>
      </c>
      <c r="U104" s="436">
        <v>671</v>
      </c>
      <c r="V104" s="439" t="s">
        <v>109</v>
      </c>
      <c r="W104" s="407">
        <f>造成波及!V106+建築波及!V106+設備波及!V106</f>
        <v>0</v>
      </c>
      <c r="X104" s="407">
        <f>造成波及!W106+建築波及!W106+設備波及!W106</f>
        <v>0</v>
      </c>
      <c r="Y104" s="407">
        <f>造成波及!X106+建築波及!X106+設備波及!X106</f>
        <v>0</v>
      </c>
      <c r="Z104" s="407">
        <f>造成波及!Y106+建築波及!Y106+設備波及!Y106</f>
        <v>0</v>
      </c>
      <c r="AA104" s="408">
        <f t="shared" si="55"/>
        <v>3.29E-5</v>
      </c>
      <c r="AB104" s="400"/>
      <c r="AC104" s="418">
        <v>99</v>
      </c>
      <c r="AD104" s="409">
        <f t="shared" si="56"/>
        <v>671</v>
      </c>
      <c r="AE104" s="456" t="str">
        <f t="shared" si="57"/>
        <v>宿泊業</v>
      </c>
      <c r="AF104" s="411">
        <f t="shared" si="58"/>
        <v>0</v>
      </c>
      <c r="AG104" s="411">
        <f t="shared" si="59"/>
        <v>0</v>
      </c>
      <c r="AH104" s="411">
        <f t="shared" si="60"/>
        <v>0</v>
      </c>
      <c r="AI104" s="411">
        <f t="shared" si="61"/>
        <v>0</v>
      </c>
      <c r="AR104" s="294"/>
      <c r="BI104" s="16">
        <f t="shared" si="62"/>
        <v>99</v>
      </c>
      <c r="BJ104" s="436">
        <v>671</v>
      </c>
      <c r="BK104" s="439" t="s">
        <v>109</v>
      </c>
      <c r="BL104" s="407">
        <f>生産波及!T106</f>
        <v>0</v>
      </c>
      <c r="BM104" s="407">
        <f>生産波及!U106</f>
        <v>0</v>
      </c>
      <c r="BN104" s="407">
        <f>生産波及!V106</f>
        <v>0</v>
      </c>
      <c r="BO104" s="407">
        <f>生産波及!W106</f>
        <v>0</v>
      </c>
      <c r="BP104" s="408">
        <f t="shared" si="63"/>
        <v>3.29E-5</v>
      </c>
      <c r="BQ104" s="400"/>
      <c r="BR104" s="418">
        <v>99</v>
      </c>
      <c r="BS104" s="409">
        <f t="shared" si="64"/>
        <v>671</v>
      </c>
      <c r="BT104" s="456" t="str">
        <f t="shared" si="65"/>
        <v>宿泊業</v>
      </c>
      <c r="BU104" s="411">
        <f t="shared" si="66"/>
        <v>0</v>
      </c>
      <c r="BV104" s="411">
        <f t="shared" si="67"/>
        <v>0</v>
      </c>
      <c r="BW104" s="411">
        <f t="shared" si="68"/>
        <v>0</v>
      </c>
      <c r="BX104" s="411">
        <f t="shared" si="69"/>
        <v>0</v>
      </c>
    </row>
    <row r="105" spans="2:76">
      <c r="B105" s="401">
        <v>66</v>
      </c>
      <c r="C105" s="256"/>
      <c r="T105" s="16">
        <f t="shared" si="70"/>
        <v>100</v>
      </c>
      <c r="U105" s="436">
        <v>672</v>
      </c>
      <c r="V105" s="439" t="s">
        <v>110</v>
      </c>
      <c r="W105" s="407">
        <f>造成波及!V107+建築波及!V107+設備波及!V107</f>
        <v>0</v>
      </c>
      <c r="X105" s="407">
        <f>造成波及!W107+建築波及!W107+設備波及!W107</f>
        <v>0</v>
      </c>
      <c r="Y105" s="407">
        <f>造成波及!X107+建築波及!X107+設備波及!X107</f>
        <v>0</v>
      </c>
      <c r="Z105" s="407">
        <f>造成波及!Y107+建築波及!Y107+設備波及!Y107</f>
        <v>0</v>
      </c>
      <c r="AA105" s="408">
        <f t="shared" si="55"/>
        <v>3.2799999999999998E-5</v>
      </c>
      <c r="AB105" s="400"/>
      <c r="AC105" s="418">
        <v>100</v>
      </c>
      <c r="AD105" s="409">
        <f t="shared" si="56"/>
        <v>672</v>
      </c>
      <c r="AE105" s="456" t="str">
        <f t="shared" si="57"/>
        <v>飲食サービス</v>
      </c>
      <c r="AF105" s="411">
        <f t="shared" si="58"/>
        <v>0</v>
      </c>
      <c r="AG105" s="411">
        <f t="shared" si="59"/>
        <v>0</v>
      </c>
      <c r="AH105" s="411">
        <f t="shared" si="60"/>
        <v>0</v>
      </c>
      <c r="AI105" s="411">
        <f t="shared" si="61"/>
        <v>0</v>
      </c>
      <c r="AR105" s="294"/>
      <c r="BI105" s="16">
        <f t="shared" si="62"/>
        <v>100</v>
      </c>
      <c r="BJ105" s="436">
        <v>672</v>
      </c>
      <c r="BK105" s="439" t="s">
        <v>110</v>
      </c>
      <c r="BL105" s="407">
        <f>生産波及!T107</f>
        <v>0</v>
      </c>
      <c r="BM105" s="407">
        <f>生産波及!U107</f>
        <v>0</v>
      </c>
      <c r="BN105" s="407">
        <f>生産波及!V107</f>
        <v>0</v>
      </c>
      <c r="BO105" s="407">
        <f>生産波及!W107</f>
        <v>0</v>
      </c>
      <c r="BP105" s="408">
        <f t="shared" si="63"/>
        <v>3.2799999999999998E-5</v>
      </c>
      <c r="BQ105" s="400"/>
      <c r="BR105" s="418">
        <v>100</v>
      </c>
      <c r="BS105" s="409">
        <f t="shared" si="64"/>
        <v>672</v>
      </c>
      <c r="BT105" s="456" t="str">
        <f t="shared" si="65"/>
        <v>飲食サービス</v>
      </c>
      <c r="BU105" s="411">
        <f t="shared" si="66"/>
        <v>0</v>
      </c>
      <c r="BV105" s="411">
        <f t="shared" si="67"/>
        <v>0</v>
      </c>
      <c r="BW105" s="411">
        <f t="shared" si="68"/>
        <v>0</v>
      </c>
      <c r="BX105" s="411">
        <f t="shared" si="69"/>
        <v>0</v>
      </c>
    </row>
    <row r="106" spans="2:76">
      <c r="B106" s="401">
        <v>67</v>
      </c>
      <c r="C106" s="256"/>
      <c r="T106" s="16">
        <f t="shared" si="70"/>
        <v>101</v>
      </c>
      <c r="U106" s="436">
        <v>673</v>
      </c>
      <c r="V106" s="439" t="s">
        <v>111</v>
      </c>
      <c r="W106" s="407">
        <f>造成波及!V108+建築波及!V108+設備波及!V108</f>
        <v>0</v>
      </c>
      <c r="X106" s="407">
        <f>造成波及!W108+建築波及!W108+設備波及!W108</f>
        <v>0</v>
      </c>
      <c r="Y106" s="407">
        <f>造成波及!X108+建築波及!X108+設備波及!X108</f>
        <v>0</v>
      </c>
      <c r="Z106" s="407">
        <f>造成波及!Y108+建築波及!Y108+設備波及!Y108</f>
        <v>0</v>
      </c>
      <c r="AA106" s="408">
        <f t="shared" si="55"/>
        <v>3.2699999999999995E-5</v>
      </c>
      <c r="AB106" s="400"/>
      <c r="AC106" s="418">
        <v>101</v>
      </c>
      <c r="AD106" s="409">
        <f t="shared" si="56"/>
        <v>673</v>
      </c>
      <c r="AE106" s="456" t="str">
        <f t="shared" si="57"/>
        <v>洗濯・理容・美容・浴場業</v>
      </c>
      <c r="AF106" s="411">
        <f t="shared" si="58"/>
        <v>0</v>
      </c>
      <c r="AG106" s="411">
        <f t="shared" si="59"/>
        <v>0</v>
      </c>
      <c r="AH106" s="411">
        <f t="shared" si="60"/>
        <v>0</v>
      </c>
      <c r="AI106" s="411">
        <f t="shared" si="61"/>
        <v>0</v>
      </c>
      <c r="AR106" s="294"/>
      <c r="BI106" s="16">
        <f t="shared" si="62"/>
        <v>101</v>
      </c>
      <c r="BJ106" s="436">
        <v>673</v>
      </c>
      <c r="BK106" s="439" t="s">
        <v>111</v>
      </c>
      <c r="BL106" s="407">
        <f>生産波及!T108</f>
        <v>0</v>
      </c>
      <c r="BM106" s="407">
        <f>生産波及!U108</f>
        <v>0</v>
      </c>
      <c r="BN106" s="407">
        <f>生産波及!V108</f>
        <v>0</v>
      </c>
      <c r="BO106" s="407">
        <f>生産波及!W108</f>
        <v>0</v>
      </c>
      <c r="BP106" s="408">
        <f t="shared" si="63"/>
        <v>3.2699999999999995E-5</v>
      </c>
      <c r="BQ106" s="400"/>
      <c r="BR106" s="418">
        <v>101</v>
      </c>
      <c r="BS106" s="409">
        <f t="shared" si="64"/>
        <v>673</v>
      </c>
      <c r="BT106" s="456" t="str">
        <f t="shared" si="65"/>
        <v>洗濯・理容・美容・浴場業</v>
      </c>
      <c r="BU106" s="411">
        <f t="shared" si="66"/>
        <v>0</v>
      </c>
      <c r="BV106" s="411">
        <f t="shared" si="67"/>
        <v>0</v>
      </c>
      <c r="BW106" s="411">
        <f t="shared" si="68"/>
        <v>0</v>
      </c>
      <c r="BX106" s="411">
        <f t="shared" si="69"/>
        <v>0</v>
      </c>
    </row>
    <row r="107" spans="2:76">
      <c r="B107" s="401">
        <v>67</v>
      </c>
      <c r="C107" s="256"/>
      <c r="T107" s="16">
        <f t="shared" si="70"/>
        <v>102</v>
      </c>
      <c r="U107" s="436">
        <v>674</v>
      </c>
      <c r="V107" s="439" t="s">
        <v>112</v>
      </c>
      <c r="W107" s="407">
        <f>造成波及!V109+建築波及!V109+設備波及!V109</f>
        <v>0</v>
      </c>
      <c r="X107" s="407">
        <f>造成波及!W109+建築波及!W109+設備波及!W109</f>
        <v>0</v>
      </c>
      <c r="Y107" s="407">
        <f>造成波及!X109+建築波及!X109+設備波及!X109</f>
        <v>0</v>
      </c>
      <c r="Z107" s="407">
        <f>造成波及!Y109+建築波及!Y109+設備波及!Y109</f>
        <v>0</v>
      </c>
      <c r="AA107" s="408">
        <f t="shared" si="55"/>
        <v>3.26E-5</v>
      </c>
      <c r="AB107" s="400"/>
      <c r="AC107" s="418">
        <v>102</v>
      </c>
      <c r="AD107" s="409">
        <f t="shared" si="56"/>
        <v>674</v>
      </c>
      <c r="AE107" s="456" t="str">
        <f t="shared" si="57"/>
        <v>娯楽サービス</v>
      </c>
      <c r="AF107" s="411">
        <f t="shared" si="58"/>
        <v>0</v>
      </c>
      <c r="AG107" s="411">
        <f t="shared" si="59"/>
        <v>0</v>
      </c>
      <c r="AH107" s="411">
        <f t="shared" si="60"/>
        <v>0</v>
      </c>
      <c r="AI107" s="411">
        <f t="shared" si="61"/>
        <v>0</v>
      </c>
      <c r="AR107" s="294"/>
      <c r="BI107" s="16">
        <f t="shared" si="62"/>
        <v>102</v>
      </c>
      <c r="BJ107" s="436">
        <v>674</v>
      </c>
      <c r="BK107" s="439" t="s">
        <v>112</v>
      </c>
      <c r="BL107" s="407">
        <f>生産波及!T109</f>
        <v>0</v>
      </c>
      <c r="BM107" s="407">
        <f>生産波及!U109</f>
        <v>0</v>
      </c>
      <c r="BN107" s="407">
        <f>生産波及!V109</f>
        <v>0</v>
      </c>
      <c r="BO107" s="407">
        <f>生産波及!W109</f>
        <v>0</v>
      </c>
      <c r="BP107" s="408">
        <f t="shared" si="63"/>
        <v>3.26E-5</v>
      </c>
      <c r="BQ107" s="400"/>
      <c r="BR107" s="418">
        <v>102</v>
      </c>
      <c r="BS107" s="409">
        <f t="shared" si="64"/>
        <v>674</v>
      </c>
      <c r="BT107" s="456" t="str">
        <f t="shared" si="65"/>
        <v>娯楽サービス</v>
      </c>
      <c r="BU107" s="411">
        <f t="shared" si="66"/>
        <v>0</v>
      </c>
      <c r="BV107" s="411">
        <f t="shared" si="67"/>
        <v>0</v>
      </c>
      <c r="BW107" s="411">
        <f t="shared" si="68"/>
        <v>0</v>
      </c>
      <c r="BX107" s="411">
        <f t="shared" si="69"/>
        <v>0</v>
      </c>
    </row>
    <row r="108" spans="2:76">
      <c r="B108" s="401">
        <v>67</v>
      </c>
      <c r="C108" s="256"/>
      <c r="T108" s="443">
        <f t="shared" si="70"/>
        <v>103</v>
      </c>
      <c r="U108" s="436">
        <v>679</v>
      </c>
      <c r="V108" s="440" t="s">
        <v>113</v>
      </c>
      <c r="W108" s="407">
        <f>造成波及!V110+建築波及!V110+設備波及!V110</f>
        <v>0</v>
      </c>
      <c r="X108" s="407">
        <f>造成波及!W110+建築波及!W110+設備波及!W110</f>
        <v>0</v>
      </c>
      <c r="Y108" s="407">
        <f>造成波及!X110+建築波及!X110+設備波及!X110</f>
        <v>0</v>
      </c>
      <c r="Z108" s="407">
        <f>造成波及!Y110+建築波及!Y110+設備波及!Y110</f>
        <v>0</v>
      </c>
      <c r="AA108" s="408">
        <f t="shared" si="55"/>
        <v>3.2100000000000001E-5</v>
      </c>
      <c r="AB108" s="400"/>
      <c r="AC108" s="443">
        <v>103</v>
      </c>
      <c r="AD108" s="409">
        <f t="shared" si="56"/>
        <v>679</v>
      </c>
      <c r="AE108" s="456" t="str">
        <f t="shared" si="57"/>
        <v>その他の対個人サービス</v>
      </c>
      <c r="AF108" s="411">
        <f t="shared" si="58"/>
        <v>0</v>
      </c>
      <c r="AG108" s="411">
        <f t="shared" si="59"/>
        <v>0</v>
      </c>
      <c r="AH108" s="411">
        <f t="shared" si="60"/>
        <v>0</v>
      </c>
      <c r="AI108" s="411">
        <f t="shared" si="61"/>
        <v>0</v>
      </c>
      <c r="AR108" s="294"/>
      <c r="BI108" s="443">
        <f t="shared" si="62"/>
        <v>103</v>
      </c>
      <c r="BJ108" s="436">
        <v>679</v>
      </c>
      <c r="BK108" s="440" t="s">
        <v>113</v>
      </c>
      <c r="BL108" s="407">
        <f>生産波及!T110</f>
        <v>0</v>
      </c>
      <c r="BM108" s="407">
        <f>生産波及!U110</f>
        <v>0</v>
      </c>
      <c r="BN108" s="407">
        <f>生産波及!V110</f>
        <v>0</v>
      </c>
      <c r="BO108" s="407">
        <f>生産波及!W110</f>
        <v>0</v>
      </c>
      <c r="BP108" s="408">
        <f t="shared" si="63"/>
        <v>3.2100000000000001E-5</v>
      </c>
      <c r="BQ108" s="400"/>
      <c r="BR108" s="443">
        <v>103</v>
      </c>
      <c r="BS108" s="409">
        <f t="shared" si="64"/>
        <v>679</v>
      </c>
      <c r="BT108" s="456" t="str">
        <f t="shared" si="65"/>
        <v>その他の対個人サービス</v>
      </c>
      <c r="BU108" s="411">
        <f t="shared" si="66"/>
        <v>0</v>
      </c>
      <c r="BV108" s="411">
        <f t="shared" si="67"/>
        <v>0</v>
      </c>
      <c r="BW108" s="411">
        <f t="shared" si="68"/>
        <v>0</v>
      </c>
      <c r="BX108" s="411">
        <f t="shared" si="69"/>
        <v>0</v>
      </c>
    </row>
    <row r="109" spans="2:76">
      <c r="B109" s="401">
        <v>67</v>
      </c>
      <c r="C109" s="256"/>
      <c r="T109" s="427"/>
      <c r="U109" s="436">
        <v>681</v>
      </c>
      <c r="V109" s="439" t="s">
        <v>114</v>
      </c>
      <c r="W109" s="407">
        <f>造成波及!V111+建築波及!V111+設備波及!V111</f>
        <v>0</v>
      </c>
      <c r="X109" s="404">
        <f>造成波及!W111+建築波及!W111+設備波及!W111</f>
        <v>0</v>
      </c>
      <c r="Y109" s="404">
        <f>造成波及!X111+建築波及!X111+設備波及!X111</f>
        <v>0</v>
      </c>
      <c r="Z109" s="19">
        <f>造成波及!Y111+建築波及!Y111+設備波及!Y111</f>
        <v>0</v>
      </c>
      <c r="AB109" s="25"/>
      <c r="AC109" s="434"/>
      <c r="AD109" s="436">
        <v>681</v>
      </c>
      <c r="AE109" s="439" t="s">
        <v>114</v>
      </c>
      <c r="AF109" s="420">
        <f>W109</f>
        <v>0</v>
      </c>
      <c r="AG109" s="420">
        <f t="shared" ref="AG109:AG112" si="71">X109</f>
        <v>0</v>
      </c>
      <c r="AH109" s="420">
        <f t="shared" ref="AH109:AH112" si="72">Y109</f>
        <v>0</v>
      </c>
      <c r="AI109" s="420">
        <f t="shared" ref="AI109:AI112" si="73">Z109</f>
        <v>0</v>
      </c>
      <c r="AR109" s="294"/>
      <c r="BI109" s="427"/>
      <c r="BJ109" s="436">
        <v>681</v>
      </c>
      <c r="BK109" s="439" t="s">
        <v>114</v>
      </c>
      <c r="BL109" s="407">
        <f>生産波及!T111</f>
        <v>0</v>
      </c>
      <c r="BM109" s="407">
        <f>生産波及!U111</f>
        <v>0</v>
      </c>
      <c r="BN109" s="407">
        <f>生産波及!V111</f>
        <v>0</v>
      </c>
      <c r="BO109" s="407">
        <f>生産波及!W111</f>
        <v>0</v>
      </c>
      <c r="BP109" s="408"/>
      <c r="BQ109" s="25"/>
      <c r="BR109" s="434"/>
      <c r="BS109" s="436">
        <v>681</v>
      </c>
      <c r="BT109" s="439" t="s">
        <v>114</v>
      </c>
      <c r="BU109" s="420">
        <f>BL109</f>
        <v>0</v>
      </c>
      <c r="BV109" s="420">
        <f t="shared" ref="BV109:BV112" si="74">BM109</f>
        <v>0</v>
      </c>
      <c r="BW109" s="420">
        <f t="shared" ref="BW109:BW112" si="75">BN109</f>
        <v>0</v>
      </c>
      <c r="BX109" s="420">
        <f t="shared" ref="BX109:BX112" si="76">BO109</f>
        <v>0</v>
      </c>
    </row>
    <row r="110" spans="2:76">
      <c r="B110" s="401">
        <v>67</v>
      </c>
      <c r="C110" s="256"/>
      <c r="T110" s="256"/>
      <c r="U110" s="444">
        <v>691</v>
      </c>
      <c r="V110" s="445" t="s">
        <v>115</v>
      </c>
      <c r="W110" s="407">
        <f>造成波及!V112+建築波及!V112+設備波及!V112</f>
        <v>0</v>
      </c>
      <c r="X110" s="404">
        <f>造成波及!W112+建築波及!W112+設備波及!W112</f>
        <v>0</v>
      </c>
      <c r="Y110" s="404">
        <f>造成波及!X112+建築波及!X112+設備波及!X112</f>
        <v>0</v>
      </c>
      <c r="Z110" s="19">
        <f>造成波及!Y112+建築波及!Y112+設備波及!Y112</f>
        <v>0</v>
      </c>
      <c r="AD110" s="444">
        <v>691</v>
      </c>
      <c r="AE110" s="445" t="s">
        <v>115</v>
      </c>
      <c r="AF110" s="420">
        <f t="shared" ref="AF110:AF112" si="77">W110</f>
        <v>0</v>
      </c>
      <c r="AG110" s="420">
        <f t="shared" si="71"/>
        <v>0</v>
      </c>
      <c r="AH110" s="420">
        <f t="shared" si="72"/>
        <v>0</v>
      </c>
      <c r="AI110" s="420">
        <f t="shared" si="73"/>
        <v>0</v>
      </c>
      <c r="AR110" s="294"/>
      <c r="BI110" s="294"/>
      <c r="BJ110" s="444">
        <v>691</v>
      </c>
      <c r="BK110" s="445" t="s">
        <v>115</v>
      </c>
      <c r="BL110" s="407">
        <f>生産波及!T112</f>
        <v>0</v>
      </c>
      <c r="BM110" s="407">
        <f>生産波及!U112</f>
        <v>0</v>
      </c>
      <c r="BN110" s="407">
        <f>生産波及!V112</f>
        <v>0</v>
      </c>
      <c r="BO110" s="407">
        <f>生産波及!W112</f>
        <v>0</v>
      </c>
      <c r="BP110" s="408"/>
      <c r="BS110" s="444">
        <v>691</v>
      </c>
      <c r="BT110" s="445" t="s">
        <v>115</v>
      </c>
      <c r="BU110" s="420">
        <f t="shared" ref="BU110:BU112" si="78">BL110</f>
        <v>0</v>
      </c>
      <c r="BV110" s="420">
        <f t="shared" si="74"/>
        <v>0</v>
      </c>
      <c r="BW110" s="420">
        <f t="shared" si="75"/>
        <v>0</v>
      </c>
      <c r="BX110" s="420">
        <f t="shared" si="76"/>
        <v>0</v>
      </c>
    </row>
    <row r="111" spans="2:76">
      <c r="B111" s="401">
        <v>68</v>
      </c>
      <c r="C111" s="256"/>
      <c r="T111" s="256"/>
      <c r="U111" s="436">
        <v>553</v>
      </c>
      <c r="V111" s="439" t="s">
        <v>82</v>
      </c>
      <c r="W111" s="407">
        <f>造成波及!V79+建築波及!V79+設備波及!V79</f>
        <v>0</v>
      </c>
      <c r="X111" s="407">
        <f>造成波及!W79+建築波及!W79+設備波及!W79</f>
        <v>0</v>
      </c>
      <c r="Y111" s="407">
        <f>造成波及!X79+建築波及!X79+設備波及!X79</f>
        <v>0</v>
      </c>
      <c r="Z111" s="407">
        <f>造成波及!Y79+建築波及!Y79+設備波及!Y79</f>
        <v>0</v>
      </c>
      <c r="AD111" s="436">
        <v>553</v>
      </c>
      <c r="AE111" s="439" t="s">
        <v>82</v>
      </c>
      <c r="AF111" s="404">
        <f t="shared" si="77"/>
        <v>0</v>
      </c>
      <c r="AG111" s="404">
        <f t="shared" si="71"/>
        <v>0</v>
      </c>
      <c r="AH111" s="404">
        <f t="shared" si="72"/>
        <v>0</v>
      </c>
      <c r="AI111" s="404">
        <f t="shared" si="73"/>
        <v>0</v>
      </c>
      <c r="AR111" s="294"/>
      <c r="BI111" s="294"/>
      <c r="BJ111" s="436">
        <v>553</v>
      </c>
      <c r="BK111" s="439" t="s">
        <v>82</v>
      </c>
      <c r="BL111" s="407">
        <f>生産波及!T79</f>
        <v>0</v>
      </c>
      <c r="BM111" s="407">
        <f>生産波及!U79</f>
        <v>0</v>
      </c>
      <c r="BN111" s="407">
        <f>生産波及!V79</f>
        <v>0</v>
      </c>
      <c r="BO111" s="407">
        <f>生産波及!W79</f>
        <v>0</v>
      </c>
      <c r="BP111" s="408"/>
      <c r="BS111" s="436">
        <v>553</v>
      </c>
      <c r="BT111" s="439" t="s">
        <v>82</v>
      </c>
      <c r="BU111" s="404">
        <f t="shared" si="78"/>
        <v>0</v>
      </c>
      <c r="BV111" s="404">
        <f t="shared" si="74"/>
        <v>0</v>
      </c>
      <c r="BW111" s="404">
        <f t="shared" si="75"/>
        <v>0</v>
      </c>
      <c r="BX111" s="404">
        <f t="shared" si="76"/>
        <v>0</v>
      </c>
    </row>
    <row r="112" spans="2:76">
      <c r="B112" s="419">
        <v>69</v>
      </c>
      <c r="C112" s="256"/>
      <c r="T112" s="256"/>
      <c r="U112" s="446">
        <v>573</v>
      </c>
      <c r="V112" s="447" t="s">
        <v>85</v>
      </c>
      <c r="W112" s="407">
        <f>造成波及!V82+建築波及!V82+設備波及!V82</f>
        <v>0</v>
      </c>
      <c r="X112" s="407">
        <f>造成波及!W82+建築波及!W82+設備波及!W82</f>
        <v>0</v>
      </c>
      <c r="Y112" s="407">
        <f>造成波及!X82+建築波及!X82+設備波及!X82</f>
        <v>0</v>
      </c>
      <c r="Z112" s="407">
        <f>造成波及!Y82+建築波及!Y82+設備波及!Y82</f>
        <v>0</v>
      </c>
      <c r="AD112" s="446">
        <v>573</v>
      </c>
      <c r="AE112" s="447" t="s">
        <v>85</v>
      </c>
      <c r="AF112" s="431">
        <f t="shared" si="77"/>
        <v>0</v>
      </c>
      <c r="AG112" s="431">
        <f t="shared" si="71"/>
        <v>0</v>
      </c>
      <c r="AH112" s="431">
        <f t="shared" si="72"/>
        <v>0</v>
      </c>
      <c r="AI112" s="431">
        <f t="shared" si="73"/>
        <v>0</v>
      </c>
      <c r="AR112" s="294"/>
      <c r="BI112" s="294"/>
      <c r="BJ112" s="446">
        <v>573</v>
      </c>
      <c r="BK112" s="447" t="s">
        <v>85</v>
      </c>
      <c r="BL112" s="407">
        <f>生産波及!T82</f>
        <v>0</v>
      </c>
      <c r="BM112" s="407">
        <f>生産波及!U82</f>
        <v>0</v>
      </c>
      <c r="BN112" s="407">
        <f>生産波及!V82</f>
        <v>0</v>
      </c>
      <c r="BO112" s="407">
        <f>生産波及!W82</f>
        <v>0</v>
      </c>
      <c r="BP112" s="408"/>
      <c r="BS112" s="446">
        <v>573</v>
      </c>
      <c r="BT112" s="447" t="s">
        <v>85</v>
      </c>
      <c r="BU112" s="431">
        <f t="shared" si="78"/>
        <v>0</v>
      </c>
      <c r="BV112" s="431">
        <f t="shared" si="74"/>
        <v>0</v>
      </c>
      <c r="BW112" s="431">
        <f t="shared" si="75"/>
        <v>0</v>
      </c>
      <c r="BX112" s="431">
        <f t="shared" si="76"/>
        <v>0</v>
      </c>
    </row>
    <row r="113" spans="2:77">
      <c r="B113" s="448"/>
      <c r="C113" s="256"/>
      <c r="T113" s="256"/>
      <c r="U113" s="449"/>
      <c r="V113" s="433" t="s">
        <v>1196</v>
      </c>
      <c r="W113" s="24">
        <f>SUM(W6:W112)</f>
        <v>0</v>
      </c>
      <c r="X113" s="24">
        <f t="shared" ref="X113:Z113" si="79">SUM(X6:X112)</f>
        <v>0</v>
      </c>
      <c r="Y113" s="24">
        <f t="shared" si="79"/>
        <v>0</v>
      </c>
      <c r="Z113" s="24">
        <f t="shared" si="79"/>
        <v>0</v>
      </c>
      <c r="AD113" s="432"/>
      <c r="AE113" s="433" t="s">
        <v>1142</v>
      </c>
      <c r="AF113" s="24">
        <f>SUM(AF6:AF112)</f>
        <v>0</v>
      </c>
      <c r="AG113" s="24">
        <f t="shared" ref="AG113:AI113" si="80">SUM(AG6:AG112)</f>
        <v>0</v>
      </c>
      <c r="AH113" s="24">
        <f t="shared" si="80"/>
        <v>0</v>
      </c>
      <c r="AI113" s="24">
        <f t="shared" si="80"/>
        <v>0</v>
      </c>
      <c r="AR113" s="294"/>
      <c r="BI113" s="294"/>
      <c r="BJ113" s="449"/>
      <c r="BK113" s="433" t="s">
        <v>1196</v>
      </c>
      <c r="BL113" s="24">
        <f>SUM(BL6:BL112)</f>
        <v>0</v>
      </c>
      <c r="BM113" s="24">
        <f t="shared" ref="BM113:BO113" si="81">SUM(BM6:BM112)</f>
        <v>0</v>
      </c>
      <c r="BN113" s="24">
        <f t="shared" si="81"/>
        <v>0</v>
      </c>
      <c r="BO113" s="24">
        <f t="shared" si="81"/>
        <v>0</v>
      </c>
      <c r="BS113" s="432"/>
      <c r="BT113" s="433" t="s">
        <v>1142</v>
      </c>
      <c r="BU113" s="24">
        <f>SUM(BU6:BU112)</f>
        <v>0</v>
      </c>
      <c r="BV113" s="24">
        <f t="shared" ref="BV113:BX113" si="82">SUM(BV6:BV112)</f>
        <v>0</v>
      </c>
      <c r="BW113" s="24">
        <f t="shared" si="82"/>
        <v>0</v>
      </c>
      <c r="BX113" s="24">
        <f t="shared" si="82"/>
        <v>0</v>
      </c>
    </row>
    <row r="114" spans="2:77">
      <c r="B114" s="450"/>
      <c r="AD114" s="9"/>
      <c r="AE114" s="4"/>
      <c r="AF114" s="22"/>
      <c r="AG114" s="22"/>
      <c r="AH114" s="22"/>
      <c r="AI114" s="22"/>
      <c r="BS114" s="9"/>
      <c r="BT114" s="4"/>
      <c r="BU114" s="22"/>
      <c r="BV114" s="22"/>
      <c r="BW114" s="22"/>
      <c r="BX114" s="22"/>
    </row>
    <row r="115" spans="2:77">
      <c r="AD115" s="18">
        <v>699</v>
      </c>
      <c r="AE115" s="435" t="s">
        <v>1197</v>
      </c>
      <c r="AF115" s="212">
        <f>SUM(AF26:AF112)</f>
        <v>0</v>
      </c>
      <c r="AG115" s="212">
        <f t="shared" ref="AG115:AI115" si="83">SUM(AG26:AG112)</f>
        <v>0</v>
      </c>
      <c r="AH115" s="212">
        <f t="shared" si="83"/>
        <v>0</v>
      </c>
      <c r="AI115" s="212">
        <f t="shared" si="83"/>
        <v>0</v>
      </c>
      <c r="BS115" s="18">
        <v>699</v>
      </c>
      <c r="BT115" s="435" t="s">
        <v>1197</v>
      </c>
      <c r="BU115" s="212">
        <f>SUM(BU26:BU112)</f>
        <v>0</v>
      </c>
      <c r="BV115" s="212">
        <f t="shared" ref="BV115:BX115" si="84">SUM(BV26:BV112)</f>
        <v>0</v>
      </c>
      <c r="BW115" s="212">
        <f t="shared" si="84"/>
        <v>0</v>
      </c>
      <c r="BX115" s="212">
        <f t="shared" si="84"/>
        <v>0</v>
      </c>
    </row>
    <row r="125" spans="2:77">
      <c r="S125" s="33"/>
      <c r="U125" s="451"/>
      <c r="V125" s="33"/>
      <c r="AJ125" s="33"/>
      <c r="BH125" s="33"/>
      <c r="BJ125" s="451"/>
      <c r="BK125" s="33"/>
      <c r="BY125" s="33"/>
    </row>
    <row r="126" spans="2:77">
      <c r="S126" s="33"/>
      <c r="U126" s="451"/>
      <c r="V126" s="33"/>
      <c r="AJ126" s="33"/>
      <c r="BH126" s="33"/>
      <c r="BJ126" s="451"/>
      <c r="BK126" s="33"/>
      <c r="BY126" s="33"/>
    </row>
    <row r="127" spans="2:77">
      <c r="B127" s="452"/>
      <c r="D127" s="33"/>
      <c r="E127" s="33"/>
      <c r="F127" s="33"/>
      <c r="G127" s="33"/>
      <c r="H127" s="184"/>
      <c r="I127" s="33"/>
      <c r="J127" s="33"/>
      <c r="K127" s="33"/>
      <c r="N127" s="33"/>
      <c r="O127" s="33"/>
      <c r="P127" s="33"/>
      <c r="Q127" s="33"/>
      <c r="R127" s="33"/>
      <c r="W127" s="33"/>
      <c r="X127" s="33"/>
      <c r="Y127" s="184"/>
      <c r="Z127" s="33"/>
      <c r="AA127" s="33"/>
      <c r="AB127" s="33"/>
      <c r="AS127" s="33"/>
      <c r="AT127" s="33"/>
      <c r="AU127" s="33"/>
      <c r="AV127" s="33"/>
      <c r="AW127" s="184"/>
      <c r="AX127" s="33"/>
      <c r="AY127" s="33"/>
      <c r="AZ127" s="33"/>
      <c r="BC127" s="33"/>
      <c r="BD127" s="33"/>
      <c r="BE127" s="33"/>
      <c r="BF127" s="33"/>
      <c r="BG127" s="33"/>
      <c r="BL127" s="33"/>
      <c r="BM127" s="33"/>
      <c r="BN127" s="184"/>
      <c r="BO127" s="33"/>
      <c r="BP127" s="33"/>
      <c r="BQ127" s="33"/>
    </row>
    <row r="128" spans="2:77">
      <c r="B128" s="452"/>
      <c r="D128" s="33"/>
      <c r="E128" s="33"/>
      <c r="F128" s="33"/>
      <c r="G128" s="33"/>
      <c r="H128" s="184"/>
      <c r="I128" s="33"/>
      <c r="J128" s="33"/>
      <c r="K128" s="33"/>
      <c r="N128" s="33"/>
      <c r="O128" s="33"/>
      <c r="P128" s="33"/>
      <c r="Q128" s="33"/>
      <c r="R128" s="33"/>
      <c r="W128" s="33"/>
      <c r="X128" s="33"/>
      <c r="Y128" s="184"/>
      <c r="Z128" s="33"/>
      <c r="AA128" s="33"/>
      <c r="AB128" s="33"/>
      <c r="AS128" s="33"/>
      <c r="AT128" s="33"/>
      <c r="AU128" s="33"/>
      <c r="AV128" s="33"/>
      <c r="AW128" s="184"/>
      <c r="AX128" s="33"/>
      <c r="AY128" s="33"/>
      <c r="AZ128" s="33"/>
      <c r="BC128" s="33"/>
      <c r="BD128" s="33"/>
      <c r="BE128" s="33"/>
      <c r="BF128" s="33"/>
      <c r="BG128" s="33"/>
      <c r="BL128" s="33"/>
      <c r="BM128" s="33"/>
      <c r="BN128" s="184"/>
      <c r="BO128" s="33"/>
      <c r="BP128" s="33"/>
      <c r="BQ128" s="33"/>
    </row>
    <row r="129" spans="2:2">
      <c r="B129" s="452"/>
    </row>
    <row r="130" spans="2:2">
      <c r="B130" s="452"/>
    </row>
    <row r="131" spans="2:2">
      <c r="B131" s="452"/>
    </row>
    <row r="132" spans="2:2">
      <c r="B132" s="452"/>
    </row>
    <row r="133" spans="2:2">
      <c r="B133" s="452"/>
    </row>
    <row r="134" spans="2:2">
      <c r="B134" s="452"/>
    </row>
    <row r="135" spans="2:2">
      <c r="B135" s="452"/>
    </row>
    <row r="136" spans="2:2">
      <c r="B136" s="452"/>
    </row>
    <row r="137" spans="2:2">
      <c r="B137" s="452"/>
    </row>
    <row r="138" spans="2:2">
      <c r="B138" s="452"/>
    </row>
    <row r="139" spans="2:2">
      <c r="B139" s="452"/>
    </row>
    <row r="140" spans="2:2">
      <c r="B140" s="452"/>
    </row>
    <row r="141" spans="2:2">
      <c r="B141" s="452"/>
    </row>
    <row r="142" spans="2:2">
      <c r="B142" s="452"/>
    </row>
    <row r="143" spans="2:2">
      <c r="B143" s="452"/>
    </row>
    <row r="144" spans="2:2">
      <c r="B144" s="452"/>
    </row>
    <row r="145" spans="2:2">
      <c r="B145" s="452"/>
    </row>
    <row r="146" spans="2:2">
      <c r="B146" s="452"/>
    </row>
    <row r="147" spans="2:2">
      <c r="B147" s="452"/>
    </row>
    <row r="148" spans="2:2">
      <c r="B148" s="452"/>
    </row>
    <row r="149" spans="2:2">
      <c r="B149" s="452"/>
    </row>
    <row r="150" spans="2:2">
      <c r="B150" s="452"/>
    </row>
    <row r="151" spans="2:2">
      <c r="B151" s="452"/>
    </row>
    <row r="152" spans="2:2">
      <c r="B152" s="452"/>
    </row>
    <row r="153" spans="2:2">
      <c r="B153" s="452"/>
    </row>
    <row r="154" spans="2:2">
      <c r="B154" s="452"/>
    </row>
    <row r="155" spans="2:2">
      <c r="B155" s="452"/>
    </row>
    <row r="156" spans="2:2">
      <c r="B156" s="452"/>
    </row>
    <row r="157" spans="2:2">
      <c r="B157" s="452"/>
    </row>
    <row r="158" spans="2:2">
      <c r="B158" s="452"/>
    </row>
    <row r="159" spans="2:2">
      <c r="B159" s="452"/>
    </row>
    <row r="160" spans="2:2">
      <c r="B160" s="452"/>
    </row>
    <row r="161" spans="2:2">
      <c r="B161" s="452"/>
    </row>
    <row r="162" spans="2:2">
      <c r="B162" s="452"/>
    </row>
    <row r="163" spans="2:2">
      <c r="B163" s="452"/>
    </row>
    <row r="164" spans="2:2">
      <c r="B164" s="452"/>
    </row>
    <row r="165" spans="2:2">
      <c r="B165" s="452"/>
    </row>
    <row r="166" spans="2:2">
      <c r="B166" s="452"/>
    </row>
    <row r="167" spans="2:2">
      <c r="B167" s="452"/>
    </row>
    <row r="168" spans="2:2">
      <c r="B168" s="452"/>
    </row>
    <row r="169" spans="2:2">
      <c r="B169" s="452"/>
    </row>
    <row r="170" spans="2:2">
      <c r="B170" s="452"/>
    </row>
    <row r="171" spans="2:2">
      <c r="B171" s="452"/>
    </row>
    <row r="172" spans="2:2">
      <c r="B172" s="452"/>
    </row>
    <row r="173" spans="2:2">
      <c r="B173" s="452"/>
    </row>
    <row r="174" spans="2:2">
      <c r="B174" s="452"/>
    </row>
    <row r="175" spans="2:2">
      <c r="B175" s="452"/>
    </row>
    <row r="176" spans="2:2">
      <c r="B176" s="452"/>
    </row>
    <row r="177" spans="2:2">
      <c r="B177" s="452"/>
    </row>
    <row r="178" spans="2:2">
      <c r="B178" s="452"/>
    </row>
    <row r="179" spans="2:2">
      <c r="B179" s="452"/>
    </row>
    <row r="180" spans="2:2">
      <c r="B180" s="452"/>
    </row>
    <row r="181" spans="2:2">
      <c r="B181" s="452"/>
    </row>
    <row r="182" spans="2:2">
      <c r="B182" s="452"/>
    </row>
    <row r="183" spans="2:2">
      <c r="B183" s="452"/>
    </row>
    <row r="184" spans="2:2">
      <c r="B184" s="452"/>
    </row>
    <row r="185" spans="2:2">
      <c r="B185" s="452"/>
    </row>
    <row r="186" spans="2:2">
      <c r="B186" s="452"/>
    </row>
    <row r="187" spans="2:2">
      <c r="B187" s="452"/>
    </row>
    <row r="188" spans="2:2">
      <c r="B188" s="452"/>
    </row>
    <row r="189" spans="2:2">
      <c r="B189" s="452"/>
    </row>
    <row r="190" spans="2:2">
      <c r="B190" s="452"/>
    </row>
    <row r="191" spans="2:2">
      <c r="B191" s="452"/>
    </row>
    <row r="192" spans="2:2">
      <c r="B192" s="452"/>
    </row>
    <row r="193" spans="2:76">
      <c r="B193" s="452"/>
    </row>
    <row r="194" spans="2:76">
      <c r="B194" s="452"/>
    </row>
    <row r="195" spans="2:76">
      <c r="AE195" s="33"/>
      <c r="AF195" s="33"/>
      <c r="AG195" s="33"/>
      <c r="AH195" s="33"/>
      <c r="AI195" s="33"/>
      <c r="BT195" s="33"/>
      <c r="BU195" s="33"/>
      <c r="BV195" s="33"/>
      <c r="BW195" s="33"/>
      <c r="BX195" s="33"/>
    </row>
    <row r="196" spans="2:76">
      <c r="AE196" s="33"/>
      <c r="AF196" s="33"/>
      <c r="AG196" s="33"/>
      <c r="AH196" s="33"/>
      <c r="AI196" s="33"/>
      <c r="BT196" s="33"/>
      <c r="BU196" s="33"/>
      <c r="BV196" s="33"/>
      <c r="BW196" s="33"/>
      <c r="BX196" s="33"/>
    </row>
  </sheetData>
  <sheetProtection sheet="1" objects="1" scenarios="1"/>
  <mergeCells count="59">
    <mergeCell ref="AO3:AO4"/>
    <mergeCell ref="AP3:AP4"/>
    <mergeCell ref="AG3:AG4"/>
    <mergeCell ref="AH3:AH4"/>
    <mergeCell ref="AI3:AI4"/>
    <mergeCell ref="AK3:AL5"/>
    <mergeCell ref="AM3:AM4"/>
    <mergeCell ref="AN3:AN4"/>
    <mergeCell ref="U3:V5"/>
    <mergeCell ref="B3:B5"/>
    <mergeCell ref="C3:C5"/>
    <mergeCell ref="D3:E5"/>
    <mergeCell ref="F3:F4"/>
    <mergeCell ref="G3:G4"/>
    <mergeCell ref="I3:I4"/>
    <mergeCell ref="L3:L5"/>
    <mergeCell ref="M3:N5"/>
    <mergeCell ref="H3:H4"/>
    <mergeCell ref="O3:O4"/>
    <mergeCell ref="P3:P4"/>
    <mergeCell ref="Q3:Q4"/>
    <mergeCell ref="R3:R4"/>
    <mergeCell ref="T3:T5"/>
    <mergeCell ref="Z3:Z4"/>
    <mergeCell ref="AC3:AC5"/>
    <mergeCell ref="AD3:AE5"/>
    <mergeCell ref="AF3:AF4"/>
    <mergeCell ref="W3:W4"/>
    <mergeCell ref="X3:X4"/>
    <mergeCell ref="Y3:Y4"/>
    <mergeCell ref="AR3:AR5"/>
    <mergeCell ref="AS3:AT5"/>
    <mergeCell ref="AU3:AU4"/>
    <mergeCell ref="AV3:AV4"/>
    <mergeCell ref="AW3:AW4"/>
    <mergeCell ref="AX3:AX4"/>
    <mergeCell ref="BA3:BA5"/>
    <mergeCell ref="BB3:BC5"/>
    <mergeCell ref="BD3:BD4"/>
    <mergeCell ref="BE3:BE4"/>
    <mergeCell ref="BF3:BF4"/>
    <mergeCell ref="BG3:BG4"/>
    <mergeCell ref="BI3:BI5"/>
    <mergeCell ref="BJ3:BK5"/>
    <mergeCell ref="BL3:BL4"/>
    <mergeCell ref="BM3:BM4"/>
    <mergeCell ref="BN3:BN4"/>
    <mergeCell ref="BO3:BO4"/>
    <mergeCell ref="BR3:BR5"/>
    <mergeCell ref="BS3:BT5"/>
    <mergeCell ref="CB3:CB4"/>
    <mergeCell ref="CC3:CC4"/>
    <mergeCell ref="CD3:CD4"/>
    <mergeCell ref="CE3:CE4"/>
    <mergeCell ref="BU3:BU4"/>
    <mergeCell ref="BV3:BV4"/>
    <mergeCell ref="BW3:BW4"/>
    <mergeCell ref="BX3:BX4"/>
    <mergeCell ref="BZ3:CA5"/>
  </mergeCells>
  <phoneticPr fontId="6"/>
  <conditionalFormatting sqref="AK3:AL5">
    <cfRule type="expression" dxfId="10" priority="14">
      <formula>AK2=1</formula>
    </cfRule>
  </conditionalFormatting>
  <conditionalFormatting sqref="AK6:AK20 AK26 BZ7:BZ20 BZ26">
    <cfRule type="expression" dxfId="9" priority="13">
      <formula>$AK$2=1</formula>
    </cfRule>
  </conditionalFormatting>
  <conditionalFormatting sqref="AM3:AP3 AM5:AP5">
    <cfRule type="expression" dxfId="8" priority="12">
      <formula>$AK$2=1</formula>
    </cfRule>
  </conditionalFormatting>
  <conditionalFormatting sqref="BZ3:CA5">
    <cfRule type="expression" dxfId="7" priority="11">
      <formula>AK2=1</formula>
    </cfRule>
  </conditionalFormatting>
  <conditionalFormatting sqref="CB3:CB4">
    <cfRule type="expression" dxfId="6" priority="8">
      <formula>$AK$2=1</formula>
    </cfRule>
  </conditionalFormatting>
  <conditionalFormatting sqref="CC3:CE4">
    <cfRule type="expression" dxfId="5" priority="7">
      <formula>$AK$2=1</formula>
    </cfRule>
  </conditionalFormatting>
  <conditionalFormatting sqref="CB5">
    <cfRule type="expression" dxfId="4" priority="6">
      <formula>$AK$2=1</formula>
    </cfRule>
  </conditionalFormatting>
  <conditionalFormatting sqref="CC5:CE5">
    <cfRule type="expression" dxfId="3" priority="5">
      <formula>$AK$2=1</formula>
    </cfRule>
  </conditionalFormatting>
  <conditionalFormatting sqref="BZ6">
    <cfRule type="expression" dxfId="2" priority="4">
      <formula>$AK$2=1</formula>
    </cfRule>
  </conditionalFormatting>
  <conditionalFormatting sqref="AK21:AK25">
    <cfRule type="expression" dxfId="1" priority="2">
      <formula>$AK$2=1</formula>
    </cfRule>
  </conditionalFormatting>
  <conditionalFormatting sqref="BZ21:BZ25">
    <cfRule type="expression" dxfId="0" priority="1">
      <formula>$AK$2=1</formula>
    </cfRule>
  </conditionalFormatting>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1"/>
  </sheetPr>
  <dimension ref="B1:DL429"/>
  <sheetViews>
    <sheetView showGridLines="0" showRowColHeaders="0" workbookViewId="0">
      <pane xSplit="3" ySplit="5" topLeftCell="D6" activePane="bottomRight" state="frozen"/>
      <selection pane="topRight" activeCell="D1" sqref="D1"/>
      <selection pane="bottomLeft" activeCell="A6" sqref="A6"/>
      <selection pane="bottomRight" activeCell="D6" sqref="D6"/>
    </sheetView>
  </sheetViews>
  <sheetFormatPr defaultRowHeight="16.5"/>
  <cols>
    <col min="1" max="1" width="1.625" customWidth="1"/>
    <col min="2" max="2" width="9" style="147"/>
    <col min="3" max="3" width="27.375" style="147" customWidth="1"/>
    <col min="4" max="116" width="12.625" customWidth="1"/>
  </cols>
  <sheetData>
    <row r="1" spans="2:116" ht="37.5" customHeight="1">
      <c r="D1" s="112"/>
      <c r="G1" s="112"/>
      <c r="I1" s="112"/>
    </row>
    <row r="2" spans="2:116" s="113" customFormat="1" ht="13.5" customHeight="1">
      <c r="B2" s="855" t="s">
        <v>392</v>
      </c>
      <c r="C2" s="856"/>
      <c r="D2" s="858" t="s">
        <v>393</v>
      </c>
      <c r="E2" s="852" t="s">
        <v>394</v>
      </c>
      <c r="F2" s="852" t="s">
        <v>395</v>
      </c>
      <c r="G2" s="858" t="s">
        <v>396</v>
      </c>
      <c r="H2" s="861" t="s">
        <v>397</v>
      </c>
      <c r="I2" s="852" t="s">
        <v>398</v>
      </c>
      <c r="J2" s="148" t="s">
        <v>399</v>
      </c>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149"/>
      <c r="AL2" s="149"/>
      <c r="AM2" s="149"/>
      <c r="AN2" s="149"/>
      <c r="AO2" s="149"/>
      <c r="AP2" s="149"/>
      <c r="AQ2" s="149"/>
      <c r="AR2" s="149"/>
      <c r="AS2" s="149"/>
      <c r="AT2" s="149"/>
      <c r="AU2" s="149"/>
      <c r="AV2" s="149"/>
      <c r="AW2" s="149"/>
      <c r="AX2" s="149"/>
      <c r="AY2" s="149"/>
      <c r="AZ2" s="149"/>
      <c r="BA2" s="149"/>
      <c r="BB2" s="149"/>
      <c r="BC2" s="149"/>
      <c r="BD2" s="149"/>
      <c r="BE2" s="150"/>
      <c r="BF2" s="150"/>
      <c r="BG2" s="150"/>
      <c r="BH2" s="150"/>
      <c r="BI2" s="150"/>
      <c r="BJ2" s="150"/>
      <c r="BK2" s="150"/>
      <c r="BL2" s="150"/>
      <c r="BM2" s="150"/>
      <c r="BN2" s="150"/>
      <c r="BO2" s="150"/>
      <c r="BP2" s="150"/>
      <c r="BQ2" s="150"/>
      <c r="BR2" s="150"/>
      <c r="BS2" s="151"/>
      <c r="BT2" s="150"/>
      <c r="BU2" s="150"/>
      <c r="BV2" s="150"/>
      <c r="BW2" s="150"/>
      <c r="BX2" s="150"/>
      <c r="BY2" s="150"/>
      <c r="BZ2" s="150"/>
      <c r="CA2" s="150"/>
      <c r="CB2" s="150"/>
      <c r="CC2" s="150"/>
      <c r="CD2" s="150"/>
      <c r="CE2" s="150"/>
      <c r="CF2" s="150"/>
      <c r="CG2" s="150"/>
      <c r="CH2" s="150"/>
      <c r="CI2" s="150"/>
      <c r="CJ2" s="150"/>
      <c r="CK2" s="150"/>
      <c r="CL2" s="150"/>
      <c r="CM2" s="150"/>
      <c r="CN2" s="150"/>
      <c r="CO2" s="150"/>
      <c r="CP2" s="150"/>
      <c r="CQ2" s="150"/>
      <c r="CR2" s="150"/>
      <c r="CS2" s="150"/>
      <c r="CT2" s="150"/>
      <c r="CU2" s="150"/>
      <c r="CV2" s="150"/>
      <c r="CW2" s="150"/>
      <c r="CX2" s="150"/>
      <c r="CY2" s="150"/>
      <c r="CZ2" s="150"/>
      <c r="DA2" s="150"/>
      <c r="DB2" s="150"/>
      <c r="DC2" s="150"/>
      <c r="DD2" s="150"/>
      <c r="DE2" s="150"/>
      <c r="DF2" s="150"/>
      <c r="DG2" s="150"/>
      <c r="DH2" s="150"/>
      <c r="DI2" s="150"/>
      <c r="DJ2" s="150"/>
      <c r="DK2" s="150"/>
      <c r="DL2" s="152"/>
    </row>
    <row r="3" spans="2:116" s="113" customFormat="1">
      <c r="B3" s="857"/>
      <c r="C3" s="857"/>
      <c r="D3" s="859"/>
      <c r="E3" s="853"/>
      <c r="F3" s="853"/>
      <c r="G3" s="859"/>
      <c r="H3" s="862"/>
      <c r="I3" s="853"/>
      <c r="J3" s="153">
        <v>11</v>
      </c>
      <c r="K3" s="153">
        <v>12</v>
      </c>
      <c r="L3" s="153">
        <v>13</v>
      </c>
      <c r="M3" s="153">
        <v>15</v>
      </c>
      <c r="N3" s="153">
        <v>17</v>
      </c>
      <c r="O3" s="153">
        <v>61</v>
      </c>
      <c r="P3" s="153">
        <v>62</v>
      </c>
      <c r="Q3" s="153">
        <v>111</v>
      </c>
      <c r="R3" s="153">
        <v>112</v>
      </c>
      <c r="S3" s="153">
        <v>113</v>
      </c>
      <c r="T3" s="153">
        <v>114</v>
      </c>
      <c r="U3" s="153">
        <v>151</v>
      </c>
      <c r="V3" s="153">
        <v>152</v>
      </c>
      <c r="W3" s="153">
        <v>161</v>
      </c>
      <c r="X3" s="153">
        <v>162</v>
      </c>
      <c r="Y3" s="153">
        <v>163</v>
      </c>
      <c r="Z3" s="153">
        <v>164</v>
      </c>
      <c r="AA3" s="153">
        <v>191</v>
      </c>
      <c r="AB3" s="153">
        <v>201</v>
      </c>
      <c r="AC3" s="153">
        <v>202</v>
      </c>
      <c r="AD3" s="153">
        <v>203</v>
      </c>
      <c r="AE3" s="153">
        <v>204</v>
      </c>
      <c r="AF3" s="153">
        <v>205</v>
      </c>
      <c r="AG3" s="153">
        <v>206</v>
      </c>
      <c r="AH3" s="153">
        <v>207</v>
      </c>
      <c r="AI3" s="153">
        <v>208</v>
      </c>
      <c r="AJ3" s="153">
        <v>211</v>
      </c>
      <c r="AK3" s="153">
        <v>212</v>
      </c>
      <c r="AL3" s="153">
        <v>221</v>
      </c>
      <c r="AM3" s="153">
        <v>222</v>
      </c>
      <c r="AN3" s="153">
        <v>231</v>
      </c>
      <c r="AO3" s="153">
        <v>251</v>
      </c>
      <c r="AP3" s="153">
        <v>252</v>
      </c>
      <c r="AQ3" s="153">
        <v>253</v>
      </c>
      <c r="AR3" s="153">
        <v>259</v>
      </c>
      <c r="AS3" s="153">
        <v>261</v>
      </c>
      <c r="AT3" s="153">
        <v>262</v>
      </c>
      <c r="AU3" s="153">
        <v>263</v>
      </c>
      <c r="AV3" s="153">
        <v>269</v>
      </c>
      <c r="AW3" s="153">
        <v>271</v>
      </c>
      <c r="AX3" s="153">
        <v>272</v>
      </c>
      <c r="AY3" s="153">
        <v>281</v>
      </c>
      <c r="AZ3" s="153">
        <v>289</v>
      </c>
      <c r="BA3" s="153">
        <v>291</v>
      </c>
      <c r="BB3" s="153">
        <v>301</v>
      </c>
      <c r="BC3" s="153">
        <v>311</v>
      </c>
      <c r="BD3" s="153">
        <v>321</v>
      </c>
      <c r="BE3" s="154">
        <v>329</v>
      </c>
      <c r="BF3" s="154">
        <v>331</v>
      </c>
      <c r="BG3" s="154">
        <v>332</v>
      </c>
      <c r="BH3" s="154">
        <v>333</v>
      </c>
      <c r="BI3" s="154">
        <v>339</v>
      </c>
      <c r="BJ3" s="154">
        <v>341</v>
      </c>
      <c r="BK3" s="154">
        <v>342</v>
      </c>
      <c r="BL3" s="154">
        <v>351</v>
      </c>
      <c r="BM3" s="154">
        <v>352</v>
      </c>
      <c r="BN3" s="154">
        <v>353</v>
      </c>
      <c r="BO3" s="154">
        <v>354</v>
      </c>
      <c r="BP3" s="154">
        <v>359</v>
      </c>
      <c r="BQ3" s="154">
        <v>391</v>
      </c>
      <c r="BR3" s="154">
        <v>392</v>
      </c>
      <c r="BS3" s="155">
        <v>411</v>
      </c>
      <c r="BT3" s="154">
        <v>412</v>
      </c>
      <c r="BU3" s="154">
        <v>413</v>
      </c>
      <c r="BV3" s="154">
        <v>419</v>
      </c>
      <c r="BW3" s="154">
        <v>461</v>
      </c>
      <c r="BX3" s="154">
        <v>462</v>
      </c>
      <c r="BY3" s="154">
        <v>471</v>
      </c>
      <c r="BZ3" s="154">
        <v>481</v>
      </c>
      <c r="CA3" s="154">
        <v>511</v>
      </c>
      <c r="CB3" s="154">
        <v>531</v>
      </c>
      <c r="CC3" s="154">
        <v>551</v>
      </c>
      <c r="CD3" s="154">
        <v>552</v>
      </c>
      <c r="CE3" s="154">
        <v>553</v>
      </c>
      <c r="CF3" s="154">
        <v>571</v>
      </c>
      <c r="CG3" s="154">
        <v>572</v>
      </c>
      <c r="CH3" s="154">
        <v>573</v>
      </c>
      <c r="CI3" s="154">
        <v>574</v>
      </c>
      <c r="CJ3" s="154">
        <v>575</v>
      </c>
      <c r="CK3" s="154">
        <v>576</v>
      </c>
      <c r="CL3" s="154">
        <v>577</v>
      </c>
      <c r="CM3" s="154">
        <v>578</v>
      </c>
      <c r="CN3" s="154">
        <v>579</v>
      </c>
      <c r="CO3" s="154">
        <v>591</v>
      </c>
      <c r="CP3" s="154">
        <v>592</v>
      </c>
      <c r="CQ3" s="154">
        <v>593</v>
      </c>
      <c r="CR3" s="154">
        <v>594</v>
      </c>
      <c r="CS3" s="154">
        <v>595</v>
      </c>
      <c r="CT3" s="154">
        <v>611</v>
      </c>
      <c r="CU3" s="154">
        <v>631</v>
      </c>
      <c r="CV3" s="154">
        <v>632</v>
      </c>
      <c r="CW3" s="154">
        <v>641</v>
      </c>
      <c r="CX3" s="154">
        <v>642</v>
      </c>
      <c r="CY3" s="154">
        <v>643</v>
      </c>
      <c r="CZ3" s="154">
        <v>644</v>
      </c>
      <c r="DA3" s="154">
        <v>659</v>
      </c>
      <c r="DB3" s="154">
        <v>661</v>
      </c>
      <c r="DC3" s="154">
        <v>662</v>
      </c>
      <c r="DD3" s="154">
        <v>663</v>
      </c>
      <c r="DE3" s="154">
        <v>669</v>
      </c>
      <c r="DF3" s="154">
        <v>671</v>
      </c>
      <c r="DG3" s="154">
        <v>672</v>
      </c>
      <c r="DH3" s="154">
        <v>673</v>
      </c>
      <c r="DI3" s="154">
        <v>674</v>
      </c>
      <c r="DJ3" s="154">
        <v>679</v>
      </c>
      <c r="DK3" s="154">
        <v>681</v>
      </c>
      <c r="DL3" s="154">
        <v>691</v>
      </c>
    </row>
    <row r="4" spans="2:116" s="113" customFormat="1">
      <c r="B4" s="857"/>
      <c r="C4" s="857"/>
      <c r="D4" s="860"/>
      <c r="E4" s="854"/>
      <c r="F4" s="854"/>
      <c r="G4" s="860"/>
      <c r="H4" s="863"/>
      <c r="I4" s="854"/>
      <c r="J4" s="850" t="s">
        <v>400</v>
      </c>
      <c r="K4" s="850" t="s">
        <v>401</v>
      </c>
      <c r="L4" s="850" t="s">
        <v>402</v>
      </c>
      <c r="M4" s="850" t="s">
        <v>403</v>
      </c>
      <c r="N4" s="850" t="s">
        <v>404</v>
      </c>
      <c r="O4" s="850" t="s">
        <v>405</v>
      </c>
      <c r="P4" s="850" t="s">
        <v>406</v>
      </c>
      <c r="Q4" s="850" t="s">
        <v>407</v>
      </c>
      <c r="R4" s="850" t="s">
        <v>408</v>
      </c>
      <c r="S4" s="850" t="s">
        <v>409</v>
      </c>
      <c r="T4" s="850" t="s">
        <v>410</v>
      </c>
      <c r="U4" s="850" t="s">
        <v>411</v>
      </c>
      <c r="V4" s="850" t="s">
        <v>412</v>
      </c>
      <c r="W4" s="850" t="s">
        <v>413</v>
      </c>
      <c r="X4" s="850" t="s">
        <v>414</v>
      </c>
      <c r="Y4" s="850" t="s">
        <v>415</v>
      </c>
      <c r="Z4" s="850" t="s">
        <v>416</v>
      </c>
      <c r="AA4" s="850" t="s">
        <v>417</v>
      </c>
      <c r="AB4" s="850" t="s">
        <v>418</v>
      </c>
      <c r="AC4" s="850" t="s">
        <v>419</v>
      </c>
      <c r="AD4" s="850" t="s">
        <v>420</v>
      </c>
      <c r="AE4" s="850" t="s">
        <v>421</v>
      </c>
      <c r="AF4" s="850" t="s">
        <v>422</v>
      </c>
      <c r="AG4" s="850" t="s">
        <v>423</v>
      </c>
      <c r="AH4" s="850" t="s">
        <v>424</v>
      </c>
      <c r="AI4" s="850" t="s">
        <v>425</v>
      </c>
      <c r="AJ4" s="850" t="s">
        <v>426</v>
      </c>
      <c r="AK4" s="850" t="s">
        <v>427</v>
      </c>
      <c r="AL4" s="850" t="s">
        <v>428</v>
      </c>
      <c r="AM4" s="850" t="s">
        <v>429</v>
      </c>
      <c r="AN4" s="850" t="s">
        <v>430</v>
      </c>
      <c r="AO4" s="850" t="s">
        <v>431</v>
      </c>
      <c r="AP4" s="850" t="s">
        <v>432</v>
      </c>
      <c r="AQ4" s="850" t="s">
        <v>433</v>
      </c>
      <c r="AR4" s="850" t="s">
        <v>434</v>
      </c>
      <c r="AS4" s="850" t="s">
        <v>435</v>
      </c>
      <c r="AT4" s="850" t="s">
        <v>436</v>
      </c>
      <c r="AU4" s="850" t="s">
        <v>437</v>
      </c>
      <c r="AV4" s="850" t="s">
        <v>438</v>
      </c>
      <c r="AW4" s="850" t="s">
        <v>439</v>
      </c>
      <c r="AX4" s="850" t="s">
        <v>440</v>
      </c>
      <c r="AY4" s="850" t="s">
        <v>441</v>
      </c>
      <c r="AZ4" s="850" t="s">
        <v>442</v>
      </c>
      <c r="BA4" s="850" t="s">
        <v>443</v>
      </c>
      <c r="BB4" s="850" t="s">
        <v>444</v>
      </c>
      <c r="BC4" s="850" t="s">
        <v>445</v>
      </c>
      <c r="BD4" s="850" t="s">
        <v>446</v>
      </c>
      <c r="BE4" s="850" t="s">
        <v>447</v>
      </c>
      <c r="BF4" s="850" t="s">
        <v>448</v>
      </c>
      <c r="BG4" s="850" t="s">
        <v>449</v>
      </c>
      <c r="BH4" s="850" t="s">
        <v>450</v>
      </c>
      <c r="BI4" s="850" t="s">
        <v>451</v>
      </c>
      <c r="BJ4" s="850" t="s">
        <v>452</v>
      </c>
      <c r="BK4" s="850" t="s">
        <v>453</v>
      </c>
      <c r="BL4" s="850" t="s">
        <v>454</v>
      </c>
      <c r="BM4" s="850" t="s">
        <v>455</v>
      </c>
      <c r="BN4" s="850" t="s">
        <v>456</v>
      </c>
      <c r="BO4" s="850" t="s">
        <v>457</v>
      </c>
      <c r="BP4" s="850" t="s">
        <v>458</v>
      </c>
      <c r="BQ4" s="850" t="s">
        <v>459</v>
      </c>
      <c r="BR4" s="850" t="s">
        <v>460</v>
      </c>
      <c r="BS4" s="850" t="s">
        <v>461</v>
      </c>
      <c r="BT4" s="850" t="s">
        <v>462</v>
      </c>
      <c r="BU4" s="850" t="s">
        <v>463</v>
      </c>
      <c r="BV4" s="850" t="s">
        <v>464</v>
      </c>
      <c r="BW4" s="850" t="s">
        <v>465</v>
      </c>
      <c r="BX4" s="850" t="s">
        <v>466</v>
      </c>
      <c r="BY4" s="850" t="s">
        <v>467</v>
      </c>
      <c r="BZ4" s="850" t="s">
        <v>468</v>
      </c>
      <c r="CA4" s="850" t="s">
        <v>469</v>
      </c>
      <c r="CB4" s="850" t="s">
        <v>470</v>
      </c>
      <c r="CC4" s="850" t="s">
        <v>471</v>
      </c>
      <c r="CD4" s="850" t="s">
        <v>472</v>
      </c>
      <c r="CE4" s="850" t="s">
        <v>473</v>
      </c>
      <c r="CF4" s="850" t="s">
        <v>474</v>
      </c>
      <c r="CG4" s="850" t="s">
        <v>475</v>
      </c>
      <c r="CH4" s="850" t="s">
        <v>476</v>
      </c>
      <c r="CI4" s="850" t="s">
        <v>477</v>
      </c>
      <c r="CJ4" s="850" t="s">
        <v>478</v>
      </c>
      <c r="CK4" s="850" t="s">
        <v>479</v>
      </c>
      <c r="CL4" s="850" t="s">
        <v>480</v>
      </c>
      <c r="CM4" s="850" t="s">
        <v>481</v>
      </c>
      <c r="CN4" s="850" t="s">
        <v>482</v>
      </c>
      <c r="CO4" s="850" t="s">
        <v>483</v>
      </c>
      <c r="CP4" s="850" t="s">
        <v>484</v>
      </c>
      <c r="CQ4" s="850" t="s">
        <v>485</v>
      </c>
      <c r="CR4" s="850" t="s">
        <v>486</v>
      </c>
      <c r="CS4" s="850" t="s">
        <v>487</v>
      </c>
      <c r="CT4" s="850" t="s">
        <v>488</v>
      </c>
      <c r="CU4" s="850" t="s">
        <v>489</v>
      </c>
      <c r="CV4" s="850" t="s">
        <v>490</v>
      </c>
      <c r="CW4" s="850" t="s">
        <v>491</v>
      </c>
      <c r="CX4" s="850" t="s">
        <v>492</v>
      </c>
      <c r="CY4" s="850" t="s">
        <v>493</v>
      </c>
      <c r="CZ4" s="850" t="s">
        <v>494</v>
      </c>
      <c r="DA4" s="850" t="s">
        <v>495</v>
      </c>
      <c r="DB4" s="850" t="s">
        <v>496</v>
      </c>
      <c r="DC4" s="850" t="s">
        <v>497</v>
      </c>
      <c r="DD4" s="850" t="s">
        <v>498</v>
      </c>
      <c r="DE4" s="850" t="s">
        <v>499</v>
      </c>
      <c r="DF4" s="850" t="s">
        <v>500</v>
      </c>
      <c r="DG4" s="850" t="s">
        <v>501</v>
      </c>
      <c r="DH4" s="850" t="s">
        <v>502</v>
      </c>
      <c r="DI4" s="850" t="s">
        <v>503</v>
      </c>
      <c r="DJ4" s="850" t="s">
        <v>504</v>
      </c>
      <c r="DK4" s="850" t="s">
        <v>505</v>
      </c>
      <c r="DL4" s="850" t="s">
        <v>506</v>
      </c>
    </row>
    <row r="5" spans="2:116" s="113" customFormat="1">
      <c r="B5" s="857"/>
      <c r="C5" s="857"/>
      <c r="D5" s="156">
        <v>2015</v>
      </c>
      <c r="E5" s="156">
        <v>2015</v>
      </c>
      <c r="F5" s="156">
        <v>2015</v>
      </c>
      <c r="G5" s="156">
        <v>2015</v>
      </c>
      <c r="H5" s="156">
        <v>2015</v>
      </c>
      <c r="I5" s="156">
        <v>2015</v>
      </c>
      <c r="J5" s="851"/>
      <c r="K5" s="851"/>
      <c r="L5" s="851"/>
      <c r="M5" s="851"/>
      <c r="N5" s="851"/>
      <c r="O5" s="851"/>
      <c r="P5" s="851"/>
      <c r="Q5" s="851"/>
      <c r="R5" s="851"/>
      <c r="S5" s="851"/>
      <c r="T5" s="851"/>
      <c r="U5" s="851"/>
      <c r="V5" s="851"/>
      <c r="W5" s="851"/>
      <c r="X5" s="851"/>
      <c r="Y5" s="851"/>
      <c r="Z5" s="851"/>
      <c r="AA5" s="851"/>
      <c r="AB5" s="851"/>
      <c r="AC5" s="851"/>
      <c r="AD5" s="851"/>
      <c r="AE5" s="851"/>
      <c r="AF5" s="851"/>
      <c r="AG5" s="851"/>
      <c r="AH5" s="851"/>
      <c r="AI5" s="851"/>
      <c r="AJ5" s="851"/>
      <c r="AK5" s="851"/>
      <c r="AL5" s="851"/>
      <c r="AM5" s="851"/>
      <c r="AN5" s="851"/>
      <c r="AO5" s="851"/>
      <c r="AP5" s="851"/>
      <c r="AQ5" s="851"/>
      <c r="AR5" s="851"/>
      <c r="AS5" s="851"/>
      <c r="AT5" s="851"/>
      <c r="AU5" s="851"/>
      <c r="AV5" s="851"/>
      <c r="AW5" s="851"/>
      <c r="AX5" s="851"/>
      <c r="AY5" s="851"/>
      <c r="AZ5" s="851"/>
      <c r="BA5" s="851"/>
      <c r="BB5" s="851"/>
      <c r="BC5" s="851"/>
      <c r="BD5" s="851"/>
      <c r="BE5" s="851"/>
      <c r="BF5" s="851"/>
      <c r="BG5" s="851"/>
      <c r="BH5" s="851"/>
      <c r="BI5" s="851"/>
      <c r="BJ5" s="851"/>
      <c r="BK5" s="851"/>
      <c r="BL5" s="851"/>
      <c r="BM5" s="851"/>
      <c r="BN5" s="851"/>
      <c r="BO5" s="851"/>
      <c r="BP5" s="851"/>
      <c r="BQ5" s="851"/>
      <c r="BR5" s="851"/>
      <c r="BS5" s="851"/>
      <c r="BT5" s="851"/>
      <c r="BU5" s="851"/>
      <c r="BV5" s="851"/>
      <c r="BW5" s="851"/>
      <c r="BX5" s="851"/>
      <c r="BY5" s="851"/>
      <c r="BZ5" s="851"/>
      <c r="CA5" s="851"/>
      <c r="CB5" s="851"/>
      <c r="CC5" s="851"/>
      <c r="CD5" s="851"/>
      <c r="CE5" s="851"/>
      <c r="CF5" s="851"/>
      <c r="CG5" s="851"/>
      <c r="CH5" s="851"/>
      <c r="CI5" s="851"/>
      <c r="CJ5" s="851"/>
      <c r="CK5" s="851"/>
      <c r="CL5" s="851"/>
      <c r="CM5" s="851"/>
      <c r="CN5" s="851"/>
      <c r="CO5" s="851"/>
      <c r="CP5" s="851"/>
      <c r="CQ5" s="851"/>
      <c r="CR5" s="851"/>
      <c r="CS5" s="851"/>
      <c r="CT5" s="851"/>
      <c r="CU5" s="851"/>
      <c r="CV5" s="851"/>
      <c r="CW5" s="851"/>
      <c r="CX5" s="851"/>
      <c r="CY5" s="851"/>
      <c r="CZ5" s="851"/>
      <c r="DA5" s="851"/>
      <c r="DB5" s="851"/>
      <c r="DC5" s="851"/>
      <c r="DD5" s="851"/>
      <c r="DE5" s="851"/>
      <c r="DF5" s="851"/>
      <c r="DG5" s="851"/>
      <c r="DH5" s="851"/>
      <c r="DI5" s="851"/>
      <c r="DJ5" s="851"/>
      <c r="DK5" s="851"/>
      <c r="DL5" s="851"/>
    </row>
    <row r="6" spans="2:116">
      <c r="B6" s="157">
        <v>11</v>
      </c>
      <c r="C6" s="158" t="s">
        <v>400</v>
      </c>
      <c r="D6" s="159">
        <v>0.20784579383421919</v>
      </c>
      <c r="E6" s="159">
        <v>7.8302878988909391E-2</v>
      </c>
      <c r="F6" s="159">
        <v>0.30183309492171656</v>
      </c>
      <c r="G6" s="159">
        <v>9.3013907178468528E-3</v>
      </c>
      <c r="H6" s="159">
        <v>0.38403725706358027</v>
      </c>
      <c r="I6" s="159">
        <v>4.856752085385678E-2</v>
      </c>
      <c r="J6" s="159">
        <v>1.0069331757598885</v>
      </c>
      <c r="K6" s="159">
        <v>1.7187912858142838E-2</v>
      </c>
      <c r="L6" s="159">
        <v>1.1556899331441109E-3</v>
      </c>
      <c r="M6" s="159">
        <v>8.0410771933407438E-4</v>
      </c>
      <c r="N6" s="159">
        <v>2.3922932341208006E-4</v>
      </c>
      <c r="O6" s="159">
        <v>4.1344849161971375E-6</v>
      </c>
      <c r="P6" s="159">
        <v>4.6482306434202038E-6</v>
      </c>
      <c r="Q6" s="159">
        <v>1.3477464065072825E-2</v>
      </c>
      <c r="R6" s="159">
        <v>7.8412662800314333E-3</v>
      </c>
      <c r="S6" s="159">
        <v>3.7202242826052584E-2</v>
      </c>
      <c r="T6" s="159">
        <v>0</v>
      </c>
      <c r="U6" s="159">
        <v>2.0286249520811294E-3</v>
      </c>
      <c r="V6" s="159">
        <v>7.0059694695629273E-4</v>
      </c>
      <c r="W6" s="159">
        <v>2.9001847194211701E-5</v>
      </c>
      <c r="X6" s="159">
        <v>5.5928073000518781E-6</v>
      </c>
      <c r="Y6" s="159">
        <v>1.2163258503732302E-5</v>
      </c>
      <c r="Z6" s="159">
        <v>6.3346346952013055E-6</v>
      </c>
      <c r="AA6" s="159">
        <v>3.5514371579725675E-6</v>
      </c>
      <c r="AB6" s="159">
        <v>4.6311517764281593E-6</v>
      </c>
      <c r="AC6" s="159">
        <v>6.084293622694713E-6</v>
      </c>
      <c r="AD6" s="159">
        <v>5.3812930003614953E-7</v>
      </c>
      <c r="AE6" s="159">
        <v>7.3613761900561591E-5</v>
      </c>
      <c r="AF6" s="159">
        <v>2.5850803258347138E-6</v>
      </c>
      <c r="AG6" s="159">
        <v>3.479222481272501E-4</v>
      </c>
      <c r="AH6" s="159">
        <v>1.4119684677581994E-3</v>
      </c>
      <c r="AI6" s="159">
        <v>1.1206600959332587E-4</v>
      </c>
      <c r="AJ6" s="159">
        <v>3.2764902400766126E-7</v>
      </c>
      <c r="AK6" s="159">
        <v>3.4118458965245571E-6</v>
      </c>
      <c r="AL6" s="159">
        <v>2.2334241854612768E-6</v>
      </c>
      <c r="AM6" s="159">
        <v>2.191990521104234E-3</v>
      </c>
      <c r="AN6" s="159">
        <v>1.1961562934042969E-4</v>
      </c>
      <c r="AO6" s="159">
        <v>3.2112868425743624E-6</v>
      </c>
      <c r="AP6" s="159">
        <v>3.041569210417753E-6</v>
      </c>
      <c r="AQ6" s="159">
        <v>3.828179505950751E-6</v>
      </c>
      <c r="AR6" s="159">
        <v>2.4868808961939269E-4</v>
      </c>
      <c r="AS6" s="159">
        <v>1.825169582252255E-6</v>
      </c>
      <c r="AT6" s="159">
        <v>5.8371949466311881E-7</v>
      </c>
      <c r="AU6" s="159">
        <v>3.1724327717973124E-6</v>
      </c>
      <c r="AV6" s="159">
        <v>2.4328925247981786E-6</v>
      </c>
      <c r="AW6" s="159">
        <v>1.6253792974677162E-6</v>
      </c>
      <c r="AX6" s="159">
        <v>3.0967324754076483E-6</v>
      </c>
      <c r="AY6" s="159">
        <v>3.3078562455259161E-6</v>
      </c>
      <c r="AZ6" s="159">
        <v>2.3617183476589619E-6</v>
      </c>
      <c r="BA6" s="159">
        <v>5.0745558038871395E-6</v>
      </c>
      <c r="BB6" s="159">
        <v>4.3080791136761799E-6</v>
      </c>
      <c r="BC6" s="159">
        <v>3.7278279385909982E-6</v>
      </c>
      <c r="BD6" s="159">
        <v>3.6511417390895551E-6</v>
      </c>
      <c r="BE6" s="159">
        <v>2.3523798707774413E-6</v>
      </c>
      <c r="BF6" s="159">
        <v>4.0001193788723404E-6</v>
      </c>
      <c r="BG6" s="159">
        <v>3.5023036013517657E-6</v>
      </c>
      <c r="BH6" s="159">
        <v>2.6290025372306351E-6</v>
      </c>
      <c r="BI6" s="159">
        <v>2.4526971703397144E-6</v>
      </c>
      <c r="BJ6" s="159">
        <v>3.4478571340385241E-6</v>
      </c>
      <c r="BK6" s="159">
        <v>2.2473604396715913E-6</v>
      </c>
      <c r="BL6" s="159">
        <v>3.0007121528884075E-6</v>
      </c>
      <c r="BM6" s="159">
        <v>2.794185445861374E-6</v>
      </c>
      <c r="BN6" s="159">
        <v>3.6279886006436188E-6</v>
      </c>
      <c r="BO6" s="159">
        <v>3.2843291873470918E-6</v>
      </c>
      <c r="BP6" s="159">
        <v>3.0110796713742021E-6</v>
      </c>
      <c r="BQ6" s="159">
        <v>3.4067837570161432E-4</v>
      </c>
      <c r="BR6" s="159">
        <v>2.4788164920136745E-6</v>
      </c>
      <c r="BS6" s="159">
        <v>1.4188084299682587E-4</v>
      </c>
      <c r="BT6" s="159">
        <v>6.254422955577248E-6</v>
      </c>
      <c r="BU6" s="159">
        <v>5.0836476777356952E-4</v>
      </c>
      <c r="BV6" s="159">
        <v>3.5316966895244776E-4</v>
      </c>
      <c r="BW6" s="159">
        <v>2.901053388940943E-6</v>
      </c>
      <c r="BX6" s="159">
        <v>2.6390439193276703E-6</v>
      </c>
      <c r="BY6" s="159">
        <v>6.5820997810169525E-6</v>
      </c>
      <c r="BZ6" s="159">
        <v>4.9121448066567928E-6</v>
      </c>
      <c r="CA6" s="159">
        <v>3.2334206880632748E-5</v>
      </c>
      <c r="CB6" s="159">
        <v>2.4186866120226903E-6</v>
      </c>
      <c r="CC6" s="159">
        <v>2.871497365104183E-6</v>
      </c>
      <c r="CD6" s="159">
        <v>1.8952300543087287E-6</v>
      </c>
      <c r="CE6" s="159">
        <v>1.4189074705528703E-6</v>
      </c>
      <c r="CF6" s="159">
        <v>4.5067360807796633E-6</v>
      </c>
      <c r="CG6" s="159">
        <v>2.2001423756720486E-6</v>
      </c>
      <c r="CH6" s="159">
        <v>5.7501843252943408E-6</v>
      </c>
      <c r="CI6" s="159">
        <v>3.4901243564709911E-6</v>
      </c>
      <c r="CJ6" s="159">
        <v>2.0941435593161099E-6</v>
      </c>
      <c r="CK6" s="159">
        <v>1.8043336135324605E-6</v>
      </c>
      <c r="CL6" s="159">
        <v>3.2186361368515864E-6</v>
      </c>
      <c r="CM6" s="159">
        <v>2.6859834225266978E-6</v>
      </c>
      <c r="CN6" s="159">
        <v>1.232190551246736E-6</v>
      </c>
      <c r="CO6" s="159">
        <v>4.2528983465731958E-6</v>
      </c>
      <c r="CP6" s="159">
        <v>7.8962592415758824E-6</v>
      </c>
      <c r="CQ6" s="159">
        <v>5.4855277900813436E-6</v>
      </c>
      <c r="CR6" s="159">
        <v>5.1989561570291928E-6</v>
      </c>
      <c r="CS6" s="159">
        <v>2.0517326709698077E-5</v>
      </c>
      <c r="CT6" s="159">
        <v>5.7322481200110834E-6</v>
      </c>
      <c r="CU6" s="159">
        <v>4.7754523905057302E-4</v>
      </c>
      <c r="CV6" s="159">
        <v>1.809326932512737E-5</v>
      </c>
      <c r="CW6" s="159">
        <v>2.8661947571869648E-4</v>
      </c>
      <c r="CX6" s="159">
        <v>7.855384625031257E-6</v>
      </c>
      <c r="CY6" s="159">
        <v>8.026874082195961E-4</v>
      </c>
      <c r="CZ6" s="159">
        <v>1.1462375720741979E-3</v>
      </c>
      <c r="DA6" s="159">
        <v>4.2720304603456941E-4</v>
      </c>
      <c r="DB6" s="159">
        <v>1.9371255168925816E-5</v>
      </c>
      <c r="DC6" s="159">
        <v>7.9893883275846567E-6</v>
      </c>
      <c r="DD6" s="159">
        <v>7.4141342274860093E-6</v>
      </c>
      <c r="DE6" s="159">
        <v>3.9772068858316958E-6</v>
      </c>
      <c r="DF6" s="159">
        <v>2.5059086264024939E-3</v>
      </c>
      <c r="DG6" s="159">
        <v>5.3532826626198661E-3</v>
      </c>
      <c r="DH6" s="159">
        <v>2.2566610709438499E-5</v>
      </c>
      <c r="DI6" s="159">
        <v>4.8485297472483012E-4</v>
      </c>
      <c r="DJ6" s="159">
        <v>1.480368585480859E-3</v>
      </c>
      <c r="DK6" s="159">
        <v>1.464891142016609E-5</v>
      </c>
      <c r="DL6" s="159">
        <v>7.5127512428774307E-6</v>
      </c>
    </row>
    <row r="7" spans="2:116">
      <c r="B7" s="157">
        <v>12</v>
      </c>
      <c r="C7" s="158" t="s">
        <v>401</v>
      </c>
      <c r="D7" s="159">
        <v>0.13915363743023856</v>
      </c>
      <c r="E7" s="159">
        <v>7.1027637497492774E-2</v>
      </c>
      <c r="F7" s="159">
        <v>6.4739981311727923E-2</v>
      </c>
      <c r="G7" s="159">
        <v>7.8831062867913432E-4</v>
      </c>
      <c r="H7" s="159">
        <v>4.4997139384943471E-2</v>
      </c>
      <c r="I7" s="159">
        <v>2.1139401600510074E-2</v>
      </c>
      <c r="J7" s="159">
        <v>7.4467540775449595E-4</v>
      </c>
      <c r="K7" s="159">
        <v>1.0076820785215159</v>
      </c>
      <c r="L7" s="159">
        <v>9.6710966650871797E-4</v>
      </c>
      <c r="M7" s="159">
        <v>4.7615363798419175E-5</v>
      </c>
      <c r="N7" s="159">
        <v>1.7410241246722727E-5</v>
      </c>
      <c r="O7" s="159">
        <v>9.1546363981547786E-8</v>
      </c>
      <c r="P7" s="159">
        <v>3.2279471448899926E-7</v>
      </c>
      <c r="Q7" s="159">
        <v>1.006225100469329E-2</v>
      </c>
      <c r="R7" s="159">
        <v>1.9028453042769649E-4</v>
      </c>
      <c r="S7" s="159">
        <v>3.1887043530324258E-4</v>
      </c>
      <c r="T7" s="159">
        <v>0</v>
      </c>
      <c r="U7" s="159">
        <v>1.9393699750040009E-4</v>
      </c>
      <c r="V7" s="159">
        <v>1.6668726563991845E-4</v>
      </c>
      <c r="W7" s="159">
        <v>2.8883096411109504E-6</v>
      </c>
      <c r="X7" s="159">
        <v>4.4053515196288772E-7</v>
      </c>
      <c r="Y7" s="159">
        <v>6.3220406145761128E-6</v>
      </c>
      <c r="Z7" s="159">
        <v>6.0918086401263717E-7</v>
      </c>
      <c r="AA7" s="159">
        <v>2.9178468737086458E-7</v>
      </c>
      <c r="AB7" s="159">
        <v>9.0364827580675881E-5</v>
      </c>
      <c r="AC7" s="159">
        <v>1.4836103843942534E-6</v>
      </c>
      <c r="AD7" s="159">
        <v>3.0743607978807455E-8</v>
      </c>
      <c r="AE7" s="159">
        <v>1.4505550445691158E-5</v>
      </c>
      <c r="AF7" s="159">
        <v>4.1982554106304921E-7</v>
      </c>
      <c r="AG7" s="159">
        <v>5.6719471654098824E-7</v>
      </c>
      <c r="AH7" s="159">
        <v>3.1077276782250196E-5</v>
      </c>
      <c r="AI7" s="159">
        <v>2.3620608730375281E-5</v>
      </c>
      <c r="AJ7" s="159">
        <v>1.3441274748067531E-8</v>
      </c>
      <c r="AK7" s="159">
        <v>2.1624354969899532E-7</v>
      </c>
      <c r="AL7" s="159">
        <v>1.0682734716513342E-7</v>
      </c>
      <c r="AM7" s="159">
        <v>1.9780833655104156E-6</v>
      </c>
      <c r="AN7" s="159">
        <v>1.6651253369160035E-3</v>
      </c>
      <c r="AO7" s="159">
        <v>3.4563780077233817E-7</v>
      </c>
      <c r="AP7" s="159">
        <v>1.0589040637488652E-7</v>
      </c>
      <c r="AQ7" s="159">
        <v>1.3966222414182594E-6</v>
      </c>
      <c r="AR7" s="159">
        <v>3.527845567915866E-6</v>
      </c>
      <c r="AS7" s="159">
        <v>1.6625390604153168E-8</v>
      </c>
      <c r="AT7" s="159">
        <v>2.459302992344998E-8</v>
      </c>
      <c r="AU7" s="159">
        <v>1.7082412054662406E-7</v>
      </c>
      <c r="AV7" s="159">
        <v>2.548384799719416E-8</v>
      </c>
      <c r="AW7" s="159">
        <v>3.4347040851161018E-8</v>
      </c>
      <c r="AX7" s="159">
        <v>4.2696191587493984E-8</v>
      </c>
      <c r="AY7" s="159">
        <v>1.3224242873871548E-7</v>
      </c>
      <c r="AZ7" s="159">
        <v>7.4669243363521183E-8</v>
      </c>
      <c r="BA7" s="159">
        <v>1.1985650992885713E-7</v>
      </c>
      <c r="BB7" s="159">
        <v>1.1774873124660997E-7</v>
      </c>
      <c r="BC7" s="159">
        <v>2.2454070152007103E-7</v>
      </c>
      <c r="BD7" s="159">
        <v>1.449993382531156E-7</v>
      </c>
      <c r="BE7" s="159">
        <v>1.417504816525296E-7</v>
      </c>
      <c r="BF7" s="159">
        <v>1.3346862272211835E-7</v>
      </c>
      <c r="BG7" s="159">
        <v>1.9951660520555038E-7</v>
      </c>
      <c r="BH7" s="159">
        <v>1.2359239658498996E-7</v>
      </c>
      <c r="BI7" s="159">
        <v>9.0259824964641287E-8</v>
      </c>
      <c r="BJ7" s="159">
        <v>1.7372071392649662E-7</v>
      </c>
      <c r="BK7" s="159">
        <v>8.9508111946139391E-8</v>
      </c>
      <c r="BL7" s="159">
        <v>8.7797316924390121E-8</v>
      </c>
      <c r="BM7" s="159">
        <v>6.0395085686172454E-8</v>
      </c>
      <c r="BN7" s="159">
        <v>8.4934699626577647E-8</v>
      </c>
      <c r="BO7" s="159">
        <v>1.5030348462919754E-7</v>
      </c>
      <c r="BP7" s="159">
        <v>5.148331580391712E-8</v>
      </c>
      <c r="BQ7" s="159">
        <v>3.4594645460740325E-5</v>
      </c>
      <c r="BR7" s="159">
        <v>5.1388095363165658E-8</v>
      </c>
      <c r="BS7" s="159">
        <v>2.4128166517743488E-7</v>
      </c>
      <c r="BT7" s="159">
        <v>1.5262300525892619E-7</v>
      </c>
      <c r="BU7" s="159">
        <v>4.6911888216547141E-7</v>
      </c>
      <c r="BV7" s="159">
        <v>3.6121304213292029E-7</v>
      </c>
      <c r="BW7" s="159">
        <v>8.9827797090693095E-8</v>
      </c>
      <c r="BX7" s="159">
        <v>2.805559303904577E-7</v>
      </c>
      <c r="BY7" s="159">
        <v>1.0471934924168389E-7</v>
      </c>
      <c r="BZ7" s="159">
        <v>1.2139072293297945E-7</v>
      </c>
      <c r="CA7" s="159">
        <v>1.3643003840199569E-7</v>
      </c>
      <c r="CB7" s="159">
        <v>7.3949317232209405E-8</v>
      </c>
      <c r="CC7" s="159">
        <v>8.4912999618284034E-8</v>
      </c>
      <c r="CD7" s="159">
        <v>4.9379651653784393E-8</v>
      </c>
      <c r="CE7" s="159">
        <v>2.1469144461156098E-8</v>
      </c>
      <c r="CF7" s="159">
        <v>3.8097712432473153E-7</v>
      </c>
      <c r="CG7" s="159">
        <v>6.0327462936544626E-8</v>
      </c>
      <c r="CH7" s="159">
        <v>6.7876442614640426E-8</v>
      </c>
      <c r="CI7" s="159">
        <v>1.696804638954227E-7</v>
      </c>
      <c r="CJ7" s="159">
        <v>6.6325656619737139E-8</v>
      </c>
      <c r="CK7" s="159">
        <v>6.6973318252638074E-8</v>
      </c>
      <c r="CL7" s="159">
        <v>8.1135487732663672E-8</v>
      </c>
      <c r="CM7" s="159">
        <v>1.3816473538898438E-7</v>
      </c>
      <c r="CN7" s="159">
        <v>9.0286066620371768E-8</v>
      </c>
      <c r="CO7" s="159">
        <v>5.4308292875470069E-7</v>
      </c>
      <c r="CP7" s="159">
        <v>1.9588209580327094E-7</v>
      </c>
      <c r="CQ7" s="159">
        <v>3.1145055849585733E-7</v>
      </c>
      <c r="CR7" s="159">
        <v>4.5183466050249362E-7</v>
      </c>
      <c r="CS7" s="159">
        <v>4.6478332863564376E-7</v>
      </c>
      <c r="CT7" s="159">
        <v>5.8424277238645369E-7</v>
      </c>
      <c r="CU7" s="159">
        <v>5.1916781773917076E-5</v>
      </c>
      <c r="CV7" s="159">
        <v>2.3175942226458447E-4</v>
      </c>
      <c r="CW7" s="159">
        <v>2.7375470621193977E-5</v>
      </c>
      <c r="CX7" s="159">
        <v>2.7309966327592831E-7</v>
      </c>
      <c r="CY7" s="159">
        <v>9.8988436870632004E-5</v>
      </c>
      <c r="CZ7" s="159">
        <v>1.6936804444817657E-4</v>
      </c>
      <c r="DA7" s="159">
        <v>2.9105801611604463E-6</v>
      </c>
      <c r="DB7" s="159">
        <v>2.048747438987139E-7</v>
      </c>
      <c r="DC7" s="159">
        <v>2.5805156451032504E-7</v>
      </c>
      <c r="DD7" s="159">
        <v>8.7924511146686639E-8</v>
      </c>
      <c r="DE7" s="159">
        <v>1.6234223539659011E-7</v>
      </c>
      <c r="DF7" s="159">
        <v>3.4909358424805762E-4</v>
      </c>
      <c r="DG7" s="159">
        <v>1.12552270490616E-3</v>
      </c>
      <c r="DH7" s="159">
        <v>3.7138424962187474E-7</v>
      </c>
      <c r="DI7" s="159">
        <v>1.8156570581577659E-6</v>
      </c>
      <c r="DJ7" s="159">
        <v>5.0873450174001625E-5</v>
      </c>
      <c r="DK7" s="159">
        <v>1.0345137833811404E-6</v>
      </c>
      <c r="DL7" s="159">
        <v>3.173607156044988E-7</v>
      </c>
    </row>
    <row r="8" spans="2:116">
      <c r="B8" s="157">
        <v>13</v>
      </c>
      <c r="C8" s="158" t="s">
        <v>402</v>
      </c>
      <c r="D8" s="159">
        <v>0.92395582372349983</v>
      </c>
      <c r="E8" s="159">
        <v>0.44415480376848182</v>
      </c>
      <c r="F8" s="159">
        <v>0.10970086367923317</v>
      </c>
      <c r="G8" s="159">
        <v>1.5984411586738069E-3</v>
      </c>
      <c r="H8" s="159">
        <v>9.9255679879044531E-2</v>
      </c>
      <c r="I8" s="159">
        <v>9.2403540222461167E-2</v>
      </c>
      <c r="J8" s="159">
        <v>4.443334713594059E-2</v>
      </c>
      <c r="K8" s="159">
        <v>3.3756479739844067E-2</v>
      </c>
      <c r="L8" s="159">
        <v>1.0000828089596059</v>
      </c>
      <c r="M8" s="159">
        <v>5.6435756364634313E-5</v>
      </c>
      <c r="N8" s="159">
        <v>1.1157338171792595E-5</v>
      </c>
      <c r="O8" s="159">
        <v>2.3285099202571941E-7</v>
      </c>
      <c r="P8" s="159">
        <v>3.730305530783795E-7</v>
      </c>
      <c r="Q8" s="159">
        <v>9.239630976966448E-4</v>
      </c>
      <c r="R8" s="159">
        <v>3.520984633395821E-4</v>
      </c>
      <c r="S8" s="159">
        <v>1.6512118618660461E-3</v>
      </c>
      <c r="T8" s="159">
        <v>0</v>
      </c>
      <c r="U8" s="159">
        <v>9.5837902163004794E-5</v>
      </c>
      <c r="V8" s="159">
        <v>3.6393821472418011E-5</v>
      </c>
      <c r="W8" s="159">
        <v>1.56840750345522E-6</v>
      </c>
      <c r="X8" s="159">
        <v>3.5721770523854052E-7</v>
      </c>
      <c r="Y8" s="159">
        <v>7.824122145302573E-7</v>
      </c>
      <c r="Z8" s="159">
        <v>3.4775714500898845E-7</v>
      </c>
      <c r="AA8" s="159">
        <v>2.1481059358885522E-7</v>
      </c>
      <c r="AB8" s="159">
        <v>3.2141042725738781E-6</v>
      </c>
      <c r="AC8" s="159">
        <v>3.479833479842915E-7</v>
      </c>
      <c r="AD8" s="159">
        <v>8.4256216687742379E-8</v>
      </c>
      <c r="AE8" s="159">
        <v>3.7804415708266327E-6</v>
      </c>
      <c r="AF8" s="159">
        <v>1.9873004632436043E-7</v>
      </c>
      <c r="AG8" s="159">
        <v>1.5443692966805999E-5</v>
      </c>
      <c r="AH8" s="159">
        <v>6.3309178719415663E-5</v>
      </c>
      <c r="AI8" s="159">
        <v>5.8057358350484543E-6</v>
      </c>
      <c r="AJ8" s="159">
        <v>1.9439997979156892E-8</v>
      </c>
      <c r="AK8" s="159">
        <v>1.8097068013975664E-7</v>
      </c>
      <c r="AL8" s="159">
        <v>1.6173307111067709E-7</v>
      </c>
      <c r="AM8" s="159">
        <v>9.6786993459956503E-5</v>
      </c>
      <c r="AN8" s="159">
        <v>5.985448731518787E-5</v>
      </c>
      <c r="AO8" s="159">
        <v>1.9680672606229608E-7</v>
      </c>
      <c r="AP8" s="159">
        <v>2.4813353872199718E-7</v>
      </c>
      <c r="AQ8" s="159">
        <v>5.7796324753591658E-7</v>
      </c>
      <c r="AR8" s="159">
        <v>1.1134944375140043E-5</v>
      </c>
      <c r="AS8" s="159">
        <v>1.1356318305310209E-7</v>
      </c>
      <c r="AT8" s="159">
        <v>4.3147305444434227E-8</v>
      </c>
      <c r="AU8" s="159">
        <v>3.8506148727328134E-7</v>
      </c>
      <c r="AV8" s="159">
        <v>1.2275083911112814E-7</v>
      </c>
      <c r="AW8" s="159">
        <v>9.3610122206837195E-8</v>
      </c>
      <c r="AX8" s="159">
        <v>1.5543132602485902E-7</v>
      </c>
      <c r="AY8" s="159">
        <v>4.4629158511448808E-7</v>
      </c>
      <c r="AZ8" s="159">
        <v>1.9864587306208268E-7</v>
      </c>
      <c r="BA8" s="159">
        <v>5.2512400816140934E-7</v>
      </c>
      <c r="BB8" s="159">
        <v>3.3700812768614323E-7</v>
      </c>
      <c r="BC8" s="159">
        <v>2.890890084156054E-7</v>
      </c>
      <c r="BD8" s="159">
        <v>3.4401357673417901E-7</v>
      </c>
      <c r="BE8" s="159">
        <v>4.6692928283871821E-7</v>
      </c>
      <c r="BF8" s="159">
        <v>4.4999342705134238E-7</v>
      </c>
      <c r="BG8" s="159">
        <v>7.5192439117656594E-7</v>
      </c>
      <c r="BH8" s="159">
        <v>3.3516613194677261E-7</v>
      </c>
      <c r="BI8" s="159">
        <v>1.6238498787251979E-7</v>
      </c>
      <c r="BJ8" s="159">
        <v>5.2864777712456858E-7</v>
      </c>
      <c r="BK8" s="159">
        <v>2.175618584352786E-7</v>
      </c>
      <c r="BL8" s="159">
        <v>1.8706803207014243E-7</v>
      </c>
      <c r="BM8" s="159">
        <v>1.5868290754581625E-7</v>
      </c>
      <c r="BN8" s="159">
        <v>2.4617152447189646E-7</v>
      </c>
      <c r="BO8" s="159">
        <v>7.3881414768757528E-7</v>
      </c>
      <c r="BP8" s="159">
        <v>1.703613447259916E-7</v>
      </c>
      <c r="BQ8" s="159">
        <v>1.6558128613555139E-5</v>
      </c>
      <c r="BR8" s="159">
        <v>1.4886696106880096E-7</v>
      </c>
      <c r="BS8" s="159">
        <v>6.3476687796609285E-6</v>
      </c>
      <c r="BT8" s="159">
        <v>3.3712672256426748E-7</v>
      </c>
      <c r="BU8" s="159">
        <v>2.2504062798103675E-5</v>
      </c>
      <c r="BV8" s="159">
        <v>1.5656824043498721E-5</v>
      </c>
      <c r="BW8" s="159">
        <v>3.8598016652527614E-7</v>
      </c>
      <c r="BX8" s="159">
        <v>2.2746892617524435E-7</v>
      </c>
      <c r="BY8" s="159">
        <v>3.6832745429135005E-7</v>
      </c>
      <c r="BZ8" s="159">
        <v>2.9720411443473975E-7</v>
      </c>
      <c r="CA8" s="159">
        <v>1.5337551969376139E-6</v>
      </c>
      <c r="CB8" s="159">
        <v>2.1793689682009139E-7</v>
      </c>
      <c r="CC8" s="159">
        <v>1.7102029085499352E-7</v>
      </c>
      <c r="CD8" s="159">
        <v>1.1506554044197403E-7</v>
      </c>
      <c r="CE8" s="159">
        <v>7.0481821211996009E-8</v>
      </c>
      <c r="CF8" s="159">
        <v>1.8232691858299192E-6</v>
      </c>
      <c r="CG8" s="159">
        <v>1.7578858506908733E-7</v>
      </c>
      <c r="CH8" s="159">
        <v>3.4614550476554018E-7</v>
      </c>
      <c r="CI8" s="159">
        <v>2.1142440470076951E-7</v>
      </c>
      <c r="CJ8" s="159">
        <v>1.4781237827258666E-7</v>
      </c>
      <c r="CK8" s="159">
        <v>2.2722362961942463E-7</v>
      </c>
      <c r="CL8" s="159">
        <v>2.4460490838426668E-7</v>
      </c>
      <c r="CM8" s="159">
        <v>2.1250745067279756E-7</v>
      </c>
      <c r="CN8" s="159">
        <v>1.4488752870922386E-7</v>
      </c>
      <c r="CO8" s="159">
        <v>1.5942899905077857E-6</v>
      </c>
      <c r="CP8" s="159">
        <v>7.8741697453357746E-6</v>
      </c>
      <c r="CQ8" s="159">
        <v>1.1104334968928339E-6</v>
      </c>
      <c r="CR8" s="159">
        <v>2.3782568012760176E-6</v>
      </c>
      <c r="CS8" s="159">
        <v>1.9490704054653094E-5</v>
      </c>
      <c r="CT8" s="159">
        <v>3.3443174826573959E-7</v>
      </c>
      <c r="CU8" s="159">
        <v>2.8228785012640898E-4</v>
      </c>
      <c r="CV8" s="159">
        <v>8.4883747549543033E-6</v>
      </c>
      <c r="CW8" s="159">
        <v>1.358803926044177E-5</v>
      </c>
      <c r="CX8" s="159">
        <v>3.932132054580996E-7</v>
      </c>
      <c r="CY8" s="159">
        <v>3.8701052072263982E-5</v>
      </c>
      <c r="CZ8" s="159">
        <v>5.6129334914075501E-5</v>
      </c>
      <c r="DA8" s="159">
        <v>1.904957312418259E-5</v>
      </c>
      <c r="DB8" s="159">
        <v>9.6952410062234302E-7</v>
      </c>
      <c r="DC8" s="159">
        <v>3.6150884137435096E-6</v>
      </c>
      <c r="DD8" s="159">
        <v>3.5911173967777591E-7</v>
      </c>
      <c r="DE8" s="159">
        <v>3.6231449869674599E-7</v>
      </c>
      <c r="DF8" s="159">
        <v>1.2339733502756713E-4</v>
      </c>
      <c r="DG8" s="159">
        <v>2.7322055738574863E-4</v>
      </c>
      <c r="DH8" s="159">
        <v>1.2878336268137181E-6</v>
      </c>
      <c r="DI8" s="159">
        <v>7.6641222289020462E-4</v>
      </c>
      <c r="DJ8" s="159">
        <v>6.8069361163153707E-5</v>
      </c>
      <c r="DK8" s="159">
        <v>7.1370141037273682E-7</v>
      </c>
      <c r="DL8" s="159">
        <v>7.2843075935622285E-7</v>
      </c>
    </row>
    <row r="9" spans="2:116">
      <c r="B9" s="157">
        <v>15</v>
      </c>
      <c r="C9" s="158" t="s">
        <v>403</v>
      </c>
      <c r="D9" s="159">
        <v>0.12320699458214301</v>
      </c>
      <c r="E9" s="159">
        <v>0.24883059302407923</v>
      </c>
      <c r="F9" s="159">
        <v>0.2601679723460002</v>
      </c>
      <c r="G9" s="159">
        <v>5.7072542457466829E-4</v>
      </c>
      <c r="H9" s="159">
        <v>0.25309284704537049</v>
      </c>
      <c r="I9" s="159">
        <v>6.7207297466711072E-2</v>
      </c>
      <c r="J9" s="159">
        <v>5.1704386549339099E-5</v>
      </c>
      <c r="K9" s="159">
        <v>4.5688981716408133E-6</v>
      </c>
      <c r="L9" s="159">
        <v>3.5674975319226374E-7</v>
      </c>
      <c r="M9" s="159">
        <v>1.0150988541456878</v>
      </c>
      <c r="N9" s="159">
        <v>1.9118558660459875E-5</v>
      </c>
      <c r="O9" s="159">
        <v>2.9444211048948321E-5</v>
      </c>
      <c r="P9" s="159">
        <v>7.0961985820104542E-6</v>
      </c>
      <c r="Q9" s="159">
        <v>8.8892728408502015E-5</v>
      </c>
      <c r="R9" s="159">
        <v>2.6280107740791726E-6</v>
      </c>
      <c r="S9" s="159">
        <v>7.2318534437591693E-6</v>
      </c>
      <c r="T9" s="159">
        <v>0</v>
      </c>
      <c r="U9" s="159">
        <v>2.0052158207809865E-6</v>
      </c>
      <c r="V9" s="159">
        <v>1.1238005106226803E-6</v>
      </c>
      <c r="W9" s="159">
        <v>8.278890754073516E-3</v>
      </c>
      <c r="X9" s="159">
        <v>1.1391463585620544E-4</v>
      </c>
      <c r="Y9" s="159">
        <v>9.0691459542822455E-7</v>
      </c>
      <c r="Z9" s="159">
        <v>3.0216253106194997E-6</v>
      </c>
      <c r="AA9" s="159">
        <v>9.8099728273816158E-7</v>
      </c>
      <c r="AB9" s="159">
        <v>9.1757957791678393E-7</v>
      </c>
      <c r="AC9" s="159">
        <v>1.0873364376456839E-4</v>
      </c>
      <c r="AD9" s="159">
        <v>1.5221957872537736E-7</v>
      </c>
      <c r="AE9" s="159">
        <v>1.1458241009754343E-6</v>
      </c>
      <c r="AF9" s="159">
        <v>5.1708763705888577E-7</v>
      </c>
      <c r="AG9" s="159">
        <v>6.9576822776707739E-7</v>
      </c>
      <c r="AH9" s="159">
        <v>1.3139333573222903E-6</v>
      </c>
      <c r="AI9" s="159">
        <v>1.6618518477948477E-4</v>
      </c>
      <c r="AJ9" s="159">
        <v>3.9043666936929515E-8</v>
      </c>
      <c r="AK9" s="159">
        <v>1.1827446043246677E-6</v>
      </c>
      <c r="AL9" s="159">
        <v>4.9053715358887816E-7</v>
      </c>
      <c r="AM9" s="159">
        <v>8.3702232932465036E-7</v>
      </c>
      <c r="AN9" s="159">
        <v>3.3766367558228774E-4</v>
      </c>
      <c r="AO9" s="159">
        <v>8.9233161899715569E-6</v>
      </c>
      <c r="AP9" s="159">
        <v>6.6759682970922493E-7</v>
      </c>
      <c r="AQ9" s="159">
        <v>1.4892023942379847E-5</v>
      </c>
      <c r="AR9" s="159">
        <v>2.7836757102013494E-6</v>
      </c>
      <c r="AS9" s="159">
        <v>5.0106566948736331E-7</v>
      </c>
      <c r="AT9" s="159">
        <v>1.4904329763690733E-7</v>
      </c>
      <c r="AU9" s="159">
        <v>6.4741282877084105E-7</v>
      </c>
      <c r="AV9" s="159">
        <v>1.2111778974464738E-7</v>
      </c>
      <c r="AW9" s="159">
        <v>3.8302110483138659E-7</v>
      </c>
      <c r="AX9" s="159">
        <v>1.6864238014061768E-6</v>
      </c>
      <c r="AY9" s="159">
        <v>1.7966209240761728E-6</v>
      </c>
      <c r="AZ9" s="159">
        <v>1.0541136448224977E-6</v>
      </c>
      <c r="BA9" s="159">
        <v>4.3273110318155517E-7</v>
      </c>
      <c r="BB9" s="159">
        <v>3.7999606210614347E-7</v>
      </c>
      <c r="BC9" s="159">
        <v>1.8789688201905728E-6</v>
      </c>
      <c r="BD9" s="159">
        <v>3.7883661507585596E-7</v>
      </c>
      <c r="BE9" s="159">
        <v>4.257718029301091E-7</v>
      </c>
      <c r="BF9" s="159">
        <v>4.9161456587566444E-7</v>
      </c>
      <c r="BG9" s="159">
        <v>5.3749668153062143E-7</v>
      </c>
      <c r="BH9" s="159">
        <v>4.2718513580041525E-7</v>
      </c>
      <c r="BI9" s="159">
        <v>8.7827363084571801E-7</v>
      </c>
      <c r="BJ9" s="159">
        <v>4.7270485353015879E-7</v>
      </c>
      <c r="BK9" s="159">
        <v>4.0969044209020581E-7</v>
      </c>
      <c r="BL9" s="159">
        <v>3.8912786674491538E-7</v>
      </c>
      <c r="BM9" s="159">
        <v>7.3256382226767611E-7</v>
      </c>
      <c r="BN9" s="159">
        <v>6.3598486379003522E-7</v>
      </c>
      <c r="BO9" s="159">
        <v>2.5633491101139751E-7</v>
      </c>
      <c r="BP9" s="159">
        <v>9.249113652409874E-7</v>
      </c>
      <c r="BQ9" s="159">
        <v>7.1911609193927315E-5</v>
      </c>
      <c r="BR9" s="159">
        <v>2.082771650571838E-7</v>
      </c>
      <c r="BS9" s="159">
        <v>7.4252319872294959E-5</v>
      </c>
      <c r="BT9" s="159">
        <v>2.1922544784914505E-5</v>
      </c>
      <c r="BU9" s="159">
        <v>9.5624380372184269E-6</v>
      </c>
      <c r="BV9" s="159">
        <v>9.1695648405183772E-6</v>
      </c>
      <c r="BW9" s="159">
        <v>2.4817568154469529E-6</v>
      </c>
      <c r="BX9" s="159">
        <v>3.2275348662799319E-7</v>
      </c>
      <c r="BY9" s="159">
        <v>4.3860266810547838E-7</v>
      </c>
      <c r="BZ9" s="159">
        <v>3.6868674720175388E-7</v>
      </c>
      <c r="CA9" s="159">
        <v>9.9199770427837624E-7</v>
      </c>
      <c r="CB9" s="159">
        <v>2.2469628768651774E-7</v>
      </c>
      <c r="CC9" s="159">
        <v>1.3786726773790365E-7</v>
      </c>
      <c r="CD9" s="159">
        <v>1.3530497458537112E-7</v>
      </c>
      <c r="CE9" s="159">
        <v>7.4801341820564718E-8</v>
      </c>
      <c r="CF9" s="159">
        <v>9.820390350222881E-7</v>
      </c>
      <c r="CG9" s="159">
        <v>5.0997008874568409E-7</v>
      </c>
      <c r="CH9" s="159">
        <v>1.9275770505055609E-6</v>
      </c>
      <c r="CI9" s="159">
        <v>1.8105305185256589E-6</v>
      </c>
      <c r="CJ9" s="159">
        <v>3.7759207207413291E-6</v>
      </c>
      <c r="CK9" s="159">
        <v>6.5458915956644757E-7</v>
      </c>
      <c r="CL9" s="159">
        <v>8.9671721810383546E-7</v>
      </c>
      <c r="CM9" s="159">
        <v>2.5171079291101171E-5</v>
      </c>
      <c r="CN9" s="159">
        <v>1.3632134514736862E-7</v>
      </c>
      <c r="CO9" s="159">
        <v>3.3426438406792511E-7</v>
      </c>
      <c r="CP9" s="159">
        <v>3.6265105204624084E-7</v>
      </c>
      <c r="CQ9" s="159">
        <v>3.2766051751006554E-7</v>
      </c>
      <c r="CR9" s="159">
        <v>3.1834492791949017E-7</v>
      </c>
      <c r="CS9" s="159">
        <v>6.9400618619033078E-7</v>
      </c>
      <c r="CT9" s="159">
        <v>6.2922201584107997E-7</v>
      </c>
      <c r="CU9" s="159">
        <v>1.297428303321285E-5</v>
      </c>
      <c r="CV9" s="159">
        <v>6.9121039380188594E-7</v>
      </c>
      <c r="CW9" s="159">
        <v>1.8665832266087774E-6</v>
      </c>
      <c r="CX9" s="159">
        <v>9.519506792141731E-7</v>
      </c>
      <c r="CY9" s="159">
        <v>1.9365100327446022E-5</v>
      </c>
      <c r="CZ9" s="159">
        <v>3.0844401181093145E-5</v>
      </c>
      <c r="DA9" s="159">
        <v>6.250346921979587E-7</v>
      </c>
      <c r="DB9" s="159">
        <v>4.1378323990542696E-7</v>
      </c>
      <c r="DC9" s="159">
        <v>3.7075999456321333E-7</v>
      </c>
      <c r="DD9" s="159">
        <v>3.9759930068715925E-7</v>
      </c>
      <c r="DE9" s="159">
        <v>5.3677363763954711E-7</v>
      </c>
      <c r="DF9" s="159">
        <v>1.3446269722622558E-4</v>
      </c>
      <c r="DG9" s="159">
        <v>2.3800644400587476E-4</v>
      </c>
      <c r="DH9" s="159">
        <v>1.3554865934983086E-6</v>
      </c>
      <c r="DI9" s="159">
        <v>1.1402940715738478E-6</v>
      </c>
      <c r="DJ9" s="159">
        <v>2.0970285908381826E-5</v>
      </c>
      <c r="DK9" s="159">
        <v>1.9604019478240587E-6</v>
      </c>
      <c r="DL9" s="159">
        <v>5.8091823271811293E-7</v>
      </c>
    </row>
    <row r="10" spans="2:116">
      <c r="B10" s="157">
        <v>17</v>
      </c>
      <c r="C10" s="158" t="s">
        <v>404</v>
      </c>
      <c r="D10" s="159">
        <v>7.7524852073075357E-3</v>
      </c>
      <c r="E10" s="159">
        <v>9.9096179532262144E-2</v>
      </c>
      <c r="F10" s="159">
        <v>0.10466627754163697</v>
      </c>
      <c r="G10" s="159">
        <v>9.5267298600370555E-4</v>
      </c>
      <c r="H10" s="159">
        <v>0.15397892279210337</v>
      </c>
      <c r="I10" s="159">
        <v>6.6246745852416564E-2</v>
      </c>
      <c r="J10" s="159">
        <v>1.2693006817263572E-8</v>
      </c>
      <c r="K10" s="159">
        <v>3.1558888996887792E-7</v>
      </c>
      <c r="L10" s="159">
        <v>5.2266431492947547E-8</v>
      </c>
      <c r="M10" s="159">
        <v>3.1381698861275429E-7</v>
      </c>
      <c r="N10" s="159">
        <v>1.0012955925404932</v>
      </c>
      <c r="O10" s="159">
        <v>2.7039557207405494E-8</v>
      </c>
      <c r="P10" s="159">
        <v>4.1403257732835902E-8</v>
      </c>
      <c r="Q10" s="159">
        <v>6.6237350603178444E-5</v>
      </c>
      <c r="R10" s="159">
        <v>1.2388099589967964E-6</v>
      </c>
      <c r="S10" s="159">
        <v>1.0345568809123451E-5</v>
      </c>
      <c r="T10" s="159">
        <v>0</v>
      </c>
      <c r="U10" s="159">
        <v>1.8947554780706623E-8</v>
      </c>
      <c r="V10" s="159">
        <v>3.1695976438270642E-7</v>
      </c>
      <c r="W10" s="159">
        <v>6.4415575179775073E-8</v>
      </c>
      <c r="X10" s="159">
        <v>1.7152417268050398E-7</v>
      </c>
      <c r="Y10" s="159">
        <v>5.7103965248834078E-8</v>
      </c>
      <c r="Z10" s="159">
        <v>1.2316560093998933E-8</v>
      </c>
      <c r="AA10" s="159">
        <v>1.27620728789035E-8</v>
      </c>
      <c r="AB10" s="159">
        <v>4.1340525176680688E-7</v>
      </c>
      <c r="AC10" s="159">
        <v>1.2713351799955942E-8</v>
      </c>
      <c r="AD10" s="159">
        <v>1.8192980561613624E-9</v>
      </c>
      <c r="AE10" s="159">
        <v>1.1706287927478944E-7</v>
      </c>
      <c r="AF10" s="159">
        <v>6.261483312929651E-9</v>
      </c>
      <c r="AG10" s="159">
        <v>6.4159770857740654E-9</v>
      </c>
      <c r="AH10" s="159">
        <v>1.9172748619537837E-6</v>
      </c>
      <c r="AI10" s="159">
        <v>1.656096305607421E-7</v>
      </c>
      <c r="AJ10" s="159">
        <v>5.3118773903596191E-10</v>
      </c>
      <c r="AK10" s="159">
        <v>1.0272168287192111E-8</v>
      </c>
      <c r="AL10" s="159">
        <v>7.466684062402087E-9</v>
      </c>
      <c r="AM10" s="159">
        <v>9.0180711367841854E-9</v>
      </c>
      <c r="AN10" s="159">
        <v>5.7775134690390815E-7</v>
      </c>
      <c r="AO10" s="159">
        <v>6.3510828983103553E-8</v>
      </c>
      <c r="AP10" s="159">
        <v>1.0215013796987177E-8</v>
      </c>
      <c r="AQ10" s="159">
        <v>5.3071355039729574E-8</v>
      </c>
      <c r="AR10" s="159">
        <v>7.0785296293889791E-8</v>
      </c>
      <c r="AS10" s="159">
        <v>5.0930072803335182E-9</v>
      </c>
      <c r="AT10" s="159">
        <v>2.0758954994416233E-8</v>
      </c>
      <c r="AU10" s="159">
        <v>4.3265352933124526E-8</v>
      </c>
      <c r="AV10" s="159">
        <v>4.6638323246838494E-9</v>
      </c>
      <c r="AW10" s="159">
        <v>3.9423487895303115E-9</v>
      </c>
      <c r="AX10" s="159">
        <v>9.0924699685502562E-9</v>
      </c>
      <c r="AY10" s="159">
        <v>7.9638970622928606E-9</v>
      </c>
      <c r="AZ10" s="159">
        <v>7.5071956407348899E-9</v>
      </c>
      <c r="BA10" s="159">
        <v>1.1087826176895906E-8</v>
      </c>
      <c r="BB10" s="159">
        <v>2.3030832374411289E-8</v>
      </c>
      <c r="BC10" s="159">
        <v>2.8171821886503096E-8</v>
      </c>
      <c r="BD10" s="159">
        <v>1.3075494058604588E-8</v>
      </c>
      <c r="BE10" s="159">
        <v>2.0279528496632191E-8</v>
      </c>
      <c r="BF10" s="159">
        <v>2.2838659750925956E-8</v>
      </c>
      <c r="BG10" s="159">
        <v>9.7824382565517463E-9</v>
      </c>
      <c r="BH10" s="159">
        <v>6.9565988969670518E-8</v>
      </c>
      <c r="BI10" s="159">
        <v>1.4849403588694078E-8</v>
      </c>
      <c r="BJ10" s="159">
        <v>3.6973111937500151E-8</v>
      </c>
      <c r="BK10" s="159">
        <v>2.025754007298835E-8</v>
      </c>
      <c r="BL10" s="159">
        <v>1.2956029079150279E-8</v>
      </c>
      <c r="BM10" s="159">
        <v>9.9529206679569961E-9</v>
      </c>
      <c r="BN10" s="159">
        <v>1.1729703633089762E-8</v>
      </c>
      <c r="BO10" s="159">
        <v>1.1970960561848758E-8</v>
      </c>
      <c r="BP10" s="159">
        <v>8.5151137628014748E-9</v>
      </c>
      <c r="BQ10" s="159">
        <v>1.3336004145571821E-4</v>
      </c>
      <c r="BR10" s="159">
        <v>7.8329197772620613E-9</v>
      </c>
      <c r="BS10" s="159">
        <v>3.0284106026592853E-8</v>
      </c>
      <c r="BT10" s="159">
        <v>8.2569648246637371E-8</v>
      </c>
      <c r="BU10" s="159">
        <v>6.3142848917966652E-8</v>
      </c>
      <c r="BV10" s="159">
        <v>6.2885728224967958E-8</v>
      </c>
      <c r="BW10" s="159">
        <v>9.806503966508546E-9</v>
      </c>
      <c r="BX10" s="159">
        <v>4.3449788793004397E-9</v>
      </c>
      <c r="BY10" s="159">
        <v>2.2667906030527128E-8</v>
      </c>
      <c r="BZ10" s="159">
        <v>2.552783021508529E-8</v>
      </c>
      <c r="CA10" s="159">
        <v>1.8179495640362072E-8</v>
      </c>
      <c r="CB10" s="159">
        <v>1.7981408582026118E-8</v>
      </c>
      <c r="CC10" s="159">
        <v>1.4122089793767364E-8</v>
      </c>
      <c r="CD10" s="159">
        <v>8.4242258907793473E-9</v>
      </c>
      <c r="CE10" s="159">
        <v>2.6928666762239438E-9</v>
      </c>
      <c r="CF10" s="159">
        <v>1.5720179252576783E-8</v>
      </c>
      <c r="CG10" s="159">
        <v>1.1812169238795793E-8</v>
      </c>
      <c r="CH10" s="159">
        <v>1.6446310853599176E-8</v>
      </c>
      <c r="CI10" s="159">
        <v>3.7759080083921311E-8</v>
      </c>
      <c r="CJ10" s="159">
        <v>1.4013277607553159E-8</v>
      </c>
      <c r="CK10" s="159">
        <v>1.8037709214366849E-8</v>
      </c>
      <c r="CL10" s="159">
        <v>1.3787475314091128E-8</v>
      </c>
      <c r="CM10" s="159">
        <v>1.7635973500645799E-8</v>
      </c>
      <c r="CN10" s="159">
        <v>1.2242894784478469E-8</v>
      </c>
      <c r="CO10" s="159">
        <v>4.0914148690979355E-8</v>
      </c>
      <c r="CP10" s="159">
        <v>3.9830079282469813E-8</v>
      </c>
      <c r="CQ10" s="159">
        <v>1.2188013674972921E-7</v>
      </c>
      <c r="CR10" s="159">
        <v>3.5876207870677898E-8</v>
      </c>
      <c r="CS10" s="159">
        <v>1.5924772067056468E-7</v>
      </c>
      <c r="CT10" s="159">
        <v>6.9813092283267399E-8</v>
      </c>
      <c r="CU10" s="159">
        <v>1.0631011654917786E-6</v>
      </c>
      <c r="CV10" s="159">
        <v>1.846823583908095E-7</v>
      </c>
      <c r="CW10" s="159">
        <v>2.0380359880585019E-6</v>
      </c>
      <c r="CX10" s="159">
        <v>2.8287160544107444E-8</v>
      </c>
      <c r="CY10" s="159">
        <v>7.1456970004295009E-6</v>
      </c>
      <c r="CZ10" s="159">
        <v>1.347400591853656E-5</v>
      </c>
      <c r="DA10" s="159">
        <v>1.0752798451708195E-7</v>
      </c>
      <c r="DB10" s="159">
        <v>1.1276197988260472E-7</v>
      </c>
      <c r="DC10" s="159">
        <v>6.3773166028838366E-8</v>
      </c>
      <c r="DD10" s="159">
        <v>2.5783048002506707E-8</v>
      </c>
      <c r="DE10" s="159">
        <v>7.8304364612555667E-8</v>
      </c>
      <c r="DF10" s="159">
        <v>3.1226361868895162E-5</v>
      </c>
      <c r="DG10" s="159">
        <v>5.3256691704256128E-5</v>
      </c>
      <c r="DH10" s="159">
        <v>8.6777628525420266E-8</v>
      </c>
      <c r="DI10" s="159">
        <v>3.3452376919882952E-7</v>
      </c>
      <c r="DJ10" s="159">
        <v>4.3827777442320349E-6</v>
      </c>
      <c r="DK10" s="159">
        <v>2.0958506108486164E-6</v>
      </c>
      <c r="DL10" s="159">
        <v>2.6580204526288165E-8</v>
      </c>
    </row>
    <row r="11" spans="2:116">
      <c r="B11" s="157">
        <v>61</v>
      </c>
      <c r="C11" s="158" t="s">
        <v>405</v>
      </c>
      <c r="D11" s="159">
        <v>0</v>
      </c>
      <c r="E11" s="159">
        <v>0.22000000000000003</v>
      </c>
      <c r="F11" s="159">
        <v>6.2014285714285716E-2</v>
      </c>
      <c r="G11" s="159">
        <v>2.469975451108595E-8</v>
      </c>
      <c r="H11" s="159">
        <v>2.8571428571428571E-2</v>
      </c>
      <c r="I11" s="159">
        <v>2.8571428571428571E-2</v>
      </c>
      <c r="J11" s="159">
        <v>0</v>
      </c>
      <c r="K11" s="159">
        <v>0</v>
      </c>
      <c r="L11" s="159">
        <v>0</v>
      </c>
      <c r="M11" s="159">
        <v>0</v>
      </c>
      <c r="N11" s="159">
        <v>0</v>
      </c>
      <c r="O11" s="159">
        <v>1</v>
      </c>
      <c r="P11" s="159">
        <v>0</v>
      </c>
      <c r="Q11" s="159">
        <v>0</v>
      </c>
      <c r="R11" s="159">
        <v>0</v>
      </c>
      <c r="S11" s="159">
        <v>0</v>
      </c>
      <c r="T11" s="159">
        <v>0</v>
      </c>
      <c r="U11" s="159">
        <v>0</v>
      </c>
      <c r="V11" s="159">
        <v>0</v>
      </c>
      <c r="W11" s="159">
        <v>0</v>
      </c>
      <c r="X11" s="159">
        <v>0</v>
      </c>
      <c r="Y11" s="159">
        <v>0</v>
      </c>
      <c r="Z11" s="159">
        <v>0</v>
      </c>
      <c r="AA11" s="159">
        <v>0</v>
      </c>
      <c r="AB11" s="159">
        <v>0</v>
      </c>
      <c r="AC11" s="159">
        <v>0</v>
      </c>
      <c r="AD11" s="159">
        <v>0</v>
      </c>
      <c r="AE11" s="159">
        <v>0</v>
      </c>
      <c r="AF11" s="159">
        <v>0</v>
      </c>
      <c r="AG11" s="159">
        <v>0</v>
      </c>
      <c r="AH11" s="159">
        <v>0</v>
      </c>
      <c r="AI11" s="159">
        <v>0</v>
      </c>
      <c r="AJ11" s="159">
        <v>0</v>
      </c>
      <c r="AK11" s="159">
        <v>0</v>
      </c>
      <c r="AL11" s="159">
        <v>0</v>
      </c>
      <c r="AM11" s="159">
        <v>0</v>
      </c>
      <c r="AN11" s="159">
        <v>0</v>
      </c>
      <c r="AO11" s="159">
        <v>0</v>
      </c>
      <c r="AP11" s="159">
        <v>0</v>
      </c>
      <c r="AQ11" s="159">
        <v>0</v>
      </c>
      <c r="AR11" s="159">
        <v>0</v>
      </c>
      <c r="AS11" s="159">
        <v>0</v>
      </c>
      <c r="AT11" s="159">
        <v>0</v>
      </c>
      <c r="AU11" s="159">
        <v>0</v>
      </c>
      <c r="AV11" s="159">
        <v>0</v>
      </c>
      <c r="AW11" s="159">
        <v>0</v>
      </c>
      <c r="AX11" s="159">
        <v>0</v>
      </c>
      <c r="AY11" s="159">
        <v>0</v>
      </c>
      <c r="AZ11" s="159">
        <v>0</v>
      </c>
      <c r="BA11" s="159">
        <v>0</v>
      </c>
      <c r="BB11" s="159">
        <v>0</v>
      </c>
      <c r="BC11" s="159">
        <v>0</v>
      </c>
      <c r="BD11" s="159">
        <v>0</v>
      </c>
      <c r="BE11" s="159">
        <v>0</v>
      </c>
      <c r="BF11" s="159">
        <v>0</v>
      </c>
      <c r="BG11" s="159">
        <v>0</v>
      </c>
      <c r="BH11" s="159">
        <v>0</v>
      </c>
      <c r="BI11" s="159">
        <v>0</v>
      </c>
      <c r="BJ11" s="159">
        <v>0</v>
      </c>
      <c r="BK11" s="159">
        <v>0</v>
      </c>
      <c r="BL11" s="159">
        <v>0</v>
      </c>
      <c r="BM11" s="159">
        <v>0</v>
      </c>
      <c r="BN11" s="159">
        <v>0</v>
      </c>
      <c r="BO11" s="159">
        <v>0</v>
      </c>
      <c r="BP11" s="159">
        <v>0</v>
      </c>
      <c r="BQ11" s="159">
        <v>0</v>
      </c>
      <c r="BR11" s="159">
        <v>0</v>
      </c>
      <c r="BS11" s="159">
        <v>0</v>
      </c>
      <c r="BT11" s="159">
        <v>0</v>
      </c>
      <c r="BU11" s="159">
        <v>0</v>
      </c>
      <c r="BV11" s="159">
        <v>0</v>
      </c>
      <c r="BW11" s="159">
        <v>0</v>
      </c>
      <c r="BX11" s="159">
        <v>0</v>
      </c>
      <c r="BY11" s="159">
        <v>0</v>
      </c>
      <c r="BZ11" s="159">
        <v>0</v>
      </c>
      <c r="CA11" s="159">
        <v>0</v>
      </c>
      <c r="CB11" s="159">
        <v>0</v>
      </c>
      <c r="CC11" s="159">
        <v>0</v>
      </c>
      <c r="CD11" s="159">
        <v>0</v>
      </c>
      <c r="CE11" s="159">
        <v>0</v>
      </c>
      <c r="CF11" s="159">
        <v>0</v>
      </c>
      <c r="CG11" s="159">
        <v>0</v>
      </c>
      <c r="CH11" s="159">
        <v>0</v>
      </c>
      <c r="CI11" s="159">
        <v>0</v>
      </c>
      <c r="CJ11" s="159">
        <v>0</v>
      </c>
      <c r="CK11" s="159">
        <v>0</v>
      </c>
      <c r="CL11" s="159">
        <v>0</v>
      </c>
      <c r="CM11" s="159">
        <v>0</v>
      </c>
      <c r="CN11" s="159">
        <v>0</v>
      </c>
      <c r="CO11" s="159">
        <v>0</v>
      </c>
      <c r="CP11" s="159">
        <v>0</v>
      </c>
      <c r="CQ11" s="159">
        <v>0</v>
      </c>
      <c r="CR11" s="159">
        <v>0</v>
      </c>
      <c r="CS11" s="159">
        <v>0</v>
      </c>
      <c r="CT11" s="159">
        <v>0</v>
      </c>
      <c r="CU11" s="159">
        <v>0</v>
      </c>
      <c r="CV11" s="159">
        <v>0</v>
      </c>
      <c r="CW11" s="159">
        <v>0</v>
      </c>
      <c r="CX11" s="159">
        <v>0</v>
      </c>
      <c r="CY11" s="159">
        <v>0</v>
      </c>
      <c r="CZ11" s="159">
        <v>0</v>
      </c>
      <c r="DA11" s="159">
        <v>0</v>
      </c>
      <c r="DB11" s="159">
        <v>0</v>
      </c>
      <c r="DC11" s="159">
        <v>0</v>
      </c>
      <c r="DD11" s="159">
        <v>0</v>
      </c>
      <c r="DE11" s="159">
        <v>0</v>
      </c>
      <c r="DF11" s="159">
        <v>0</v>
      </c>
      <c r="DG11" s="159">
        <v>0</v>
      </c>
      <c r="DH11" s="159">
        <v>0</v>
      </c>
      <c r="DI11" s="159">
        <v>0</v>
      </c>
      <c r="DJ11" s="159">
        <v>0</v>
      </c>
      <c r="DK11" s="159">
        <v>0</v>
      </c>
      <c r="DL11" s="159">
        <v>0</v>
      </c>
    </row>
    <row r="12" spans="2:116">
      <c r="B12" s="157">
        <v>62</v>
      </c>
      <c r="C12" s="158" t="s">
        <v>406</v>
      </c>
      <c r="D12" s="159">
        <v>0.14470502565080734</v>
      </c>
      <c r="E12" s="159">
        <v>0.18791593597105991</v>
      </c>
      <c r="F12" s="159">
        <v>8.0186888629329406E-2</v>
      </c>
      <c r="G12" s="159">
        <v>1.1457461882764812E-7</v>
      </c>
      <c r="H12" s="159">
        <v>3.9236735325799237E-2</v>
      </c>
      <c r="I12" s="159">
        <v>3.8850166504855399E-2</v>
      </c>
      <c r="J12" s="159">
        <v>6.9951715059791216E-6</v>
      </c>
      <c r="K12" s="159">
        <v>2.3132602025700487E-6</v>
      </c>
      <c r="L12" s="159">
        <v>4.0309112491277117E-6</v>
      </c>
      <c r="M12" s="159">
        <v>3.3384139936954491E-5</v>
      </c>
      <c r="N12" s="159">
        <v>3.5977465319065266E-6</v>
      </c>
      <c r="O12" s="159">
        <v>8.8698114842231923E-6</v>
      </c>
      <c r="P12" s="159">
        <v>1.0003451686914517</v>
      </c>
      <c r="Q12" s="159">
        <v>5.3435908259286497E-6</v>
      </c>
      <c r="R12" s="159">
        <v>2.5708671920755053E-5</v>
      </c>
      <c r="S12" s="159">
        <v>6.2547686978955011E-6</v>
      </c>
      <c r="T12" s="159">
        <v>0</v>
      </c>
      <c r="U12" s="159">
        <v>4.0963820416040817E-6</v>
      </c>
      <c r="V12" s="159">
        <v>3.9278786314993719E-6</v>
      </c>
      <c r="W12" s="159">
        <v>3.7916079667907109E-6</v>
      </c>
      <c r="X12" s="159">
        <v>3.5686195176984699E-5</v>
      </c>
      <c r="Y12" s="159">
        <v>2.2971310419851672E-4</v>
      </c>
      <c r="Z12" s="159">
        <v>1.690011829730356E-5</v>
      </c>
      <c r="AA12" s="159">
        <v>6.2019356595494581E-6</v>
      </c>
      <c r="AB12" s="159">
        <v>5.6892148845340328E-4</v>
      </c>
      <c r="AC12" s="159">
        <v>7.7333445285357487E-3</v>
      </c>
      <c r="AD12" s="159">
        <v>2.9567151621107734E-6</v>
      </c>
      <c r="AE12" s="159">
        <v>1.3673276108335834E-4</v>
      </c>
      <c r="AF12" s="159">
        <v>2.0825333054190734E-5</v>
      </c>
      <c r="AG12" s="159">
        <v>8.7711938552529285E-6</v>
      </c>
      <c r="AH12" s="159">
        <v>7.6574208063208009E-5</v>
      </c>
      <c r="AI12" s="159">
        <v>6.26780693396236E-5</v>
      </c>
      <c r="AJ12" s="159">
        <v>-1.4898123303826061E-4</v>
      </c>
      <c r="AK12" s="159">
        <v>8.3577872247155155E-3</v>
      </c>
      <c r="AL12" s="159">
        <v>1.1019088305138376E-5</v>
      </c>
      <c r="AM12" s="159">
        <v>3.6621324946072505E-5</v>
      </c>
      <c r="AN12" s="159">
        <v>5.7157294398868129E-6</v>
      </c>
      <c r="AO12" s="159">
        <v>1.9442440712582162E-2</v>
      </c>
      <c r="AP12" s="159">
        <v>1.3693168050401518E-2</v>
      </c>
      <c r="AQ12" s="159">
        <v>3.1085734716933791E-3</v>
      </c>
      <c r="AR12" s="159">
        <v>6.1148538809577754E-3</v>
      </c>
      <c r="AS12" s="159">
        <v>8.7568028063905665E-3</v>
      </c>
      <c r="AT12" s="159">
        <v>-8.997425980447779E-4</v>
      </c>
      <c r="AU12" s="159">
        <v>-1.8180520990696515E-4</v>
      </c>
      <c r="AV12" s="159">
        <v>-2.3094804809532009E-5</v>
      </c>
      <c r="AW12" s="159">
        <v>3.3187431415011334E-2</v>
      </c>
      <c r="AX12" s="159">
        <v>1.4574523273322396E-3</v>
      </c>
      <c r="AY12" s="159">
        <v>1.7484411335394501E-5</v>
      </c>
      <c r="AZ12" s="159">
        <v>5.1736420924287925E-5</v>
      </c>
      <c r="BA12" s="159">
        <v>1.3950929894395562E-5</v>
      </c>
      <c r="BB12" s="159">
        <v>1.4389788195811559E-5</v>
      </c>
      <c r="BC12" s="159">
        <v>9.0235131077010566E-5</v>
      </c>
      <c r="BD12" s="159">
        <v>5.8905521468040087E-5</v>
      </c>
      <c r="BE12" s="159">
        <v>6.5393866970031873E-5</v>
      </c>
      <c r="BF12" s="159">
        <v>4.2051402774316396E-5</v>
      </c>
      <c r="BG12" s="159">
        <v>1.1731298910617473E-5</v>
      </c>
      <c r="BH12" s="159">
        <v>1.3122670395395905E-5</v>
      </c>
      <c r="BI12" s="159">
        <v>2.4355421271975459E-4</v>
      </c>
      <c r="BJ12" s="159">
        <v>1.7410132986977958E-5</v>
      </c>
      <c r="BK12" s="159">
        <v>7.0728475344594156E-6</v>
      </c>
      <c r="BL12" s="159">
        <v>2.9174608375862822E-5</v>
      </c>
      <c r="BM12" s="159">
        <v>1.0274244683887647E-5</v>
      </c>
      <c r="BN12" s="159">
        <v>2.6574255397148325E-5</v>
      </c>
      <c r="BO12" s="159">
        <v>3.0540237094877718E-6</v>
      </c>
      <c r="BP12" s="159">
        <v>1.3514663978147618E-5</v>
      </c>
      <c r="BQ12" s="159">
        <v>2.11734270094264E-4</v>
      </c>
      <c r="BR12" s="159">
        <v>2.1855243213218299E-6</v>
      </c>
      <c r="BS12" s="159">
        <v>4.9208746553844253E-4</v>
      </c>
      <c r="BT12" s="159">
        <v>3.0048707136307918E-4</v>
      </c>
      <c r="BU12" s="159">
        <v>2.360738553793072E-3</v>
      </c>
      <c r="BV12" s="159">
        <v>2.3907559869390015E-3</v>
      </c>
      <c r="BW12" s="159">
        <v>5.2075984748998178E-5</v>
      </c>
      <c r="BX12" s="159">
        <v>2.3093362032805828E-6</v>
      </c>
      <c r="BY12" s="159">
        <v>1.0753291799862731E-5</v>
      </c>
      <c r="BZ12" s="159">
        <v>7.7072601693499319E-6</v>
      </c>
      <c r="CA12" s="159">
        <v>1.6610553923521451E-6</v>
      </c>
      <c r="CB12" s="159">
        <v>8.7599605357461141E-7</v>
      </c>
      <c r="CC12" s="159">
        <v>1.2926260902948982E-6</v>
      </c>
      <c r="CD12" s="159">
        <v>1.4001607358351181E-6</v>
      </c>
      <c r="CE12" s="159">
        <v>1.5150513743629243E-6</v>
      </c>
      <c r="CF12" s="159">
        <v>3.4745626185696122E-6</v>
      </c>
      <c r="CG12" s="159">
        <v>1.22441300363973E-6</v>
      </c>
      <c r="CH12" s="159">
        <v>3.2376276654106318E-6</v>
      </c>
      <c r="CI12" s="159">
        <v>1.8517943694702771E-6</v>
      </c>
      <c r="CJ12" s="159">
        <v>1.3075188773492337E-6</v>
      </c>
      <c r="CK12" s="159">
        <v>9.693913409492547E-7</v>
      </c>
      <c r="CL12" s="159">
        <v>3.1637104807569711E-6</v>
      </c>
      <c r="CM12" s="159">
        <v>2.8715407648551831E-6</v>
      </c>
      <c r="CN12" s="159">
        <v>5.408165016954995E-7</v>
      </c>
      <c r="CO12" s="159">
        <v>1.1598538191312873E-6</v>
      </c>
      <c r="CP12" s="159">
        <v>2.8890731592690386E-6</v>
      </c>
      <c r="CQ12" s="159">
        <v>1.0380967481427917E-6</v>
      </c>
      <c r="CR12" s="159">
        <v>1.2127979005810998E-6</v>
      </c>
      <c r="CS12" s="159">
        <v>4.6287442505884216E-6</v>
      </c>
      <c r="CT12" s="159">
        <v>2.8517223564448383E-6</v>
      </c>
      <c r="CU12" s="159">
        <v>2.2610530457810195E-6</v>
      </c>
      <c r="CV12" s="159">
        <v>7.7473568624521497E-6</v>
      </c>
      <c r="CW12" s="159">
        <v>5.4582276027568456E-6</v>
      </c>
      <c r="CX12" s="159">
        <v>1.3967134711230689E-5</v>
      </c>
      <c r="CY12" s="159">
        <v>2.5987011889367776E-6</v>
      </c>
      <c r="CZ12" s="159">
        <v>2.0875488060356327E-6</v>
      </c>
      <c r="DA12" s="159">
        <v>2.5338430704758906E-6</v>
      </c>
      <c r="DB12" s="159">
        <v>1.8909315971811189E-6</v>
      </c>
      <c r="DC12" s="159">
        <v>1.2210447189445676E-6</v>
      </c>
      <c r="DD12" s="159">
        <v>1.3334547367401274E-5</v>
      </c>
      <c r="DE12" s="159">
        <v>8.9153453348985659E-7</v>
      </c>
      <c r="DF12" s="159">
        <v>-1.8743011800807335E-6</v>
      </c>
      <c r="DG12" s="159">
        <v>1.2164553506646673E-6</v>
      </c>
      <c r="DH12" s="159">
        <v>3.3898855001573515E-6</v>
      </c>
      <c r="DI12" s="159">
        <v>7.7811050761255829E-6</v>
      </c>
      <c r="DJ12" s="159">
        <v>1.1612569503744847E-5</v>
      </c>
      <c r="DK12" s="159">
        <v>1.5683239874632743E-5</v>
      </c>
      <c r="DL12" s="159">
        <v>4.3084872588047726E-5</v>
      </c>
    </row>
    <row r="13" spans="2:116">
      <c r="B13" s="157">
        <v>111</v>
      </c>
      <c r="C13" s="158" t="s">
        <v>407</v>
      </c>
      <c r="D13" s="159">
        <v>0.16155246163895098</v>
      </c>
      <c r="E13" s="159">
        <v>0.16359400432153856</v>
      </c>
      <c r="F13" s="159">
        <v>9.9649227109552568E-2</v>
      </c>
      <c r="G13" s="159">
        <v>6.7059915657387836E-2</v>
      </c>
      <c r="H13" s="159">
        <v>5.0055685463292393E-2</v>
      </c>
      <c r="I13" s="159">
        <v>4.8581619264084934E-2</v>
      </c>
      <c r="J13" s="159">
        <v>3.0276023987746098E-5</v>
      </c>
      <c r="K13" s="159">
        <v>2.9277530655951499E-3</v>
      </c>
      <c r="L13" s="159">
        <v>6.5465836143936774E-5</v>
      </c>
      <c r="M13" s="159">
        <v>4.7034862365316534E-3</v>
      </c>
      <c r="N13" s="159">
        <v>1.751898435753589E-3</v>
      </c>
      <c r="O13" s="159">
        <v>3.236032402046024E-6</v>
      </c>
      <c r="P13" s="159">
        <v>1.0750194416058356E-5</v>
      </c>
      <c r="Q13" s="159">
        <v>1.0447829860886941</v>
      </c>
      <c r="R13" s="159">
        <v>1.9171636425128213E-2</v>
      </c>
      <c r="S13" s="159">
        <v>2.7652557654166115E-2</v>
      </c>
      <c r="T13" s="159">
        <v>0</v>
      </c>
      <c r="U13" s="159">
        <v>5.1650001853560926E-5</v>
      </c>
      <c r="V13" s="159">
        <v>1.4454249017277249E-3</v>
      </c>
      <c r="W13" s="159">
        <v>2.9119569134049495E-4</v>
      </c>
      <c r="X13" s="159">
        <v>1.9204508061755045E-5</v>
      </c>
      <c r="Y13" s="159">
        <v>6.493527045187816E-4</v>
      </c>
      <c r="Z13" s="159">
        <v>5.4794671496876608E-5</v>
      </c>
      <c r="AA13" s="159">
        <v>2.6384407268897013E-5</v>
      </c>
      <c r="AB13" s="159">
        <v>2.8645320853889621E-5</v>
      </c>
      <c r="AC13" s="159">
        <v>1.336831319850013E-4</v>
      </c>
      <c r="AD13" s="159">
        <v>1.6284684986690688E-6</v>
      </c>
      <c r="AE13" s="159">
        <v>1.4907294667894813E-3</v>
      </c>
      <c r="AF13" s="159">
        <v>3.7819719657857854E-5</v>
      </c>
      <c r="AG13" s="159">
        <v>1.6944732270592662E-5</v>
      </c>
      <c r="AH13" s="159">
        <v>2.7204499552716255E-3</v>
      </c>
      <c r="AI13" s="159">
        <v>2.4397077988766308E-3</v>
      </c>
      <c r="AJ13" s="159">
        <v>1.166020232989534E-6</v>
      </c>
      <c r="AK13" s="159">
        <v>1.5954206276734453E-5</v>
      </c>
      <c r="AL13" s="159">
        <v>7.479447626897393E-6</v>
      </c>
      <c r="AM13" s="159">
        <v>1.1178076268152142E-5</v>
      </c>
      <c r="AN13" s="159">
        <v>6.4204340275838606E-3</v>
      </c>
      <c r="AO13" s="159">
        <v>2.5096748602773546E-5</v>
      </c>
      <c r="AP13" s="159">
        <v>5.8289927102806377E-6</v>
      </c>
      <c r="AQ13" s="159">
        <v>9.1218437829374718E-5</v>
      </c>
      <c r="AR13" s="159">
        <v>3.3755244166918909E-4</v>
      </c>
      <c r="AS13" s="159">
        <v>2.2199905961553523E-6</v>
      </c>
      <c r="AT13" s="159">
        <v>5.1244214099962364E-7</v>
      </c>
      <c r="AU13" s="159">
        <v>6.9049013291059789E-6</v>
      </c>
      <c r="AV13" s="159">
        <v>7.3182937170853486E-7</v>
      </c>
      <c r="AW13" s="159">
        <v>1.4395650581345559E-6</v>
      </c>
      <c r="AX13" s="159">
        <v>2.1295943248851385E-6</v>
      </c>
      <c r="AY13" s="159">
        <v>5.0557838990208439E-6</v>
      </c>
      <c r="AZ13" s="159">
        <v>4.0062931131136862E-6</v>
      </c>
      <c r="BA13" s="159">
        <v>4.7262365369428427E-6</v>
      </c>
      <c r="BB13" s="159">
        <v>3.8048188344004152E-6</v>
      </c>
      <c r="BC13" s="159">
        <v>4.8974970617920295E-6</v>
      </c>
      <c r="BD13" s="159">
        <v>3.9222591965835739E-6</v>
      </c>
      <c r="BE13" s="159">
        <v>4.7188439730021368E-6</v>
      </c>
      <c r="BF13" s="159">
        <v>5.5153206828984155E-6</v>
      </c>
      <c r="BG13" s="159">
        <v>5.3313437926749766E-6</v>
      </c>
      <c r="BH13" s="159">
        <v>3.750676435090628E-6</v>
      </c>
      <c r="BI13" s="159">
        <v>5.3219255703440902E-6</v>
      </c>
      <c r="BJ13" s="159">
        <v>5.3077174638653572E-6</v>
      </c>
      <c r="BK13" s="159">
        <v>4.8626826530479087E-6</v>
      </c>
      <c r="BL13" s="159">
        <v>3.7548135801446205E-6</v>
      </c>
      <c r="BM13" s="159">
        <v>3.7447036719971486E-6</v>
      </c>
      <c r="BN13" s="159">
        <v>4.5017577748388499E-6</v>
      </c>
      <c r="BO13" s="159">
        <v>4.6448709427331469E-6</v>
      </c>
      <c r="BP13" s="159">
        <v>2.1738458334802804E-6</v>
      </c>
      <c r="BQ13" s="159">
        <v>4.9312233747350479E-4</v>
      </c>
      <c r="BR13" s="159">
        <v>1.4515429560698643E-6</v>
      </c>
      <c r="BS13" s="159">
        <v>7.6259567677396782E-6</v>
      </c>
      <c r="BT13" s="159">
        <v>6.5265755775846435E-6</v>
      </c>
      <c r="BU13" s="159">
        <v>3.2890805912482514E-6</v>
      </c>
      <c r="BV13" s="159">
        <v>3.7819833870616233E-6</v>
      </c>
      <c r="BW13" s="159">
        <v>2.9309474392880861E-6</v>
      </c>
      <c r="BX13" s="159">
        <v>3.5621326573111575E-6</v>
      </c>
      <c r="BY13" s="159">
        <v>4.7509540266423345E-6</v>
      </c>
      <c r="BZ13" s="159">
        <v>6.3346984233748108E-6</v>
      </c>
      <c r="CA13" s="159">
        <v>2.5854250946455107E-6</v>
      </c>
      <c r="CB13" s="159">
        <v>2.2630474608371764E-6</v>
      </c>
      <c r="CC13" s="159">
        <v>2.3523802290379419E-6</v>
      </c>
      <c r="CD13" s="159">
        <v>1.4487827553388928E-6</v>
      </c>
      <c r="CE13" s="159">
        <v>5.6775740525615256E-7</v>
      </c>
      <c r="CF13" s="159">
        <v>9.8027763984666361E-6</v>
      </c>
      <c r="CG13" s="159">
        <v>1.8924203628031563E-6</v>
      </c>
      <c r="CH13" s="159">
        <v>2.170155461501688E-6</v>
      </c>
      <c r="CI13" s="159">
        <v>2.8298615949814109E-6</v>
      </c>
      <c r="CJ13" s="159">
        <v>2.0444049534840949E-6</v>
      </c>
      <c r="CK13" s="159">
        <v>2.006383126637712E-6</v>
      </c>
      <c r="CL13" s="159">
        <v>3.3052611155510237E-6</v>
      </c>
      <c r="CM13" s="159">
        <v>6.6077189316229025E-6</v>
      </c>
      <c r="CN13" s="159">
        <v>1.7498338575170688E-6</v>
      </c>
      <c r="CO13" s="159">
        <v>9.0434105778367079E-6</v>
      </c>
      <c r="CP13" s="159">
        <v>4.7407046315324802E-6</v>
      </c>
      <c r="CQ13" s="159">
        <v>8.6217571349973312E-6</v>
      </c>
      <c r="CR13" s="159">
        <v>9.5294814130107601E-6</v>
      </c>
      <c r="CS13" s="159">
        <v>1.8743785385874327E-5</v>
      </c>
      <c r="CT13" s="159">
        <v>3.4744316958615121E-5</v>
      </c>
      <c r="CU13" s="159">
        <v>1.3585262049739923E-3</v>
      </c>
      <c r="CV13" s="159">
        <v>1.5677646267082549E-5</v>
      </c>
      <c r="CW13" s="159">
        <v>7.6695485746341931E-4</v>
      </c>
      <c r="CX13" s="159">
        <v>1.6202971583709074E-5</v>
      </c>
      <c r="CY13" s="159">
        <v>2.2468350945559104E-3</v>
      </c>
      <c r="CZ13" s="159">
        <v>3.765428099545816E-3</v>
      </c>
      <c r="DA13" s="159">
        <v>2.3000563342965875E-4</v>
      </c>
      <c r="DB13" s="159">
        <v>4.6995600739279112E-6</v>
      </c>
      <c r="DC13" s="159">
        <v>8.5175076610792932E-6</v>
      </c>
      <c r="DD13" s="159">
        <v>4.5243316502645846E-6</v>
      </c>
      <c r="DE13" s="159">
        <v>5.3182834031425247E-6</v>
      </c>
      <c r="DF13" s="159">
        <v>8.5758643455594828E-3</v>
      </c>
      <c r="DG13" s="159">
        <v>2.8791297601387367E-2</v>
      </c>
      <c r="DH13" s="159">
        <v>1.5979357747269295E-5</v>
      </c>
      <c r="DI13" s="159">
        <v>1.50828711376019E-5</v>
      </c>
      <c r="DJ13" s="159">
        <v>1.2334478558094031E-3</v>
      </c>
      <c r="DK13" s="159">
        <v>3.5345391587746659E-5</v>
      </c>
      <c r="DL13" s="159">
        <v>1.4462552436877722E-5</v>
      </c>
    </row>
    <row r="14" spans="2:116">
      <c r="B14" s="157">
        <v>112</v>
      </c>
      <c r="C14" s="158" t="s">
        <v>408</v>
      </c>
      <c r="D14" s="159">
        <v>8.8432949014278672E-2</v>
      </c>
      <c r="E14" s="159">
        <v>0.12330914982678437</v>
      </c>
      <c r="F14" s="159">
        <v>0.17639072051247726</v>
      </c>
      <c r="G14" s="159">
        <v>1.4185589034790658E-2</v>
      </c>
      <c r="H14" s="159">
        <v>2.6554850394299626E-2</v>
      </c>
      <c r="I14" s="159">
        <v>2.5174945819106721E-2</v>
      </c>
      <c r="J14" s="159">
        <v>2.3674328619629376E-6</v>
      </c>
      <c r="K14" s="159">
        <v>1.7773409665569938E-5</v>
      </c>
      <c r="L14" s="159">
        <v>6.7390157977894658E-6</v>
      </c>
      <c r="M14" s="159">
        <v>2.0575970329258306E-6</v>
      </c>
      <c r="N14" s="159">
        <v>1.4222925078138024E-4</v>
      </c>
      <c r="O14" s="159">
        <v>2.8567795357398921E-6</v>
      </c>
      <c r="P14" s="159">
        <v>3.8517216966231247E-6</v>
      </c>
      <c r="Q14" s="159">
        <v>2.0736557599931966E-4</v>
      </c>
      <c r="R14" s="159">
        <v>1.0070890268709378</v>
      </c>
      <c r="S14" s="159">
        <v>7.7267059323954763E-6</v>
      </c>
      <c r="T14" s="159">
        <v>0</v>
      </c>
      <c r="U14" s="159">
        <v>8.4601995055946821E-7</v>
      </c>
      <c r="V14" s="159">
        <v>1.9890650883658231E-6</v>
      </c>
      <c r="W14" s="159">
        <v>1.4326246237409926E-6</v>
      </c>
      <c r="X14" s="159">
        <v>1.1357073501329577E-6</v>
      </c>
      <c r="Y14" s="159">
        <v>1.4204243462484938E-6</v>
      </c>
      <c r="Z14" s="159">
        <v>1.6238338743723759E-6</v>
      </c>
      <c r="AA14" s="159">
        <v>1.5789010768383821E-6</v>
      </c>
      <c r="AB14" s="159">
        <v>4.9762310867391824E-7</v>
      </c>
      <c r="AC14" s="159">
        <v>6.2966383139851478E-7</v>
      </c>
      <c r="AD14" s="159">
        <v>1.2578507861629522E-7</v>
      </c>
      <c r="AE14" s="159">
        <v>1.7086754174351667E-6</v>
      </c>
      <c r="AF14" s="159">
        <v>5.9739020718004251E-7</v>
      </c>
      <c r="AG14" s="159">
        <v>2.0658057203165157E-6</v>
      </c>
      <c r="AH14" s="159">
        <v>7.9759587673742687E-6</v>
      </c>
      <c r="AI14" s="159">
        <v>1.4583959290963375E-6</v>
      </c>
      <c r="AJ14" s="159">
        <v>1.4001108355249289E-7</v>
      </c>
      <c r="AK14" s="159">
        <v>1.8580483338615684E-6</v>
      </c>
      <c r="AL14" s="159">
        <v>9.4226978771639024E-7</v>
      </c>
      <c r="AM14" s="159">
        <v>1.8530831878848782E-6</v>
      </c>
      <c r="AN14" s="159">
        <v>4.0400472687942418E-6</v>
      </c>
      <c r="AO14" s="159">
        <v>1.575931944374499E-6</v>
      </c>
      <c r="AP14" s="159">
        <v>1.8729921620200307E-6</v>
      </c>
      <c r="AQ14" s="159">
        <v>7.679032831437842E-7</v>
      </c>
      <c r="AR14" s="159">
        <v>2.2669522692290195E-6</v>
      </c>
      <c r="AS14" s="159">
        <v>1.3477472540136532E-6</v>
      </c>
      <c r="AT14" s="159">
        <v>2.7535227341710547E-7</v>
      </c>
      <c r="AU14" s="159">
        <v>6.791736138550569E-6</v>
      </c>
      <c r="AV14" s="159">
        <v>1.7219203401940479E-6</v>
      </c>
      <c r="AW14" s="159">
        <v>1.3243616395813435E-6</v>
      </c>
      <c r="AX14" s="159">
        <v>1.2016548462850617E-6</v>
      </c>
      <c r="AY14" s="159">
        <v>1.5844357473303473E-6</v>
      </c>
      <c r="AZ14" s="159">
        <v>1.8916755913184608E-6</v>
      </c>
      <c r="BA14" s="159">
        <v>3.7748497016642568E-6</v>
      </c>
      <c r="BB14" s="159">
        <v>2.501767084026554E-6</v>
      </c>
      <c r="BC14" s="159">
        <v>1.5411299341229313E-6</v>
      </c>
      <c r="BD14" s="159">
        <v>7.7105217041348998E-7</v>
      </c>
      <c r="BE14" s="159">
        <v>5.3314392537940217E-7</v>
      </c>
      <c r="BF14" s="159">
        <v>9.900535668141926E-7</v>
      </c>
      <c r="BG14" s="159">
        <v>6.6481188883175883E-7</v>
      </c>
      <c r="BH14" s="159">
        <v>6.5715200559458632E-7</v>
      </c>
      <c r="BI14" s="159">
        <v>1.3426600604350194E-6</v>
      </c>
      <c r="BJ14" s="159">
        <v>1.1333485728298117E-6</v>
      </c>
      <c r="BK14" s="159">
        <v>7.5887769629518054E-7</v>
      </c>
      <c r="BL14" s="159">
        <v>4.5846098599830527E-7</v>
      </c>
      <c r="BM14" s="159">
        <v>3.2971817017872135E-7</v>
      </c>
      <c r="BN14" s="159">
        <v>7.2311761575285459E-7</v>
      </c>
      <c r="BO14" s="159">
        <v>2.7219977057511992E-6</v>
      </c>
      <c r="BP14" s="159">
        <v>2.221325398635286E-6</v>
      </c>
      <c r="BQ14" s="159">
        <v>1.5719208261746771E-6</v>
      </c>
      <c r="BR14" s="159">
        <v>1.2035568461349325E-6</v>
      </c>
      <c r="BS14" s="159">
        <v>4.6380650428857802E-6</v>
      </c>
      <c r="BT14" s="159">
        <v>5.1291233396018065E-6</v>
      </c>
      <c r="BU14" s="159">
        <v>1.9531454106983619E-6</v>
      </c>
      <c r="BV14" s="159">
        <v>2.6588906495324169E-6</v>
      </c>
      <c r="BW14" s="159">
        <v>2.0040984289098402E-6</v>
      </c>
      <c r="BX14" s="159">
        <v>7.1678081956525499E-7</v>
      </c>
      <c r="BY14" s="159">
        <v>2.9319021161976038E-6</v>
      </c>
      <c r="BZ14" s="159">
        <v>5.176199901945653E-6</v>
      </c>
      <c r="CA14" s="159">
        <v>1.0223885939179137E-5</v>
      </c>
      <c r="CB14" s="159">
        <v>1.5408870523771833E-6</v>
      </c>
      <c r="CC14" s="159">
        <v>2.7762709853450449E-6</v>
      </c>
      <c r="CD14" s="159">
        <v>7.6671352268759067E-7</v>
      </c>
      <c r="CE14" s="159">
        <v>1.9272770190324592E-7</v>
      </c>
      <c r="CF14" s="159">
        <v>2.4487295898226113E-6</v>
      </c>
      <c r="CG14" s="159">
        <v>3.2101168096328368E-6</v>
      </c>
      <c r="CH14" s="159">
        <v>1.4215097385005063E-6</v>
      </c>
      <c r="CI14" s="159">
        <v>2.004994756757789E-6</v>
      </c>
      <c r="CJ14" s="159">
        <v>2.4662453038880809E-6</v>
      </c>
      <c r="CK14" s="159">
        <v>7.2211972477913755E-7</v>
      </c>
      <c r="CL14" s="159">
        <v>1.2757745836388451E-6</v>
      </c>
      <c r="CM14" s="159">
        <v>2.8584654608496396E-6</v>
      </c>
      <c r="CN14" s="159">
        <v>5.7893895338348457E-7</v>
      </c>
      <c r="CO14" s="159">
        <v>1.2671800403018594E-6</v>
      </c>
      <c r="CP14" s="159">
        <v>1.9246466528031452E-6</v>
      </c>
      <c r="CQ14" s="159">
        <v>9.5621941427355687E-7</v>
      </c>
      <c r="CR14" s="159">
        <v>1.1087719585690198E-6</v>
      </c>
      <c r="CS14" s="159">
        <v>1.6591601875415904E-6</v>
      </c>
      <c r="CT14" s="159">
        <v>1.9725766223471252E-6</v>
      </c>
      <c r="CU14" s="159">
        <v>2.8062503075074024E-5</v>
      </c>
      <c r="CV14" s="159">
        <v>2.8305196368986595E-6</v>
      </c>
      <c r="CW14" s="159">
        <v>4.9538812451399484E-5</v>
      </c>
      <c r="CX14" s="159">
        <v>3.763088695659226E-6</v>
      </c>
      <c r="CY14" s="159">
        <v>1.3782150843202941E-4</v>
      </c>
      <c r="CZ14" s="159">
        <v>2.441159030339856E-4</v>
      </c>
      <c r="DA14" s="159">
        <v>1.8908968293676915E-6</v>
      </c>
      <c r="DB14" s="159">
        <v>2.0400191854335034E-6</v>
      </c>
      <c r="DC14" s="159">
        <v>9.2714725501395051E-7</v>
      </c>
      <c r="DD14" s="159">
        <v>1.1136297113956369E-6</v>
      </c>
      <c r="DE14" s="159">
        <v>2.0150295794280532E-6</v>
      </c>
      <c r="DF14" s="159">
        <v>2.1746089384504083E-3</v>
      </c>
      <c r="DG14" s="159">
        <v>6.8121571966550517E-3</v>
      </c>
      <c r="DH14" s="159">
        <v>2.5938946489212778E-6</v>
      </c>
      <c r="DI14" s="159">
        <v>1.230258840256059E-6</v>
      </c>
      <c r="DJ14" s="159">
        <v>1.5165286822895919E-4</v>
      </c>
      <c r="DK14" s="159">
        <v>2.0653642110213271E-6</v>
      </c>
      <c r="DL14" s="159">
        <v>2.7271834743990164E-4</v>
      </c>
    </row>
    <row r="15" spans="2:116">
      <c r="B15" s="157">
        <v>113</v>
      </c>
      <c r="C15" s="160" t="s">
        <v>409</v>
      </c>
      <c r="D15" s="159">
        <v>3.9173290605491462E-2</v>
      </c>
      <c r="E15" s="159">
        <v>9.8436669854707892E-2</v>
      </c>
      <c r="F15" s="159">
        <v>0.27521932923357323</v>
      </c>
      <c r="G15" s="159">
        <v>3.8037800430146924E-4</v>
      </c>
      <c r="H15" s="159">
        <v>1.9973953115182349E-2</v>
      </c>
      <c r="I15" s="159">
        <v>1.9761464252254876E-2</v>
      </c>
      <c r="J15" s="159">
        <v>3.1125009375806501E-4</v>
      </c>
      <c r="K15" s="159">
        <v>1.396198992982289E-2</v>
      </c>
      <c r="L15" s="159">
        <v>5.5929315043661031E-4</v>
      </c>
      <c r="M15" s="159">
        <v>6.0604566531139977E-4</v>
      </c>
      <c r="N15" s="159">
        <v>5.6018632471711762E-3</v>
      </c>
      <c r="O15" s="159">
        <v>5.275108062586555E-8</v>
      </c>
      <c r="P15" s="159">
        <v>9.358300680940734E-8</v>
      </c>
      <c r="Q15" s="159">
        <v>1.4380841176977346E-4</v>
      </c>
      <c r="R15" s="159">
        <v>5.0980099924613271E-6</v>
      </c>
      <c r="S15" s="159">
        <v>1.0025175162967437</v>
      </c>
      <c r="T15" s="159">
        <v>0</v>
      </c>
      <c r="U15" s="159">
        <v>3.3221773198616702E-6</v>
      </c>
      <c r="V15" s="159">
        <v>2.662118962883465E-6</v>
      </c>
      <c r="W15" s="159">
        <v>5.0873020131256116E-6</v>
      </c>
      <c r="X15" s="159">
        <v>1.9839109752159696E-7</v>
      </c>
      <c r="Y15" s="159">
        <v>2.5034779760353836E-7</v>
      </c>
      <c r="Z15" s="159">
        <v>1.4300214371708027E-7</v>
      </c>
      <c r="AA15" s="159">
        <v>1.0317235468771926E-7</v>
      </c>
      <c r="AB15" s="159">
        <v>1.6329432119567222E-5</v>
      </c>
      <c r="AC15" s="159">
        <v>1.9142524837930173E-7</v>
      </c>
      <c r="AD15" s="159">
        <v>1.0346653924212039E-8</v>
      </c>
      <c r="AE15" s="159">
        <v>3.1400361043385181E-7</v>
      </c>
      <c r="AF15" s="159">
        <v>6.8958653141320341E-8</v>
      </c>
      <c r="AG15" s="159">
        <v>1.9660627356431322E-7</v>
      </c>
      <c r="AH15" s="159">
        <v>9.5690982526659733E-7</v>
      </c>
      <c r="AI15" s="159">
        <v>5.622219766435051E-7</v>
      </c>
      <c r="AJ15" s="159">
        <v>1.2975333309947137E-8</v>
      </c>
      <c r="AK15" s="159">
        <v>9.4759320451421727E-8</v>
      </c>
      <c r="AL15" s="159">
        <v>8.1608709999488624E-8</v>
      </c>
      <c r="AM15" s="159">
        <v>7.672373127667722E-7</v>
      </c>
      <c r="AN15" s="159">
        <v>2.3438427550789021E-5</v>
      </c>
      <c r="AO15" s="159">
        <v>8.2347349331732842E-8</v>
      </c>
      <c r="AP15" s="159">
        <v>6.794888462666086E-8</v>
      </c>
      <c r="AQ15" s="159">
        <v>7.9552401242852904E-8</v>
      </c>
      <c r="AR15" s="159">
        <v>1.9642366638286786E-7</v>
      </c>
      <c r="AS15" s="159">
        <v>2.5477406998606698E-8</v>
      </c>
      <c r="AT15" s="159">
        <v>2.0086998320602052E-8</v>
      </c>
      <c r="AU15" s="159">
        <v>6.3127579540781398E-8</v>
      </c>
      <c r="AV15" s="159">
        <v>1.1646720914027636E-7</v>
      </c>
      <c r="AW15" s="159">
        <v>3.8638014426671171E-8</v>
      </c>
      <c r="AX15" s="159">
        <v>7.7052495271159218E-8</v>
      </c>
      <c r="AY15" s="159">
        <v>8.5678351539313154E-8</v>
      </c>
      <c r="AZ15" s="159">
        <v>6.8696365274924471E-8</v>
      </c>
      <c r="BA15" s="159">
        <v>7.9134524575662829E-8</v>
      </c>
      <c r="BB15" s="159">
        <v>6.9048007438687412E-8</v>
      </c>
      <c r="BC15" s="159">
        <v>8.169180270977475E-8</v>
      </c>
      <c r="BD15" s="159">
        <v>8.72063456568864E-8</v>
      </c>
      <c r="BE15" s="159">
        <v>5.9898666075904454E-8</v>
      </c>
      <c r="BF15" s="159">
        <v>9.318626138902768E-8</v>
      </c>
      <c r="BG15" s="159">
        <v>8.3215752315951888E-8</v>
      </c>
      <c r="BH15" s="159">
        <v>7.5515792891724655E-8</v>
      </c>
      <c r="BI15" s="159">
        <v>8.4555299034594934E-8</v>
      </c>
      <c r="BJ15" s="159">
        <v>8.3856260720011619E-8</v>
      </c>
      <c r="BK15" s="159">
        <v>6.969432381206418E-8</v>
      </c>
      <c r="BL15" s="159">
        <v>5.143181917727661E-8</v>
      </c>
      <c r="BM15" s="159">
        <v>3.6277635773562813E-8</v>
      </c>
      <c r="BN15" s="159">
        <v>9.3479443269480467E-8</v>
      </c>
      <c r="BO15" s="159">
        <v>5.0367690990492229E-8</v>
      </c>
      <c r="BP15" s="159">
        <v>5.1709365464237183E-8</v>
      </c>
      <c r="BQ15" s="159">
        <v>1.5271913504997358E-6</v>
      </c>
      <c r="BR15" s="159">
        <v>1.960239240389588E-8</v>
      </c>
      <c r="BS15" s="159">
        <v>1.8630822197326779E-7</v>
      </c>
      <c r="BT15" s="159">
        <v>1.3073786627325508E-7</v>
      </c>
      <c r="BU15" s="159">
        <v>2.1170438163706599E-6</v>
      </c>
      <c r="BV15" s="159">
        <v>1.8506194014850742E-7</v>
      </c>
      <c r="BW15" s="159">
        <v>5.1307357855456884E-8</v>
      </c>
      <c r="BX15" s="159">
        <v>4.5908052701015187E-8</v>
      </c>
      <c r="BY15" s="159">
        <v>4.4182134644697669E-8</v>
      </c>
      <c r="BZ15" s="159">
        <v>3.9180243833523995E-8</v>
      </c>
      <c r="CA15" s="159">
        <v>2.0093377503264629E-6</v>
      </c>
      <c r="CB15" s="159">
        <v>1.9484359316507185E-8</v>
      </c>
      <c r="CC15" s="159">
        <v>1.0666334374718055E-8</v>
      </c>
      <c r="CD15" s="159">
        <v>1.0667522768693685E-8</v>
      </c>
      <c r="CE15" s="159">
        <v>3.4182111577833079E-9</v>
      </c>
      <c r="CF15" s="159">
        <v>6.1948462775019836E-8</v>
      </c>
      <c r="CG15" s="159">
        <v>2.7144470731356476E-8</v>
      </c>
      <c r="CH15" s="159">
        <v>1.802447976635251E-7</v>
      </c>
      <c r="CI15" s="159">
        <v>5.3586763460585794E-8</v>
      </c>
      <c r="CJ15" s="159">
        <v>2.7687001581619781E-8</v>
      </c>
      <c r="CK15" s="159">
        <v>2.3393616154005099E-8</v>
      </c>
      <c r="CL15" s="159">
        <v>2.2483956492836354E-8</v>
      </c>
      <c r="CM15" s="159">
        <v>5.8586397005321276E-8</v>
      </c>
      <c r="CN15" s="159">
        <v>1.8430269310472826E-8</v>
      </c>
      <c r="CO15" s="159">
        <v>6.3849463044682222E-8</v>
      </c>
      <c r="CP15" s="159">
        <v>3.8755948361149975E-7</v>
      </c>
      <c r="CQ15" s="159">
        <v>5.7989514828296263E-8</v>
      </c>
      <c r="CR15" s="159">
        <v>9.6185679454327256E-8</v>
      </c>
      <c r="CS15" s="159">
        <v>1.0027375446734308E-6</v>
      </c>
      <c r="CT15" s="159">
        <v>3.4035634097680604E-8</v>
      </c>
      <c r="CU15" s="159">
        <v>7.8651640581379566E-6</v>
      </c>
      <c r="CV15" s="159">
        <v>1.6937397205447086E-4</v>
      </c>
      <c r="CW15" s="159">
        <v>2.0032278387773062E-6</v>
      </c>
      <c r="CX15" s="159">
        <v>4.3212674550301126E-8</v>
      </c>
      <c r="CY15" s="159">
        <v>4.3004962703325587E-6</v>
      </c>
      <c r="CZ15" s="159">
        <v>3.7994081633360096E-6</v>
      </c>
      <c r="DA15" s="159">
        <v>2.338944220179952E-7</v>
      </c>
      <c r="DB15" s="159">
        <v>4.274073722496543E-8</v>
      </c>
      <c r="DC15" s="159">
        <v>1.8363457516646549E-7</v>
      </c>
      <c r="DD15" s="159">
        <v>1.014060417669447E-7</v>
      </c>
      <c r="DE15" s="159">
        <v>3.0558540707622066E-8</v>
      </c>
      <c r="DF15" s="159">
        <v>5.9979287074066256E-6</v>
      </c>
      <c r="DG15" s="159">
        <v>1.781459907756271E-5</v>
      </c>
      <c r="DH15" s="159">
        <v>7.5703296709938615E-8</v>
      </c>
      <c r="DI15" s="159">
        <v>3.7846190132440753E-5</v>
      </c>
      <c r="DJ15" s="159">
        <v>1.2945436708676043E-6</v>
      </c>
      <c r="DK15" s="159">
        <v>3.7028641559365758E-7</v>
      </c>
      <c r="DL15" s="159">
        <v>5.1262516885637346E-8</v>
      </c>
    </row>
    <row r="16" spans="2:116">
      <c r="B16" s="157">
        <v>114</v>
      </c>
      <c r="C16" s="158" t="s">
        <v>507</v>
      </c>
      <c r="D16" s="159">
        <v>0</v>
      </c>
      <c r="E16" s="159">
        <v>0</v>
      </c>
      <c r="F16" s="159">
        <v>0</v>
      </c>
      <c r="G16" s="159">
        <v>1.0483029794841288E-2</v>
      </c>
      <c r="H16" s="159">
        <v>0</v>
      </c>
      <c r="I16" s="159">
        <v>0</v>
      </c>
      <c r="J16" s="159">
        <v>0</v>
      </c>
      <c r="K16" s="159">
        <v>0</v>
      </c>
      <c r="L16" s="159">
        <v>0</v>
      </c>
      <c r="M16" s="159">
        <v>0</v>
      </c>
      <c r="N16" s="159">
        <v>0</v>
      </c>
      <c r="O16" s="159">
        <v>0</v>
      </c>
      <c r="P16" s="159">
        <v>0</v>
      </c>
      <c r="Q16" s="159">
        <v>0</v>
      </c>
      <c r="R16" s="159">
        <v>0</v>
      </c>
      <c r="S16" s="159">
        <v>0</v>
      </c>
      <c r="T16" s="159">
        <v>1</v>
      </c>
      <c r="U16" s="159">
        <v>0</v>
      </c>
      <c r="V16" s="159">
        <v>0</v>
      </c>
      <c r="W16" s="159">
        <v>0</v>
      </c>
      <c r="X16" s="159">
        <v>0</v>
      </c>
      <c r="Y16" s="159">
        <v>0</v>
      </c>
      <c r="Z16" s="159">
        <v>0</v>
      </c>
      <c r="AA16" s="159">
        <v>0</v>
      </c>
      <c r="AB16" s="159">
        <v>0</v>
      </c>
      <c r="AC16" s="159">
        <v>0</v>
      </c>
      <c r="AD16" s="159">
        <v>0</v>
      </c>
      <c r="AE16" s="159">
        <v>0</v>
      </c>
      <c r="AF16" s="159">
        <v>0</v>
      </c>
      <c r="AG16" s="159">
        <v>0</v>
      </c>
      <c r="AH16" s="159">
        <v>0</v>
      </c>
      <c r="AI16" s="159">
        <v>0</v>
      </c>
      <c r="AJ16" s="159">
        <v>0</v>
      </c>
      <c r="AK16" s="159">
        <v>0</v>
      </c>
      <c r="AL16" s="159">
        <v>0</v>
      </c>
      <c r="AM16" s="159">
        <v>0</v>
      </c>
      <c r="AN16" s="159">
        <v>0</v>
      </c>
      <c r="AO16" s="159">
        <v>0</v>
      </c>
      <c r="AP16" s="159">
        <v>0</v>
      </c>
      <c r="AQ16" s="159">
        <v>0</v>
      </c>
      <c r="AR16" s="159">
        <v>0</v>
      </c>
      <c r="AS16" s="159">
        <v>0</v>
      </c>
      <c r="AT16" s="159">
        <v>0</v>
      </c>
      <c r="AU16" s="159">
        <v>0</v>
      </c>
      <c r="AV16" s="159">
        <v>0</v>
      </c>
      <c r="AW16" s="159">
        <v>0</v>
      </c>
      <c r="AX16" s="159">
        <v>0</v>
      </c>
      <c r="AY16" s="159">
        <v>0</v>
      </c>
      <c r="AZ16" s="159">
        <v>0</v>
      </c>
      <c r="BA16" s="159">
        <v>0</v>
      </c>
      <c r="BB16" s="159">
        <v>0</v>
      </c>
      <c r="BC16" s="159">
        <v>0</v>
      </c>
      <c r="BD16" s="159">
        <v>0</v>
      </c>
      <c r="BE16" s="159">
        <v>0</v>
      </c>
      <c r="BF16" s="159">
        <v>0</v>
      </c>
      <c r="BG16" s="159">
        <v>0</v>
      </c>
      <c r="BH16" s="159">
        <v>0</v>
      </c>
      <c r="BI16" s="159">
        <v>0</v>
      </c>
      <c r="BJ16" s="159">
        <v>0</v>
      </c>
      <c r="BK16" s="159">
        <v>0</v>
      </c>
      <c r="BL16" s="159">
        <v>0</v>
      </c>
      <c r="BM16" s="159">
        <v>0</v>
      </c>
      <c r="BN16" s="159">
        <v>0</v>
      </c>
      <c r="BO16" s="159">
        <v>0</v>
      </c>
      <c r="BP16" s="159">
        <v>0</v>
      </c>
      <c r="BQ16" s="159">
        <v>0</v>
      </c>
      <c r="BR16" s="159">
        <v>0</v>
      </c>
      <c r="BS16" s="159">
        <v>0</v>
      </c>
      <c r="BT16" s="159">
        <v>0</v>
      </c>
      <c r="BU16" s="159">
        <v>0</v>
      </c>
      <c r="BV16" s="159">
        <v>0</v>
      </c>
      <c r="BW16" s="159">
        <v>0</v>
      </c>
      <c r="BX16" s="159">
        <v>0</v>
      </c>
      <c r="BY16" s="159">
        <v>0</v>
      </c>
      <c r="BZ16" s="159">
        <v>0</v>
      </c>
      <c r="CA16" s="159">
        <v>0</v>
      </c>
      <c r="CB16" s="159">
        <v>0</v>
      </c>
      <c r="CC16" s="159">
        <v>0</v>
      </c>
      <c r="CD16" s="159">
        <v>0</v>
      </c>
      <c r="CE16" s="159">
        <v>0</v>
      </c>
      <c r="CF16" s="159">
        <v>0</v>
      </c>
      <c r="CG16" s="159">
        <v>0</v>
      </c>
      <c r="CH16" s="159">
        <v>0</v>
      </c>
      <c r="CI16" s="159">
        <v>0</v>
      </c>
      <c r="CJ16" s="159">
        <v>0</v>
      </c>
      <c r="CK16" s="159">
        <v>0</v>
      </c>
      <c r="CL16" s="159">
        <v>0</v>
      </c>
      <c r="CM16" s="159">
        <v>0</v>
      </c>
      <c r="CN16" s="159">
        <v>0</v>
      </c>
      <c r="CO16" s="159">
        <v>0</v>
      </c>
      <c r="CP16" s="159">
        <v>0</v>
      </c>
      <c r="CQ16" s="159">
        <v>0</v>
      </c>
      <c r="CR16" s="159">
        <v>0</v>
      </c>
      <c r="CS16" s="159">
        <v>0</v>
      </c>
      <c r="CT16" s="159">
        <v>0</v>
      </c>
      <c r="CU16" s="159">
        <v>0</v>
      </c>
      <c r="CV16" s="159">
        <v>0</v>
      </c>
      <c r="CW16" s="159">
        <v>0</v>
      </c>
      <c r="CX16" s="159">
        <v>0</v>
      </c>
      <c r="CY16" s="159">
        <v>0</v>
      </c>
      <c r="CZ16" s="159">
        <v>0</v>
      </c>
      <c r="DA16" s="159">
        <v>0</v>
      </c>
      <c r="DB16" s="159">
        <v>0</v>
      </c>
      <c r="DC16" s="159">
        <v>0</v>
      </c>
      <c r="DD16" s="159">
        <v>0</v>
      </c>
      <c r="DE16" s="159">
        <v>0</v>
      </c>
      <c r="DF16" s="159">
        <v>0</v>
      </c>
      <c r="DG16" s="159">
        <v>0</v>
      </c>
      <c r="DH16" s="159">
        <v>0</v>
      </c>
      <c r="DI16" s="159">
        <v>0</v>
      </c>
      <c r="DJ16" s="159">
        <v>0</v>
      </c>
      <c r="DK16" s="159">
        <v>0</v>
      </c>
      <c r="DL16" s="159">
        <v>0</v>
      </c>
    </row>
    <row r="17" spans="2:116">
      <c r="B17" s="157">
        <v>151</v>
      </c>
      <c r="C17" s="158" t="s">
        <v>411</v>
      </c>
      <c r="D17" s="159">
        <v>5.3832025102337533E-2</v>
      </c>
      <c r="E17" s="159">
        <v>0.20801054323332654</v>
      </c>
      <c r="F17" s="159">
        <v>0.14676327589292135</v>
      </c>
      <c r="G17" s="159">
        <v>2.552748992065257E-4</v>
      </c>
      <c r="H17" s="159">
        <v>8.0187502994440482E-2</v>
      </c>
      <c r="I17" s="159">
        <v>5.9428968631051737E-2</v>
      </c>
      <c r="J17" s="159">
        <v>1.8937843151531332E-5</v>
      </c>
      <c r="K17" s="159">
        <v>6.385810084645382E-6</v>
      </c>
      <c r="L17" s="159">
        <v>1.3058997584319937E-5</v>
      </c>
      <c r="M17" s="159">
        <v>1.5623178317412267E-4</v>
      </c>
      <c r="N17" s="159">
        <v>1.2991074200454771E-4</v>
      </c>
      <c r="O17" s="159">
        <v>6.6997477925971194E-6</v>
      </c>
      <c r="P17" s="159">
        <v>9.7129153429763348E-6</v>
      </c>
      <c r="Q17" s="159">
        <v>5.838108395448366E-6</v>
      </c>
      <c r="R17" s="159">
        <v>1.2957605149331514E-5</v>
      </c>
      <c r="S17" s="159">
        <v>2.5748904633492189E-6</v>
      </c>
      <c r="T17" s="159">
        <v>0</v>
      </c>
      <c r="U17" s="159">
        <v>1.0069829800373877</v>
      </c>
      <c r="V17" s="159">
        <v>1.4981097039055143E-2</v>
      </c>
      <c r="W17" s="159">
        <v>2.6717615717372932E-5</v>
      </c>
      <c r="X17" s="159">
        <v>5.8968671347192159E-4</v>
      </c>
      <c r="Y17" s="159">
        <v>1.5171719069908708E-4</v>
      </c>
      <c r="Z17" s="159">
        <v>2.1404980936447768E-4</v>
      </c>
      <c r="AA17" s="159">
        <v>3.0412829655729171E-5</v>
      </c>
      <c r="AB17" s="159">
        <v>6.1249663591950686E-5</v>
      </c>
      <c r="AC17" s="159">
        <v>4.2973988164393904E-6</v>
      </c>
      <c r="AD17" s="159">
        <v>6.5176787292022229E-7</v>
      </c>
      <c r="AE17" s="159">
        <v>3.0515600014816748E-6</v>
      </c>
      <c r="AF17" s="159">
        <v>2.5514015268273171E-6</v>
      </c>
      <c r="AG17" s="159">
        <v>5.6967601511663675E-4</v>
      </c>
      <c r="AH17" s="159">
        <v>6.3637349642652153E-6</v>
      </c>
      <c r="AI17" s="159">
        <v>8.589347513525572E-6</v>
      </c>
      <c r="AJ17" s="159">
        <v>3.7749872303370938E-7</v>
      </c>
      <c r="AK17" s="159">
        <v>3.0035581031294458E-6</v>
      </c>
      <c r="AL17" s="159">
        <v>3.6998860034206321E-5</v>
      </c>
      <c r="AM17" s="159">
        <v>1.0348637676409252E-3</v>
      </c>
      <c r="AN17" s="159">
        <v>1.0029449823436582E-3</v>
      </c>
      <c r="AO17" s="159">
        <v>1.510593711405103E-4</v>
      </c>
      <c r="AP17" s="159">
        <v>5.806916187962718E-6</v>
      </c>
      <c r="AQ17" s="159">
        <v>7.3798867891270487E-6</v>
      </c>
      <c r="AR17" s="159">
        <v>2.0711576736774973E-4</v>
      </c>
      <c r="AS17" s="159">
        <v>3.3434451823183042E-6</v>
      </c>
      <c r="AT17" s="159">
        <v>7.0232451069277534E-7</v>
      </c>
      <c r="AU17" s="159">
        <v>5.4816184188693962E-6</v>
      </c>
      <c r="AV17" s="159">
        <v>2.9558978813209948E-6</v>
      </c>
      <c r="AW17" s="159">
        <v>2.3564625057851606E-6</v>
      </c>
      <c r="AX17" s="159">
        <v>1.2296284861082777E-5</v>
      </c>
      <c r="AY17" s="159">
        <v>1.4540999284285859E-5</v>
      </c>
      <c r="AZ17" s="159">
        <v>1.7839265514314538E-5</v>
      </c>
      <c r="BA17" s="159">
        <v>8.5087675256150183E-6</v>
      </c>
      <c r="BB17" s="159">
        <v>6.4546874102707304E-5</v>
      </c>
      <c r="BC17" s="159">
        <v>1.7387928189344129E-5</v>
      </c>
      <c r="BD17" s="159">
        <v>1.2636988997296431E-4</v>
      </c>
      <c r="BE17" s="159">
        <v>8.8280772304223925E-6</v>
      </c>
      <c r="BF17" s="159">
        <v>7.1702626895324587E-6</v>
      </c>
      <c r="BG17" s="159">
        <v>1.0785215987159784E-4</v>
      </c>
      <c r="BH17" s="159">
        <v>7.3192664273232437E-6</v>
      </c>
      <c r="BI17" s="159">
        <v>4.6870015869175267E-5</v>
      </c>
      <c r="BJ17" s="159">
        <v>2.0997823042408802E-5</v>
      </c>
      <c r="BK17" s="159">
        <v>8.3942514480504996E-6</v>
      </c>
      <c r="BL17" s="159">
        <v>5.364807294066345E-5</v>
      </c>
      <c r="BM17" s="159">
        <v>9.778600717028555E-6</v>
      </c>
      <c r="BN17" s="159">
        <v>3.8466534334695306E-5</v>
      </c>
      <c r="BO17" s="159">
        <v>4.3156289683065707E-6</v>
      </c>
      <c r="BP17" s="159">
        <v>2.0194677479819582E-5</v>
      </c>
      <c r="BQ17" s="159">
        <v>1.9016238896035691E-4</v>
      </c>
      <c r="BR17" s="159">
        <v>6.5207895385250167E-6</v>
      </c>
      <c r="BS17" s="159">
        <v>3.158681465178864E-5</v>
      </c>
      <c r="BT17" s="159">
        <v>1.5813142200217259E-4</v>
      </c>
      <c r="BU17" s="159">
        <v>1.411380388443198E-5</v>
      </c>
      <c r="BV17" s="159">
        <v>6.8016406489116746E-6</v>
      </c>
      <c r="BW17" s="159">
        <v>4.280991905205956E-6</v>
      </c>
      <c r="BX17" s="159">
        <v>2.9680253670601419E-6</v>
      </c>
      <c r="BY17" s="159">
        <v>1.5179805028620832E-5</v>
      </c>
      <c r="BZ17" s="159">
        <v>1.022786742084554E-5</v>
      </c>
      <c r="CA17" s="159">
        <v>2.4386875764648463E-5</v>
      </c>
      <c r="CB17" s="159">
        <v>7.6416762636825874E-6</v>
      </c>
      <c r="CC17" s="159">
        <v>3.8170887334651506E-6</v>
      </c>
      <c r="CD17" s="159">
        <v>2.5723055636547712E-6</v>
      </c>
      <c r="CE17" s="159">
        <v>8.6883984024845048E-7</v>
      </c>
      <c r="CF17" s="159">
        <v>3.6377078217541826E-5</v>
      </c>
      <c r="CG17" s="159">
        <v>8.8537410544307049E-6</v>
      </c>
      <c r="CH17" s="159">
        <v>1.3891653647482945E-5</v>
      </c>
      <c r="CI17" s="159">
        <v>2.3076908234537108E-4</v>
      </c>
      <c r="CJ17" s="159">
        <v>2.2443090311666188E-5</v>
      </c>
      <c r="CK17" s="159">
        <v>4.111181990522506E-5</v>
      </c>
      <c r="CL17" s="159">
        <v>2.3935896036641034E-5</v>
      </c>
      <c r="CM17" s="159">
        <v>9.9497586477453678E-5</v>
      </c>
      <c r="CN17" s="159">
        <v>8.024106519697798E-6</v>
      </c>
      <c r="CO17" s="159">
        <v>7.117435271801003E-6</v>
      </c>
      <c r="CP17" s="159">
        <v>8.4168308062746409E-6</v>
      </c>
      <c r="CQ17" s="159">
        <v>2.738060803090733E-5</v>
      </c>
      <c r="CR17" s="159">
        <v>7.2360922862729295E-6</v>
      </c>
      <c r="CS17" s="159">
        <v>2.2818822905675914E-5</v>
      </c>
      <c r="CT17" s="159">
        <v>1.001965067902714E-5</v>
      </c>
      <c r="CU17" s="159">
        <v>3.5719817744754409E-6</v>
      </c>
      <c r="CV17" s="159">
        <v>1.1377983740958654E-5</v>
      </c>
      <c r="CW17" s="159">
        <v>9.7550706170638041E-6</v>
      </c>
      <c r="CX17" s="159">
        <v>1.40752375072077E-4</v>
      </c>
      <c r="CY17" s="159">
        <v>1.5719826772886356E-5</v>
      </c>
      <c r="CZ17" s="159">
        <v>1.3709683840096158E-5</v>
      </c>
      <c r="DA17" s="159">
        <v>3.270020237939644E-5</v>
      </c>
      <c r="DB17" s="159">
        <v>1.4677593676752297E-5</v>
      </c>
      <c r="DC17" s="159">
        <v>5.4887469996188799E-6</v>
      </c>
      <c r="DD17" s="159">
        <v>1.0450614102103628E-5</v>
      </c>
      <c r="DE17" s="159">
        <v>2.8688323038638411E-5</v>
      </c>
      <c r="DF17" s="159">
        <v>4.9096333826761094E-5</v>
      </c>
      <c r="DG17" s="159">
        <v>5.6432819364487059E-6</v>
      </c>
      <c r="DH17" s="159">
        <v>2.0879820079209582E-5</v>
      </c>
      <c r="DI17" s="159">
        <v>1.3987456157956636E-4</v>
      </c>
      <c r="DJ17" s="159">
        <v>3.5335548563846928E-5</v>
      </c>
      <c r="DK17" s="159">
        <v>9.4502275665521147E-4</v>
      </c>
      <c r="DL17" s="159">
        <v>1.4121828466472417E-5</v>
      </c>
    </row>
    <row r="18" spans="2:116">
      <c r="B18" s="157">
        <v>152</v>
      </c>
      <c r="C18" s="160" t="s">
        <v>412</v>
      </c>
      <c r="D18" s="159">
        <v>4.66435800695294E-2</v>
      </c>
      <c r="E18" s="159">
        <v>0.19905677113501355</v>
      </c>
      <c r="F18" s="159">
        <v>-5.3729563569537807E-2</v>
      </c>
      <c r="G18" s="159">
        <v>1.3202582159363999E-2</v>
      </c>
      <c r="H18" s="159">
        <v>0.11492954774232687</v>
      </c>
      <c r="I18" s="159">
        <v>8.0872627563438049E-2</v>
      </c>
      <c r="J18" s="159">
        <v>2.6983785777463657E-4</v>
      </c>
      <c r="K18" s="159">
        <v>5.5450127198710175E-5</v>
      </c>
      <c r="L18" s="159">
        <v>2.4992978664249992E-4</v>
      </c>
      <c r="M18" s="159">
        <v>2.3559976242544465E-5</v>
      </c>
      <c r="N18" s="159">
        <v>1.4445860432403488E-4</v>
      </c>
      <c r="O18" s="159">
        <v>2.119250601773018E-4</v>
      </c>
      <c r="P18" s="159">
        <v>2.0901053192356591E-4</v>
      </c>
      <c r="Q18" s="159">
        <v>9.0518746511421326E-5</v>
      </c>
      <c r="R18" s="159">
        <v>6.9685387572183136E-5</v>
      </c>
      <c r="S18" s="159">
        <v>2.5091089768139408E-5</v>
      </c>
      <c r="T18" s="159">
        <v>0</v>
      </c>
      <c r="U18" s="159">
        <v>6.6143252483524424E-5</v>
      </c>
      <c r="V18" s="159">
        <v>1.0006604286479994</v>
      </c>
      <c r="W18" s="159">
        <v>1.2579180113449594E-4</v>
      </c>
      <c r="X18" s="159">
        <v>1.1794660005332411E-4</v>
      </c>
      <c r="Y18" s="159">
        <v>1.0790674083908532E-4</v>
      </c>
      <c r="Z18" s="159">
        <v>8.9209158382201213E-5</v>
      </c>
      <c r="AA18" s="159">
        <v>3.5188609075815244E-5</v>
      </c>
      <c r="AB18" s="159">
        <v>2.3871807205449129E-4</v>
      </c>
      <c r="AC18" s="159">
        <v>7.5324167989995991E-5</v>
      </c>
      <c r="AD18" s="159">
        <v>4.4710658966994961E-6</v>
      </c>
      <c r="AE18" s="159">
        <v>4.8876818725782697E-5</v>
      </c>
      <c r="AF18" s="159">
        <v>3.5539024997366766E-5</v>
      </c>
      <c r="AG18" s="159">
        <v>5.2677890202048419E-5</v>
      </c>
      <c r="AH18" s="159">
        <v>8.5897874951252489E-5</v>
      </c>
      <c r="AI18" s="159">
        <v>6.3950140609860855E-5</v>
      </c>
      <c r="AJ18" s="159">
        <v>2.6352906640285679E-6</v>
      </c>
      <c r="AK18" s="159">
        <v>2.9276975113781027E-5</v>
      </c>
      <c r="AL18" s="159">
        <v>2.9156753306264935E-5</v>
      </c>
      <c r="AM18" s="159">
        <v>1.4281881726203817E-4</v>
      </c>
      <c r="AN18" s="159">
        <v>7.1398551392763801E-5</v>
      </c>
      <c r="AO18" s="159">
        <v>2.4666748668958252E-4</v>
      </c>
      <c r="AP18" s="159">
        <v>7.3786612147341675E-5</v>
      </c>
      <c r="AQ18" s="159">
        <v>1.4137089037831289E-4</v>
      </c>
      <c r="AR18" s="159">
        <v>1.1678632254138186E-4</v>
      </c>
      <c r="AS18" s="159">
        <v>3.8822907463404979E-5</v>
      </c>
      <c r="AT18" s="159">
        <v>1.333616035198632E-5</v>
      </c>
      <c r="AU18" s="159">
        <v>5.6973458731981225E-5</v>
      </c>
      <c r="AV18" s="159">
        <v>4.1051914287404416E-5</v>
      </c>
      <c r="AW18" s="159">
        <v>2.8288877278707511E-5</v>
      </c>
      <c r="AX18" s="159">
        <v>3.5762112699546941E-5</v>
      </c>
      <c r="AY18" s="159">
        <v>6.0752382732740503E-5</v>
      </c>
      <c r="AZ18" s="159">
        <v>5.3124356904753678E-5</v>
      </c>
      <c r="BA18" s="159">
        <v>7.2336292063417728E-5</v>
      </c>
      <c r="BB18" s="159">
        <v>4.6332367950502874E-5</v>
      </c>
      <c r="BC18" s="159">
        <v>5.6407094114914691E-5</v>
      </c>
      <c r="BD18" s="159">
        <v>1.7418801547145567E-4</v>
      </c>
      <c r="BE18" s="159">
        <v>1.3611020141557931E-4</v>
      </c>
      <c r="BF18" s="159">
        <v>1.292043135629716E-4</v>
      </c>
      <c r="BG18" s="159">
        <v>1.9196513530170587E-4</v>
      </c>
      <c r="BH18" s="159">
        <v>6.675607540791652E-5</v>
      </c>
      <c r="BI18" s="159">
        <v>5.5556620345238267E-5</v>
      </c>
      <c r="BJ18" s="159">
        <v>1.384816544102708E-4</v>
      </c>
      <c r="BK18" s="159">
        <v>8.5036225062294949E-5</v>
      </c>
      <c r="BL18" s="159">
        <v>1.1668834332100737E-4</v>
      </c>
      <c r="BM18" s="159">
        <v>3.7650496448084567E-5</v>
      </c>
      <c r="BN18" s="159">
        <v>3.3256006405277081E-5</v>
      </c>
      <c r="BO18" s="159">
        <v>2.1011345688137664E-5</v>
      </c>
      <c r="BP18" s="159">
        <v>2.5305941712734586E-5</v>
      </c>
      <c r="BQ18" s="159">
        <v>2.2942648947279364E-4</v>
      </c>
      <c r="BR18" s="159">
        <v>9.4928644803758357E-5</v>
      </c>
      <c r="BS18" s="159">
        <v>1.7564628020943216E-4</v>
      </c>
      <c r="BT18" s="159">
        <v>1.055084594475223E-4</v>
      </c>
      <c r="BU18" s="159">
        <v>8.4334539917895016E-5</v>
      </c>
      <c r="BV18" s="159">
        <v>9.1814051106236334E-5</v>
      </c>
      <c r="BW18" s="159">
        <v>3.3134210461592217E-5</v>
      </c>
      <c r="BX18" s="159">
        <v>2.9479309373845668E-5</v>
      </c>
      <c r="BY18" s="159">
        <v>7.353503033898338E-5</v>
      </c>
      <c r="BZ18" s="159">
        <v>1.1040707430465793E-4</v>
      </c>
      <c r="CA18" s="159">
        <v>2.0099631586505831E-4</v>
      </c>
      <c r="CB18" s="159">
        <v>8.3081067618556031E-5</v>
      </c>
      <c r="CC18" s="159">
        <v>2.0763914936845976E-5</v>
      </c>
      <c r="CD18" s="159">
        <v>1.2437381838127262E-5</v>
      </c>
      <c r="CE18" s="159">
        <v>5.4025881081624484E-6</v>
      </c>
      <c r="CF18" s="159">
        <v>7.9795583872078633E-5</v>
      </c>
      <c r="CG18" s="159">
        <v>6.4736644377842736E-5</v>
      </c>
      <c r="CH18" s="159">
        <v>6.9523692398906119E-5</v>
      </c>
      <c r="CI18" s="159">
        <v>4.0555806702930705E-4</v>
      </c>
      <c r="CJ18" s="159">
        <v>1.1694746002236478E-4</v>
      </c>
      <c r="CK18" s="159">
        <v>2.8383286940137282E-5</v>
      </c>
      <c r="CL18" s="159">
        <v>6.501944902638878E-5</v>
      </c>
      <c r="CM18" s="159">
        <v>1.0449602245224704E-4</v>
      </c>
      <c r="CN18" s="159">
        <v>8.8144354427227776E-5</v>
      </c>
      <c r="CO18" s="159">
        <v>3.5640074533022696E-5</v>
      </c>
      <c r="CP18" s="159">
        <v>3.5679195484478785E-5</v>
      </c>
      <c r="CQ18" s="159">
        <v>6.5028054634682671E-5</v>
      </c>
      <c r="CR18" s="159">
        <v>6.2019372419037046E-5</v>
      </c>
      <c r="CS18" s="159">
        <v>1.0467099088192108E-4</v>
      </c>
      <c r="CT18" s="159">
        <v>1.4365179927068578E-4</v>
      </c>
      <c r="CU18" s="159">
        <v>1.1497754676290906E-5</v>
      </c>
      <c r="CV18" s="159">
        <v>7.1474143417775974E-5</v>
      </c>
      <c r="CW18" s="159">
        <v>1.1736723839320702E-4</v>
      </c>
      <c r="CX18" s="159">
        <v>2.1424964498469417E-4</v>
      </c>
      <c r="CY18" s="159">
        <v>2.5979518104497681E-4</v>
      </c>
      <c r="CZ18" s="159">
        <v>1.5069252905812317E-4</v>
      </c>
      <c r="DA18" s="159">
        <v>1.1532457480153159E-3</v>
      </c>
      <c r="DB18" s="159">
        <v>1.7148337396252568E-4</v>
      </c>
      <c r="DC18" s="159">
        <v>3.6906781996301306E-5</v>
      </c>
      <c r="DD18" s="159">
        <v>6.1833189773890656E-5</v>
      </c>
      <c r="DE18" s="159">
        <v>1.0942963894875014E-4</v>
      </c>
      <c r="DF18" s="159">
        <v>4.6792878452483631E-4</v>
      </c>
      <c r="DG18" s="159">
        <v>6.2149092123361705E-5</v>
      </c>
      <c r="DH18" s="159">
        <v>3.0102840699167084E-4</v>
      </c>
      <c r="DI18" s="159">
        <v>2.3222329587793019E-4</v>
      </c>
      <c r="DJ18" s="159">
        <v>2.8134425072067452E-4</v>
      </c>
      <c r="DK18" s="159">
        <v>1.8263004980805582E-4</v>
      </c>
      <c r="DL18" s="159">
        <v>5.5248977220381659E-5</v>
      </c>
    </row>
    <row r="19" spans="2:116">
      <c r="B19" s="157">
        <v>161</v>
      </c>
      <c r="C19" s="158" t="s">
        <v>413</v>
      </c>
      <c r="D19" s="159">
        <v>0.12262429057512514</v>
      </c>
      <c r="E19" s="159">
        <v>0.10717463922478633</v>
      </c>
      <c r="F19" s="159">
        <v>0.14648477869231571</v>
      </c>
      <c r="G19" s="159">
        <v>9.2845110553094602E-5</v>
      </c>
      <c r="H19" s="159">
        <v>4.7974391054040708E-2</v>
      </c>
      <c r="I19" s="159">
        <v>3.6900222700158414E-2</v>
      </c>
      <c r="J19" s="159">
        <v>3.6165542503962695E-5</v>
      </c>
      <c r="K19" s="159">
        <v>4.1714606286989198E-4</v>
      </c>
      <c r="L19" s="159">
        <v>2.0936953327765329E-5</v>
      </c>
      <c r="M19" s="159">
        <v>1.0747689658103488E-3</v>
      </c>
      <c r="N19" s="159">
        <v>5.482587006191978E-5</v>
      </c>
      <c r="O19" s="159">
        <v>9.6283606089233001E-5</v>
      </c>
      <c r="P19" s="159">
        <v>1.4594180167047676E-4</v>
      </c>
      <c r="Q19" s="159">
        <v>7.13364193329237E-5</v>
      </c>
      <c r="R19" s="159">
        <v>4.8326366568789094E-5</v>
      </c>
      <c r="S19" s="159">
        <v>7.0733165022345712E-5</v>
      </c>
      <c r="T19" s="159">
        <v>0</v>
      </c>
      <c r="U19" s="159">
        <v>2.828896730142716E-5</v>
      </c>
      <c r="V19" s="159">
        <v>5.9378340823786897E-5</v>
      </c>
      <c r="W19" s="159">
        <v>1.0357996388386856</v>
      </c>
      <c r="X19" s="159">
        <v>1.3871147103294811E-2</v>
      </c>
      <c r="Y19" s="159">
        <v>3.268859942310542E-5</v>
      </c>
      <c r="Z19" s="159">
        <v>2.9922214272929136E-4</v>
      </c>
      <c r="AA19" s="159">
        <v>3.0504832365418772E-5</v>
      </c>
      <c r="AB19" s="159">
        <v>5.007760246125611E-5</v>
      </c>
      <c r="AC19" s="159">
        <v>1.8584282808786803E-5</v>
      </c>
      <c r="AD19" s="159">
        <v>5.3430834327800205E-6</v>
      </c>
      <c r="AE19" s="159">
        <v>5.8972278754948395E-5</v>
      </c>
      <c r="AF19" s="159">
        <v>1.5950582976710287E-5</v>
      </c>
      <c r="AG19" s="159">
        <v>2.5533605516474385E-5</v>
      </c>
      <c r="AH19" s="159">
        <v>1.9469102894736415E-5</v>
      </c>
      <c r="AI19" s="159">
        <v>5.4764659121986584E-5</v>
      </c>
      <c r="AJ19" s="159">
        <v>2.3525326105801945E-6</v>
      </c>
      <c r="AK19" s="159">
        <v>1.5618472184538535E-5</v>
      </c>
      <c r="AL19" s="159">
        <v>3.9302127371826489E-5</v>
      </c>
      <c r="AM19" s="159">
        <v>2.7167388845648639E-5</v>
      </c>
      <c r="AN19" s="159">
        <v>2.6343863393499652E-4</v>
      </c>
      <c r="AO19" s="159">
        <v>1.0686788863007392E-3</v>
      </c>
      <c r="AP19" s="159">
        <v>3.8849704308092798E-5</v>
      </c>
      <c r="AQ19" s="159">
        <v>1.8285977767762552E-3</v>
      </c>
      <c r="AR19" s="159">
        <v>2.4843506795805198E-4</v>
      </c>
      <c r="AS19" s="159">
        <v>4.0412478908497703E-5</v>
      </c>
      <c r="AT19" s="159">
        <v>1.5401887448164092E-5</v>
      </c>
      <c r="AU19" s="159">
        <v>4.0463238104480484E-5</v>
      </c>
      <c r="AV19" s="159">
        <v>1.3020332183000068E-5</v>
      </c>
      <c r="AW19" s="159">
        <v>1.9316872216243691E-5</v>
      </c>
      <c r="AX19" s="159">
        <v>1.9685755141542245E-4</v>
      </c>
      <c r="AY19" s="159">
        <v>1.9739302745357947E-4</v>
      </c>
      <c r="AZ19" s="159">
        <v>1.0674476892797413E-4</v>
      </c>
      <c r="BA19" s="159">
        <v>3.9541159059738558E-5</v>
      </c>
      <c r="BB19" s="159">
        <v>3.1675426056518005E-5</v>
      </c>
      <c r="BC19" s="159">
        <v>2.0750897447753615E-4</v>
      </c>
      <c r="BD19" s="159">
        <v>2.8823130699498633E-5</v>
      </c>
      <c r="BE19" s="159">
        <v>3.5051528031161893E-5</v>
      </c>
      <c r="BF19" s="159">
        <v>3.943670154684541E-5</v>
      </c>
      <c r="BG19" s="159">
        <v>5.211515599033292E-5</v>
      </c>
      <c r="BH19" s="159">
        <v>3.4141107424441478E-5</v>
      </c>
      <c r="BI19" s="159">
        <v>6.9212321310483036E-5</v>
      </c>
      <c r="BJ19" s="159">
        <v>3.4211618324277123E-5</v>
      </c>
      <c r="BK19" s="159">
        <v>2.0181380675177076E-5</v>
      </c>
      <c r="BL19" s="159">
        <v>2.2686000172524964E-5</v>
      </c>
      <c r="BM19" s="159">
        <v>6.294288171618171E-5</v>
      </c>
      <c r="BN19" s="159">
        <v>4.7823022079432201E-5</v>
      </c>
      <c r="BO19" s="159">
        <v>1.6448830534569276E-5</v>
      </c>
      <c r="BP19" s="159">
        <v>1.0293910693279553E-4</v>
      </c>
      <c r="BQ19" s="159">
        <v>3.5844067349552733E-3</v>
      </c>
      <c r="BR19" s="159">
        <v>2.2298122579601162E-5</v>
      </c>
      <c r="BS19" s="159">
        <v>9.0696619984139294E-3</v>
      </c>
      <c r="BT19" s="159">
        <v>2.0227051061564071E-3</v>
      </c>
      <c r="BU19" s="159">
        <v>2.4480280946295111E-4</v>
      </c>
      <c r="BV19" s="159">
        <v>6.0968891224896348E-4</v>
      </c>
      <c r="BW19" s="159">
        <v>3.0121468920979292E-4</v>
      </c>
      <c r="BX19" s="159">
        <v>2.0410894977101278E-5</v>
      </c>
      <c r="BY19" s="159">
        <v>3.5775015869194653E-5</v>
      </c>
      <c r="BZ19" s="159">
        <v>2.8512148383911367E-5</v>
      </c>
      <c r="CA19" s="159">
        <v>1.1827634466484428E-4</v>
      </c>
      <c r="CB19" s="159">
        <v>2.3467220778906944E-5</v>
      </c>
      <c r="CC19" s="159">
        <v>1.1463292831386464E-5</v>
      </c>
      <c r="CD19" s="159">
        <v>1.2232369398609267E-5</v>
      </c>
      <c r="CE19" s="159">
        <v>6.5780657163471407E-6</v>
      </c>
      <c r="CF19" s="159">
        <v>1.07189645855738E-4</v>
      </c>
      <c r="CG19" s="159">
        <v>5.9129784192045558E-5</v>
      </c>
      <c r="CH19" s="159">
        <v>2.3168575537484175E-4</v>
      </c>
      <c r="CI19" s="159">
        <v>2.1971818836769323E-4</v>
      </c>
      <c r="CJ19" s="159">
        <v>4.6766330820363151E-4</v>
      </c>
      <c r="CK19" s="159">
        <v>7.7525504619196174E-5</v>
      </c>
      <c r="CL19" s="159">
        <v>1.0454898639500915E-4</v>
      </c>
      <c r="CM19" s="159">
        <v>3.1402339239968275E-3</v>
      </c>
      <c r="CN19" s="159">
        <v>1.3579632958102628E-5</v>
      </c>
      <c r="CO19" s="159">
        <v>2.2562654672946275E-5</v>
      </c>
      <c r="CP19" s="159">
        <v>3.0483990753669961E-5</v>
      </c>
      <c r="CQ19" s="159">
        <v>2.1750650694618552E-5</v>
      </c>
      <c r="CR19" s="159">
        <v>2.1777373265471275E-5</v>
      </c>
      <c r="CS19" s="159">
        <v>4.5274136680958076E-5</v>
      </c>
      <c r="CT19" s="159">
        <v>1.7555275287529836E-5</v>
      </c>
      <c r="CU19" s="159">
        <v>1.5356382881506482E-5</v>
      </c>
      <c r="CV19" s="159">
        <v>3.8753311398952488E-5</v>
      </c>
      <c r="CW19" s="159">
        <v>1.6020284006478497E-5</v>
      </c>
      <c r="CX19" s="159">
        <v>7.5352464372425746E-5</v>
      </c>
      <c r="CY19" s="159">
        <v>2.8060530332827071E-5</v>
      </c>
      <c r="CZ19" s="159">
        <v>2.07404389470691E-5</v>
      </c>
      <c r="DA19" s="159">
        <v>5.0410939740909059E-5</v>
      </c>
      <c r="DB19" s="159">
        <v>3.0057322023707749E-5</v>
      </c>
      <c r="DC19" s="159">
        <v>1.4877219505456146E-5</v>
      </c>
      <c r="DD19" s="159">
        <v>2.0195818306379291E-5</v>
      </c>
      <c r="DE19" s="159">
        <v>4.4338591469222004E-5</v>
      </c>
      <c r="DF19" s="159">
        <v>1.7506418617538563E-4</v>
      </c>
      <c r="DG19" s="159">
        <v>1.4477716603709722E-4</v>
      </c>
      <c r="DH19" s="159">
        <v>6.5338480965597702E-5</v>
      </c>
      <c r="DI19" s="159">
        <v>1.1386574326806825E-4</v>
      </c>
      <c r="DJ19" s="159">
        <v>1.2452294410673635E-4</v>
      </c>
      <c r="DK19" s="159">
        <v>1.1572538151657753E-4</v>
      </c>
      <c r="DL19" s="159">
        <v>5.3829533916982955E-5</v>
      </c>
    </row>
    <row r="20" spans="2:116">
      <c r="B20" s="157">
        <v>162</v>
      </c>
      <c r="C20" s="158" t="s">
        <v>414</v>
      </c>
      <c r="D20" s="159">
        <v>0.10706294924116477</v>
      </c>
      <c r="E20" s="159">
        <v>0.23585916964536918</v>
      </c>
      <c r="F20" s="159">
        <v>3.5352003102792705E-2</v>
      </c>
      <c r="G20" s="159">
        <v>2.7537111462333914E-4</v>
      </c>
      <c r="H20" s="159">
        <v>8.7648801880152991E-2</v>
      </c>
      <c r="I20" s="159">
        <v>5.683414559846315E-2</v>
      </c>
      <c r="J20" s="159">
        <v>2.3897969204999506E-5</v>
      </c>
      <c r="K20" s="159">
        <v>1.8109912153186275E-5</v>
      </c>
      <c r="L20" s="159">
        <v>3.7990742510291709E-5</v>
      </c>
      <c r="M20" s="159">
        <v>2.7560284941335897E-5</v>
      </c>
      <c r="N20" s="159">
        <v>9.1385941888570698E-5</v>
      </c>
      <c r="O20" s="159">
        <v>4.2321794675149609E-4</v>
      </c>
      <c r="P20" s="159">
        <v>2.0264579129165535E-4</v>
      </c>
      <c r="Q20" s="159">
        <v>7.2300294513330629E-5</v>
      </c>
      <c r="R20" s="159">
        <v>1.3919484270802945E-4</v>
      </c>
      <c r="S20" s="159">
        <v>1.8765132932637429E-5</v>
      </c>
      <c r="T20" s="159">
        <v>0</v>
      </c>
      <c r="U20" s="159">
        <v>7.5955936407748123E-5</v>
      </c>
      <c r="V20" s="159">
        <v>1.0850497201199658E-4</v>
      </c>
      <c r="W20" s="159">
        <v>5.5081033385471454E-5</v>
      </c>
      <c r="X20" s="159">
        <v>1.0027958633551159</v>
      </c>
      <c r="Y20" s="159">
        <v>1.3724856633383993E-4</v>
      </c>
      <c r="Z20" s="159">
        <v>1.2745882273241063E-4</v>
      </c>
      <c r="AA20" s="159">
        <v>7.3663395726223846E-5</v>
      </c>
      <c r="AB20" s="159">
        <v>1.344188614183158E-4</v>
      </c>
      <c r="AC20" s="159">
        <v>1.9600585069116393E-4</v>
      </c>
      <c r="AD20" s="159">
        <v>1.0535102359223848E-5</v>
      </c>
      <c r="AE20" s="159">
        <v>1.1248722994701204E-4</v>
      </c>
      <c r="AF20" s="159">
        <v>9.391563965151475E-5</v>
      </c>
      <c r="AG20" s="159">
        <v>1.0003915769540277E-4</v>
      </c>
      <c r="AH20" s="159">
        <v>2.8626747805828251E-4</v>
      </c>
      <c r="AI20" s="159">
        <v>8.5838399286910597E-5</v>
      </c>
      <c r="AJ20" s="159">
        <v>4.5327563914255501E-6</v>
      </c>
      <c r="AK20" s="159">
        <v>3.1648804916918829E-5</v>
      </c>
      <c r="AL20" s="159">
        <v>1.0777445774578045E-4</v>
      </c>
      <c r="AM20" s="159">
        <v>1.9507310211726845E-4</v>
      </c>
      <c r="AN20" s="159">
        <v>4.663705485149085E-5</v>
      </c>
      <c r="AO20" s="159">
        <v>8.6183889514184801E-5</v>
      </c>
      <c r="AP20" s="159">
        <v>1.1836182064300445E-4</v>
      </c>
      <c r="AQ20" s="159">
        <v>3.3731719617700412E-4</v>
      </c>
      <c r="AR20" s="159">
        <v>1.8890651017817775E-4</v>
      </c>
      <c r="AS20" s="159">
        <v>5.0018890836767866E-5</v>
      </c>
      <c r="AT20" s="159">
        <v>2.0383751988083244E-5</v>
      </c>
      <c r="AU20" s="159">
        <v>1.176130846347492E-4</v>
      </c>
      <c r="AV20" s="159">
        <v>1.8513627007017399E-5</v>
      </c>
      <c r="AW20" s="159">
        <v>2.9456935216179364E-5</v>
      </c>
      <c r="AX20" s="159">
        <v>4.233418114605339E-5</v>
      </c>
      <c r="AY20" s="159">
        <v>6.5930290283100157E-5</v>
      </c>
      <c r="AZ20" s="159">
        <v>4.7360949075325037E-5</v>
      </c>
      <c r="BA20" s="159">
        <v>6.7181741224141763E-5</v>
      </c>
      <c r="BB20" s="159">
        <v>6.2187566734781696E-5</v>
      </c>
      <c r="BC20" s="159">
        <v>7.207560218892129E-5</v>
      </c>
      <c r="BD20" s="159">
        <v>1.6665788055287791E-4</v>
      </c>
      <c r="BE20" s="159">
        <v>1.1260477621210664E-4</v>
      </c>
      <c r="BF20" s="159">
        <v>1.1134074007421421E-4</v>
      </c>
      <c r="BG20" s="159">
        <v>1.1940060835200396E-4</v>
      </c>
      <c r="BH20" s="159">
        <v>1.3603879281683334E-4</v>
      </c>
      <c r="BI20" s="159">
        <v>9.9054461431421668E-5</v>
      </c>
      <c r="BJ20" s="159">
        <v>3.04529217298793E-4</v>
      </c>
      <c r="BK20" s="159">
        <v>2.0515566455921861E-4</v>
      </c>
      <c r="BL20" s="159">
        <v>4.7199483662153689E-5</v>
      </c>
      <c r="BM20" s="159">
        <v>4.1893421531925868E-5</v>
      </c>
      <c r="BN20" s="159">
        <v>4.8995853809769001E-5</v>
      </c>
      <c r="BO20" s="159">
        <v>3.2670217808382716E-5</v>
      </c>
      <c r="BP20" s="159">
        <v>7.0761301910959946E-5</v>
      </c>
      <c r="BQ20" s="159">
        <v>4.0099243426662768E-4</v>
      </c>
      <c r="BR20" s="159">
        <v>4.4222078233802992E-5</v>
      </c>
      <c r="BS20" s="159">
        <v>1.2270098209977362E-3</v>
      </c>
      <c r="BT20" s="159">
        <v>2.6576315019281433E-3</v>
      </c>
      <c r="BU20" s="159">
        <v>4.6839941402660385E-5</v>
      </c>
      <c r="BV20" s="159">
        <v>4.3895835596223303E-5</v>
      </c>
      <c r="BW20" s="159">
        <v>1.7360325787703628E-4</v>
      </c>
      <c r="BX20" s="159">
        <v>7.3197525797663693E-5</v>
      </c>
      <c r="BY20" s="159">
        <v>4.0908723076611567E-4</v>
      </c>
      <c r="BZ20" s="159">
        <v>3.4243811691085939E-4</v>
      </c>
      <c r="CA20" s="159">
        <v>1.6156148514123459E-4</v>
      </c>
      <c r="CB20" s="159">
        <v>3.1702551809156056E-4</v>
      </c>
      <c r="CC20" s="159">
        <v>1.0151568424522428E-4</v>
      </c>
      <c r="CD20" s="159">
        <v>1.7818976003798097E-4</v>
      </c>
      <c r="CE20" s="159">
        <v>4.2956567749357747E-5</v>
      </c>
      <c r="CF20" s="159">
        <v>9.2802732987639779E-5</v>
      </c>
      <c r="CG20" s="159">
        <v>6.3086405060174447E-5</v>
      </c>
      <c r="CH20" s="159">
        <v>7.1295607753026562E-5</v>
      </c>
      <c r="CI20" s="159">
        <v>3.9001571255682681E-4</v>
      </c>
      <c r="CJ20" s="159">
        <v>1.3822269628782985E-4</v>
      </c>
      <c r="CK20" s="159">
        <v>6.9986874949625613E-5</v>
      </c>
      <c r="CL20" s="159">
        <v>2.9342468927826367E-4</v>
      </c>
      <c r="CM20" s="159">
        <v>2.5367275850802742E-4</v>
      </c>
      <c r="CN20" s="159">
        <v>4.7472306983498946E-5</v>
      </c>
      <c r="CO20" s="159">
        <v>3.7138204173864641E-4</v>
      </c>
      <c r="CP20" s="159">
        <v>1.5400897075765478E-4</v>
      </c>
      <c r="CQ20" s="159">
        <v>4.4188497569598074E-4</v>
      </c>
      <c r="CR20" s="159">
        <v>3.8583849729656157E-4</v>
      </c>
      <c r="CS20" s="159">
        <v>2.5325035355707972E-4</v>
      </c>
      <c r="CT20" s="159">
        <v>1.2289362826470451E-4</v>
      </c>
      <c r="CU20" s="159">
        <v>2.3827965789297332E-4</v>
      </c>
      <c r="CV20" s="159">
        <v>4.7485536302466322E-4</v>
      </c>
      <c r="CW20" s="159">
        <v>2.2033530741240377E-4</v>
      </c>
      <c r="CX20" s="159">
        <v>1.2016323102160641E-4</v>
      </c>
      <c r="CY20" s="159">
        <v>7.1069293877509896E-4</v>
      </c>
      <c r="CZ20" s="159">
        <v>3.983090455476078E-4</v>
      </c>
      <c r="DA20" s="159">
        <v>1.4740332707174895E-3</v>
      </c>
      <c r="DB20" s="159">
        <v>1.8799837807111341E-4</v>
      </c>
      <c r="DC20" s="159">
        <v>1.1178656884711721E-4</v>
      </c>
      <c r="DD20" s="159">
        <v>4.9531950012187072E-5</v>
      </c>
      <c r="DE20" s="159">
        <v>2.6164474284945497E-4</v>
      </c>
      <c r="DF20" s="159">
        <v>3.8742607915985582E-4</v>
      </c>
      <c r="DG20" s="159">
        <v>3.205225292879345E-4</v>
      </c>
      <c r="DH20" s="159">
        <v>1.449488757159088E-4</v>
      </c>
      <c r="DI20" s="159">
        <v>6.3026534389608118E-4</v>
      </c>
      <c r="DJ20" s="159">
        <v>4.3953957957107551E-4</v>
      </c>
      <c r="DK20" s="159">
        <v>5.4355876761951036E-5</v>
      </c>
      <c r="DL20" s="159">
        <v>9.5353120460208018E-5</v>
      </c>
    </row>
    <row r="21" spans="2:116">
      <c r="B21" s="157">
        <v>163</v>
      </c>
      <c r="C21" s="160" t="s">
        <v>415</v>
      </c>
      <c r="D21" s="159">
        <v>0.20906228003551175</v>
      </c>
      <c r="E21" s="159">
        <v>7.548433645524609E-2</v>
      </c>
      <c r="F21" s="159">
        <v>0.11583406389789704</v>
      </c>
      <c r="G21" s="159">
        <v>8.5754438602482031E-5</v>
      </c>
      <c r="H21" s="159">
        <v>1.4454912005125152E-2</v>
      </c>
      <c r="I21" s="159">
        <v>1.4201060122563008E-2</v>
      </c>
      <c r="J21" s="159">
        <v>1.2263933009473817E-3</v>
      </c>
      <c r="K21" s="159">
        <v>4.5970947391206013E-4</v>
      </c>
      <c r="L21" s="159">
        <v>5.2147902449583444E-4</v>
      </c>
      <c r="M21" s="159">
        <v>2.7125457772183664E-4</v>
      </c>
      <c r="N21" s="159">
        <v>1.5627329518648334E-4</v>
      </c>
      <c r="O21" s="159">
        <v>9.780053924549642E-5</v>
      </c>
      <c r="P21" s="159">
        <v>2.1439379350394016E-4</v>
      </c>
      <c r="Q21" s="159">
        <v>7.1263634388213262E-4</v>
      </c>
      <c r="R21" s="159">
        <v>1.0762835890823575E-3</v>
      </c>
      <c r="S21" s="159">
        <v>1.3391402507236493E-4</v>
      </c>
      <c r="T21" s="159">
        <v>0</v>
      </c>
      <c r="U21" s="159">
        <v>2.2143801482888859E-4</v>
      </c>
      <c r="V21" s="159">
        <v>1.1308510574441085E-3</v>
      </c>
      <c r="W21" s="159">
        <v>2.9724070746207478E-3</v>
      </c>
      <c r="X21" s="159">
        <v>2.869237470036408E-3</v>
      </c>
      <c r="Y21" s="159">
        <v>1.0828683685697997</v>
      </c>
      <c r="Z21" s="159">
        <v>6.5280920062593117E-2</v>
      </c>
      <c r="AA21" s="159">
        <v>2.5035124415296907E-2</v>
      </c>
      <c r="AB21" s="159">
        <v>1.9819520864334107E-4</v>
      </c>
      <c r="AC21" s="159">
        <v>2.8911394482692972E-4</v>
      </c>
      <c r="AD21" s="159">
        <v>1.6815413554307221E-5</v>
      </c>
      <c r="AE21" s="159">
        <v>9.42123856132746E-5</v>
      </c>
      <c r="AF21" s="159">
        <v>4.0781740688466468E-4</v>
      </c>
      <c r="AG21" s="159">
        <v>5.8417050535979941E-3</v>
      </c>
      <c r="AH21" s="159">
        <v>1.6198298617197265E-3</v>
      </c>
      <c r="AI21" s="159">
        <v>1.1453427360991286E-3</v>
      </c>
      <c r="AJ21" s="159">
        <v>9.8642749783612962E-6</v>
      </c>
      <c r="AK21" s="159">
        <v>6.5199834387187053E-5</v>
      </c>
      <c r="AL21" s="159">
        <v>8.7132446938965045E-4</v>
      </c>
      <c r="AM21" s="159">
        <v>1.2696589631023178E-3</v>
      </c>
      <c r="AN21" s="159">
        <v>5.1587881484665369E-4</v>
      </c>
      <c r="AO21" s="159">
        <v>2.7492261323575199E-3</v>
      </c>
      <c r="AP21" s="159">
        <v>2.1603482900740421E-4</v>
      </c>
      <c r="AQ21" s="159">
        <v>2.5109506314107966E-3</v>
      </c>
      <c r="AR21" s="159">
        <v>4.155674880113501E-3</v>
      </c>
      <c r="AS21" s="159">
        <v>5.3678296178428561E-5</v>
      </c>
      <c r="AT21" s="159">
        <v>4.1716618159458169E-5</v>
      </c>
      <c r="AU21" s="159">
        <v>9.8014171759879811E-5</v>
      </c>
      <c r="AV21" s="159">
        <v>1.1706558583985764E-4</v>
      </c>
      <c r="AW21" s="159">
        <v>5.3878811086763116E-5</v>
      </c>
      <c r="AX21" s="159">
        <v>2.9504318520890256E-4</v>
      </c>
      <c r="AY21" s="159">
        <v>1.4060402236102461E-4</v>
      </c>
      <c r="AZ21" s="159">
        <v>2.4142437278201547E-4</v>
      </c>
      <c r="BA21" s="159">
        <v>2.2501595376843414E-4</v>
      </c>
      <c r="BB21" s="159">
        <v>1.5081864234410029E-4</v>
      </c>
      <c r="BC21" s="159">
        <v>3.1196398884423827E-4</v>
      </c>
      <c r="BD21" s="159">
        <v>3.9020299662043481E-4</v>
      </c>
      <c r="BE21" s="159">
        <v>8.9482783570412217E-4</v>
      </c>
      <c r="BF21" s="159">
        <v>1.7267782196030981E-3</v>
      </c>
      <c r="BG21" s="159">
        <v>5.727810126836192E-4</v>
      </c>
      <c r="BH21" s="159">
        <v>1.9555980246263623E-4</v>
      </c>
      <c r="BI21" s="159">
        <v>1.5005560253400789E-3</v>
      </c>
      <c r="BJ21" s="159">
        <v>6.2887893036113615E-4</v>
      </c>
      <c r="BK21" s="159">
        <v>6.7204135807326457E-4</v>
      </c>
      <c r="BL21" s="159">
        <v>8.7526693982532778E-5</v>
      </c>
      <c r="BM21" s="159">
        <v>5.2209910934039044E-5</v>
      </c>
      <c r="BN21" s="159">
        <v>1.840893987409194E-4</v>
      </c>
      <c r="BO21" s="159">
        <v>1.3953371560724784E-4</v>
      </c>
      <c r="BP21" s="159">
        <v>1.4146743800518271E-4</v>
      </c>
      <c r="BQ21" s="159">
        <v>2.9131211901188845E-3</v>
      </c>
      <c r="BR21" s="159">
        <v>1.7633546581194244E-4</v>
      </c>
      <c r="BS21" s="159">
        <v>1.096004386253395E-3</v>
      </c>
      <c r="BT21" s="159">
        <v>7.621562738444076E-4</v>
      </c>
      <c r="BU21" s="159">
        <v>1.9319009870415825E-4</v>
      </c>
      <c r="BV21" s="159">
        <v>8.9898866865728246E-5</v>
      </c>
      <c r="BW21" s="159">
        <v>1.1088495304949566E-4</v>
      </c>
      <c r="BX21" s="159">
        <v>7.9322809903753462E-5</v>
      </c>
      <c r="BY21" s="159">
        <v>1.7242058485809688E-4</v>
      </c>
      <c r="BZ21" s="159">
        <v>2.7146257448091611E-4</v>
      </c>
      <c r="CA21" s="159">
        <v>2.5897352047075131E-4</v>
      </c>
      <c r="CB21" s="159">
        <v>4.7311325649677764E-4</v>
      </c>
      <c r="CC21" s="159">
        <v>1.2914696444668868E-4</v>
      </c>
      <c r="CD21" s="159">
        <v>8.0464913145180354E-5</v>
      </c>
      <c r="CE21" s="159">
        <v>5.0520724983457298E-5</v>
      </c>
      <c r="CF21" s="159">
        <v>2.9722967047237877E-4</v>
      </c>
      <c r="CG21" s="159">
        <v>2.6316954049016987E-4</v>
      </c>
      <c r="CH21" s="159">
        <v>4.9773623769083265E-4</v>
      </c>
      <c r="CI21" s="159">
        <v>8.4910376245596949E-4</v>
      </c>
      <c r="CJ21" s="159">
        <v>9.9949387223968863E-4</v>
      </c>
      <c r="CK21" s="159">
        <v>7.2027076467658503E-4</v>
      </c>
      <c r="CL21" s="159">
        <v>1.1389936780684016E-3</v>
      </c>
      <c r="CM21" s="159">
        <v>5.915982214217878E-3</v>
      </c>
      <c r="CN21" s="159">
        <v>2.4657786350666883E-4</v>
      </c>
      <c r="CO21" s="159">
        <v>3.089523236128508E-4</v>
      </c>
      <c r="CP21" s="159">
        <v>4.9142779505046037E-4</v>
      </c>
      <c r="CQ21" s="159">
        <v>1.5722456348381529E-3</v>
      </c>
      <c r="CR21" s="159">
        <v>3.5183717118456405E-4</v>
      </c>
      <c r="CS21" s="159">
        <v>1.3705951679720109E-2</v>
      </c>
      <c r="CT21" s="159">
        <v>2.3709128266041708E-4</v>
      </c>
      <c r="CU21" s="159">
        <v>3.9575025777208487E-4</v>
      </c>
      <c r="CV21" s="159">
        <v>1.5252891854038409E-3</v>
      </c>
      <c r="CW21" s="159">
        <v>2.0993563354787339E-4</v>
      </c>
      <c r="CX21" s="159">
        <v>8.8626936474109049E-4</v>
      </c>
      <c r="CY21" s="159">
        <v>7.0541253322058714E-4</v>
      </c>
      <c r="CZ21" s="159">
        <v>5.5153823044653758E-4</v>
      </c>
      <c r="DA21" s="159">
        <v>1.0735433941494068E-3</v>
      </c>
      <c r="DB21" s="159">
        <v>1.3293956343445965E-4</v>
      </c>
      <c r="DC21" s="159">
        <v>9.6586398663322701E-4</v>
      </c>
      <c r="DD21" s="159">
        <v>1.5700808117319977E-4</v>
      </c>
      <c r="DE21" s="159">
        <v>6.6478787510298846E-4</v>
      </c>
      <c r="DF21" s="159">
        <v>6.329475121164813E-4</v>
      </c>
      <c r="DG21" s="159">
        <v>2.1405357032284425E-4</v>
      </c>
      <c r="DH21" s="159">
        <v>3.7748737871766077E-4</v>
      </c>
      <c r="DI21" s="159">
        <v>4.4183224947860034E-4</v>
      </c>
      <c r="DJ21" s="159">
        <v>2.5114278486160826E-4</v>
      </c>
      <c r="DK21" s="159">
        <v>3.5186345936010548E-2</v>
      </c>
      <c r="DL21" s="159">
        <v>3.1953261779195516E-4</v>
      </c>
    </row>
    <row r="22" spans="2:116">
      <c r="B22" s="157">
        <v>164</v>
      </c>
      <c r="C22" s="158" t="s">
        <v>416</v>
      </c>
      <c r="D22" s="159">
        <v>0.40052862694787039</v>
      </c>
      <c r="E22" s="159">
        <v>0.16025854933699263</v>
      </c>
      <c r="F22" s="159">
        <v>0.13353522066597562</v>
      </c>
      <c r="G22" s="159">
        <v>4.5834971722554554E-4</v>
      </c>
      <c r="H22" s="159">
        <v>4.6942524676035796E-2</v>
      </c>
      <c r="I22" s="159">
        <v>4.3375110547195964E-2</v>
      </c>
      <c r="J22" s="159">
        <v>1.7903071007197926E-2</v>
      </c>
      <c r="K22" s="159">
        <v>6.1515911671365525E-3</v>
      </c>
      <c r="L22" s="159">
        <v>5.5860129811412564E-3</v>
      </c>
      <c r="M22" s="159">
        <v>3.0103506025134503E-3</v>
      </c>
      <c r="N22" s="159">
        <v>7.736792754846262E-4</v>
      </c>
      <c r="O22" s="159">
        <v>2.2493336760681182E-4</v>
      </c>
      <c r="P22" s="159">
        <v>5.3736686903461928E-4</v>
      </c>
      <c r="Q22" s="159">
        <v>7.6497965689052323E-3</v>
      </c>
      <c r="R22" s="159">
        <v>1.4226142903108766E-2</v>
      </c>
      <c r="S22" s="159">
        <v>1.3594520171836765E-3</v>
      </c>
      <c r="T22" s="159">
        <v>0</v>
      </c>
      <c r="U22" s="159">
        <v>7.9184603661764427E-4</v>
      </c>
      <c r="V22" s="159">
        <v>2.4744466650776687E-3</v>
      </c>
      <c r="W22" s="159">
        <v>1.0989128956782634E-3</v>
      </c>
      <c r="X22" s="159">
        <v>5.1126938374677954E-3</v>
      </c>
      <c r="Y22" s="159">
        <v>6.1439962294208535E-4</v>
      </c>
      <c r="Z22" s="159">
        <v>1.0026708154612534</v>
      </c>
      <c r="AA22" s="159">
        <v>8.8369806720200604E-4</v>
      </c>
      <c r="AB22" s="159">
        <v>1.8474348811436656E-3</v>
      </c>
      <c r="AC22" s="159">
        <v>7.6194159245366992E-4</v>
      </c>
      <c r="AD22" s="159">
        <v>5.1156878666797324E-5</v>
      </c>
      <c r="AE22" s="159">
        <v>8.783524808516635E-4</v>
      </c>
      <c r="AF22" s="159">
        <v>1.8422112751596655E-3</v>
      </c>
      <c r="AG22" s="159">
        <v>3.5499625503939937E-3</v>
      </c>
      <c r="AH22" s="159">
        <v>1.3470592284508557E-2</v>
      </c>
      <c r="AI22" s="159">
        <v>1.153012558707899E-2</v>
      </c>
      <c r="AJ22" s="159">
        <v>3.1716213540779093E-5</v>
      </c>
      <c r="AK22" s="159">
        <v>3.1050421154750349E-4</v>
      </c>
      <c r="AL22" s="159">
        <v>1.009255068661337E-3</v>
      </c>
      <c r="AM22" s="159">
        <v>9.4065013434311217E-4</v>
      </c>
      <c r="AN22" s="159">
        <v>3.5452278817081199E-3</v>
      </c>
      <c r="AO22" s="159">
        <v>4.8591227591560752E-3</v>
      </c>
      <c r="AP22" s="159">
        <v>2.1305794011276099E-3</v>
      </c>
      <c r="AQ22" s="159">
        <v>6.2624460174550136E-3</v>
      </c>
      <c r="AR22" s="159">
        <v>2.3420237738110803E-3</v>
      </c>
      <c r="AS22" s="159">
        <v>1.2231193740832937E-4</v>
      </c>
      <c r="AT22" s="159">
        <v>5.0816058684069617E-5</v>
      </c>
      <c r="AU22" s="159">
        <v>2.429977370450172E-4</v>
      </c>
      <c r="AV22" s="159">
        <v>2.7766140076786313E-4</v>
      </c>
      <c r="AW22" s="159">
        <v>1.5704441980912202E-4</v>
      </c>
      <c r="AX22" s="159">
        <v>2.6859218392811173E-4</v>
      </c>
      <c r="AY22" s="159">
        <v>3.2290001450365705E-4</v>
      </c>
      <c r="AZ22" s="159">
        <v>1.1498562967752297E-3</v>
      </c>
      <c r="BA22" s="159">
        <v>5.6403605061545298E-4</v>
      </c>
      <c r="BB22" s="159">
        <v>4.3938646069046364E-4</v>
      </c>
      <c r="BC22" s="159">
        <v>1.5202515400640313E-3</v>
      </c>
      <c r="BD22" s="159">
        <v>6.438100793505271E-4</v>
      </c>
      <c r="BE22" s="159">
        <v>1.1307125401784231E-3</v>
      </c>
      <c r="BF22" s="159">
        <v>1.0858995876818227E-3</v>
      </c>
      <c r="BG22" s="159">
        <v>2.0084477894242569E-3</v>
      </c>
      <c r="BH22" s="159">
        <v>7.4814125074242955E-4</v>
      </c>
      <c r="BI22" s="159">
        <v>2.9593108691845661E-3</v>
      </c>
      <c r="BJ22" s="159">
        <v>9.2169871690431389E-4</v>
      </c>
      <c r="BK22" s="159">
        <v>6.2230000016248255E-4</v>
      </c>
      <c r="BL22" s="159">
        <v>2.0970522364530749E-4</v>
      </c>
      <c r="BM22" s="159">
        <v>1.4164434404153844E-4</v>
      </c>
      <c r="BN22" s="159">
        <v>4.0370098062892632E-4</v>
      </c>
      <c r="BO22" s="159">
        <v>3.6924910904529459E-4</v>
      </c>
      <c r="BP22" s="159">
        <v>7.4095599858633174E-4</v>
      </c>
      <c r="BQ22" s="159">
        <v>3.3645853903222409E-3</v>
      </c>
      <c r="BR22" s="159">
        <v>6.6517221324009627E-4</v>
      </c>
      <c r="BS22" s="159">
        <v>3.7775832839321622E-4</v>
      </c>
      <c r="BT22" s="159">
        <v>1.2368016764078974E-3</v>
      </c>
      <c r="BU22" s="159">
        <v>6.1060552182172706E-4</v>
      </c>
      <c r="BV22" s="159">
        <v>2.8436034744672118E-4</v>
      </c>
      <c r="BW22" s="159">
        <v>1.9934299757904674E-4</v>
      </c>
      <c r="BX22" s="159">
        <v>1.3157855126094345E-4</v>
      </c>
      <c r="BY22" s="159">
        <v>3.3502045900420736E-4</v>
      </c>
      <c r="BZ22" s="159">
        <v>8.238368589476155E-4</v>
      </c>
      <c r="CA22" s="159">
        <v>3.0465483390079494E-3</v>
      </c>
      <c r="CB22" s="159">
        <v>1.1365803851599008E-3</v>
      </c>
      <c r="CC22" s="159">
        <v>3.21102001464269E-4</v>
      </c>
      <c r="CD22" s="159">
        <v>1.8888940284022548E-4</v>
      </c>
      <c r="CE22" s="159">
        <v>7.2756655017819938E-5</v>
      </c>
      <c r="CF22" s="159">
        <v>6.531904849958099E-4</v>
      </c>
      <c r="CG22" s="159">
        <v>5.7383512645750123E-4</v>
      </c>
      <c r="CH22" s="159">
        <v>9.9090387730394651E-4</v>
      </c>
      <c r="CI22" s="159">
        <v>2.6920490758690959E-3</v>
      </c>
      <c r="CJ22" s="159">
        <v>1.6393478266113605E-3</v>
      </c>
      <c r="CK22" s="159">
        <v>1.0758498853181097E-3</v>
      </c>
      <c r="CL22" s="159">
        <v>1.096721606288095E-3</v>
      </c>
      <c r="CM22" s="159">
        <v>7.912169008057246E-3</v>
      </c>
      <c r="CN22" s="159">
        <v>6.8758491915558485E-4</v>
      </c>
      <c r="CO22" s="159">
        <v>6.1944857294175338E-4</v>
      </c>
      <c r="CP22" s="159">
        <v>5.9291093430827407E-4</v>
      </c>
      <c r="CQ22" s="159">
        <v>6.6334196699234169E-4</v>
      </c>
      <c r="CR22" s="159">
        <v>5.7656295238477941E-4</v>
      </c>
      <c r="CS22" s="159">
        <v>8.8341505441209042E-4</v>
      </c>
      <c r="CT22" s="159">
        <v>5.2403746062830632E-4</v>
      </c>
      <c r="CU22" s="159">
        <v>4.5101262402332817E-4</v>
      </c>
      <c r="CV22" s="159">
        <v>1.7139740828943908E-3</v>
      </c>
      <c r="CW22" s="159">
        <v>1.3111967054891495E-3</v>
      </c>
      <c r="CX22" s="159">
        <v>1.7579486672724476E-3</v>
      </c>
      <c r="CY22" s="159">
        <v>3.2855316641141161E-3</v>
      </c>
      <c r="CZ22" s="159">
        <v>2.5661338325735123E-3</v>
      </c>
      <c r="DA22" s="159">
        <v>1.5473121956750555E-3</v>
      </c>
      <c r="DB22" s="159">
        <v>2.9673243709797892E-4</v>
      </c>
      <c r="DC22" s="159">
        <v>5.7288645661522739E-4</v>
      </c>
      <c r="DD22" s="159">
        <v>4.1167455682430634E-4</v>
      </c>
      <c r="DE22" s="159">
        <v>7.4967814324697064E-4</v>
      </c>
      <c r="DF22" s="159">
        <v>1.2363310236595542E-3</v>
      </c>
      <c r="DG22" s="159">
        <v>2.0302373590988737E-3</v>
      </c>
      <c r="DH22" s="159">
        <v>9.0563055096586791E-4</v>
      </c>
      <c r="DI22" s="159">
        <v>7.0616898606146649E-4</v>
      </c>
      <c r="DJ22" s="159">
        <v>1.1705070357304471E-3</v>
      </c>
      <c r="DK22" s="159">
        <v>0.12510223618731944</v>
      </c>
      <c r="DL22" s="159">
        <v>5.1134036224366442E-4</v>
      </c>
    </row>
    <row r="23" spans="2:116">
      <c r="B23" s="157">
        <v>191</v>
      </c>
      <c r="C23" s="158" t="s">
        <v>417</v>
      </c>
      <c r="D23" s="159">
        <v>0.31385807211718864</v>
      </c>
      <c r="E23" s="159">
        <v>0.27733661729853581</v>
      </c>
      <c r="F23" s="159">
        <v>6.9974183913534951E-2</v>
      </c>
      <c r="G23" s="159">
        <v>9.2784829334043061E-5</v>
      </c>
      <c r="H23" s="159">
        <v>6.4304801721413993E-2</v>
      </c>
      <c r="I23" s="159">
        <v>5.9644214135802412E-2</v>
      </c>
      <c r="J23" s="159">
        <v>3.5447513648542874E-4</v>
      </c>
      <c r="K23" s="159">
        <v>2.0875703692423852E-4</v>
      </c>
      <c r="L23" s="159">
        <v>3.5546833570446342E-4</v>
      </c>
      <c r="M23" s="159">
        <v>1.9363537474034027E-4</v>
      </c>
      <c r="N23" s="159">
        <v>4.5716563964110532E-4</v>
      </c>
      <c r="O23" s="159">
        <v>5.8076757671947127E-4</v>
      </c>
      <c r="P23" s="159">
        <v>5.8104789634043613E-4</v>
      </c>
      <c r="Q23" s="159">
        <v>4.1423704711922305E-3</v>
      </c>
      <c r="R23" s="159">
        <v>1.1382975006298821E-3</v>
      </c>
      <c r="S23" s="159">
        <v>3.0765852527682772E-4</v>
      </c>
      <c r="T23" s="159">
        <v>0</v>
      </c>
      <c r="U23" s="159">
        <v>2.4007898026056384E-4</v>
      </c>
      <c r="V23" s="159">
        <v>1.3620234397981811E-3</v>
      </c>
      <c r="W23" s="159">
        <v>6.5137341774110561E-4</v>
      </c>
      <c r="X23" s="159">
        <v>1.4030652557947699E-3</v>
      </c>
      <c r="Y23" s="159">
        <v>4.4260768217840618E-4</v>
      </c>
      <c r="Z23" s="159">
        <v>3.8398534296232869E-3</v>
      </c>
      <c r="AA23" s="159">
        <v>1.0136285000615994</v>
      </c>
      <c r="AB23" s="159">
        <v>3.4082607940119506E-4</v>
      </c>
      <c r="AC23" s="159">
        <v>2.4361964065887565E-4</v>
      </c>
      <c r="AD23" s="159">
        <v>5.9128548119788713E-5</v>
      </c>
      <c r="AE23" s="159">
        <v>2.4798838199173012E-4</v>
      </c>
      <c r="AF23" s="159">
        <v>1.8099812861311024E-4</v>
      </c>
      <c r="AG23" s="159">
        <v>1.6453368629971653E-3</v>
      </c>
      <c r="AH23" s="159">
        <v>1.3562886581217147E-3</v>
      </c>
      <c r="AI23" s="159">
        <v>3.3451949401851256E-3</v>
      </c>
      <c r="AJ23" s="159">
        <v>4.1382196370881766E-5</v>
      </c>
      <c r="AK23" s="159">
        <v>2.8479016968264358E-4</v>
      </c>
      <c r="AL23" s="159">
        <v>3.0109428861933797E-4</v>
      </c>
      <c r="AM23" s="159">
        <v>6.4603820757213443E-4</v>
      </c>
      <c r="AN23" s="159">
        <v>5.0421704751955009E-4</v>
      </c>
      <c r="AO23" s="159">
        <v>2.2631022988929771E-3</v>
      </c>
      <c r="AP23" s="159">
        <v>2.7553481236141427E-4</v>
      </c>
      <c r="AQ23" s="159">
        <v>5.9001481715749947E-4</v>
      </c>
      <c r="AR23" s="159">
        <v>3.668611234308285E-4</v>
      </c>
      <c r="AS23" s="159">
        <v>2.4219413656062429E-4</v>
      </c>
      <c r="AT23" s="159">
        <v>8.4803586595549391E-5</v>
      </c>
      <c r="AU23" s="159">
        <v>6.8788300157131396E-4</v>
      </c>
      <c r="AV23" s="159">
        <v>1.9447395299849183E-4</v>
      </c>
      <c r="AW23" s="159">
        <v>2.4096862063333676E-4</v>
      </c>
      <c r="AX23" s="159">
        <v>2.9357897119732467E-4</v>
      </c>
      <c r="AY23" s="159">
        <v>3.9409916932491284E-4</v>
      </c>
      <c r="AZ23" s="159">
        <v>7.8582313032263306E-4</v>
      </c>
      <c r="BA23" s="159">
        <v>6.9178695052678782E-4</v>
      </c>
      <c r="BB23" s="159">
        <v>5.5656047784927122E-4</v>
      </c>
      <c r="BC23" s="159">
        <v>1.4636746228487696E-3</v>
      </c>
      <c r="BD23" s="159">
        <v>2.3345722688763856E-3</v>
      </c>
      <c r="BE23" s="159">
        <v>6.6606773112049943E-4</v>
      </c>
      <c r="BF23" s="159">
        <v>5.4455626507188466E-4</v>
      </c>
      <c r="BG23" s="159">
        <v>3.0749091943674902E-3</v>
      </c>
      <c r="BH23" s="159">
        <v>9.8491179102970028E-4</v>
      </c>
      <c r="BI23" s="159">
        <v>4.8788795663150421E-4</v>
      </c>
      <c r="BJ23" s="159">
        <v>2.0523836167195514E-3</v>
      </c>
      <c r="BK23" s="159">
        <v>1.5926693623686012E-3</v>
      </c>
      <c r="BL23" s="159">
        <v>5.9847383059216436E-4</v>
      </c>
      <c r="BM23" s="159">
        <v>3.1744207072617803E-4</v>
      </c>
      <c r="BN23" s="159">
        <v>3.2271179388741376E-4</v>
      </c>
      <c r="BO23" s="159">
        <v>6.8243986462808914E-4</v>
      </c>
      <c r="BP23" s="159">
        <v>1.2124193894520641E-3</v>
      </c>
      <c r="BQ23" s="159">
        <v>2.1664711037835036E-3</v>
      </c>
      <c r="BR23" s="159">
        <v>1.0929121411037861E-3</v>
      </c>
      <c r="BS23" s="159">
        <v>4.6572365770959184E-4</v>
      </c>
      <c r="BT23" s="159">
        <v>5.929278175328185E-4</v>
      </c>
      <c r="BU23" s="159">
        <v>4.555091674979331E-4</v>
      </c>
      <c r="BV23" s="159">
        <v>3.5638509839917192E-4</v>
      </c>
      <c r="BW23" s="159">
        <v>1.0811102446528569E-3</v>
      </c>
      <c r="BX23" s="159">
        <v>1.3421952314717903E-3</v>
      </c>
      <c r="BY23" s="159">
        <v>1.5325175963411244E-3</v>
      </c>
      <c r="BZ23" s="159">
        <v>1.4610767765737473E-3</v>
      </c>
      <c r="CA23" s="159">
        <v>2.214229768195632E-3</v>
      </c>
      <c r="CB23" s="159">
        <v>5.6158119030748285E-3</v>
      </c>
      <c r="CC23" s="159">
        <v>6.4646630371278653E-4</v>
      </c>
      <c r="CD23" s="159">
        <v>4.4356998764107601E-4</v>
      </c>
      <c r="CE23" s="159">
        <v>3.2415578647253062E-4</v>
      </c>
      <c r="CF23" s="159">
        <v>9.8136948668788265E-4</v>
      </c>
      <c r="CG23" s="159">
        <v>6.4016923352809877E-4</v>
      </c>
      <c r="CH23" s="159">
        <v>5.9237947024026575E-4</v>
      </c>
      <c r="CI23" s="159">
        <v>1.3331501067042348E-3</v>
      </c>
      <c r="CJ23" s="159">
        <v>6.4175651558135284E-4</v>
      </c>
      <c r="CK23" s="159">
        <v>8.5893794688330217E-4</v>
      </c>
      <c r="CL23" s="159">
        <v>6.4550927591675163E-4</v>
      </c>
      <c r="CM23" s="159">
        <v>1.5551779327260355E-3</v>
      </c>
      <c r="CN23" s="159">
        <v>2.4445944486021325E-3</v>
      </c>
      <c r="CO23" s="159">
        <v>2.8565112225135865E-3</v>
      </c>
      <c r="CP23" s="159">
        <v>1.7486100920031296E-3</v>
      </c>
      <c r="CQ23" s="159">
        <v>2.5834025477373553E-3</v>
      </c>
      <c r="CR23" s="159">
        <v>3.2313053745301064E-3</v>
      </c>
      <c r="CS23" s="159">
        <v>3.3035064580048339E-2</v>
      </c>
      <c r="CT23" s="159">
        <v>1.9471587286796804E-3</v>
      </c>
      <c r="CU23" s="159">
        <v>1.1532415051405389E-3</v>
      </c>
      <c r="CV23" s="159">
        <v>7.16170216109313E-3</v>
      </c>
      <c r="CW23" s="159">
        <v>1.0351572985159187E-3</v>
      </c>
      <c r="CX23" s="159">
        <v>2.298199117251484E-3</v>
      </c>
      <c r="CY23" s="159">
        <v>2.0220807319204451E-3</v>
      </c>
      <c r="CZ23" s="159">
        <v>7.539380342713233E-4</v>
      </c>
      <c r="DA23" s="159">
        <v>1.2595607455344056E-2</v>
      </c>
      <c r="DB23" s="159">
        <v>6.8037089866014903E-4</v>
      </c>
      <c r="DC23" s="159">
        <v>1.5566400293603289E-2</v>
      </c>
      <c r="DD23" s="159">
        <v>5.7552782163113015E-4</v>
      </c>
      <c r="DE23" s="159">
        <v>1.1667505496554182E-3</v>
      </c>
      <c r="DF23" s="159">
        <v>6.6693911231752211E-4</v>
      </c>
      <c r="DG23" s="159">
        <v>6.6882636191154313E-4</v>
      </c>
      <c r="DH23" s="159">
        <v>1.0052461299000311E-3</v>
      </c>
      <c r="DI23" s="159">
        <v>2.7752098382195015E-3</v>
      </c>
      <c r="DJ23" s="159">
        <v>1.4960303166791482E-3</v>
      </c>
      <c r="DK23" s="159">
        <v>9.009626883207995E-4</v>
      </c>
      <c r="DL23" s="159">
        <v>6.3266295078303432E-4</v>
      </c>
    </row>
    <row r="24" spans="2:116">
      <c r="B24" s="157">
        <v>201</v>
      </c>
      <c r="C24" s="158" t="s">
        <v>418</v>
      </c>
      <c r="D24" s="159">
        <v>0.10301032563998935</v>
      </c>
      <c r="E24" s="159">
        <v>7.8438210774960382E-2</v>
      </c>
      <c r="F24" s="159">
        <v>7.1419763568517106E-2</v>
      </c>
      <c r="G24" s="159">
        <v>1.1866994176091979E-5</v>
      </c>
      <c r="H24" s="159">
        <v>1.3755216787694315E-2</v>
      </c>
      <c r="I24" s="159">
        <v>1.3755216787694315E-2</v>
      </c>
      <c r="J24" s="159">
        <v>5.0585793271344937E-3</v>
      </c>
      <c r="K24" s="159">
        <v>8.7917317242885965E-5</v>
      </c>
      <c r="L24" s="159">
        <v>3.1365089073185197E-5</v>
      </c>
      <c r="M24" s="159">
        <v>1.2300335576634569E-5</v>
      </c>
      <c r="N24" s="159">
        <v>4.5198757408080298E-6</v>
      </c>
      <c r="O24" s="159">
        <v>1.8187342156861981E-6</v>
      </c>
      <c r="P24" s="159">
        <v>2.7354345322943706E-6</v>
      </c>
      <c r="Q24" s="159">
        <v>6.8840929249442448E-5</v>
      </c>
      <c r="R24" s="159">
        <v>4.2146947051045969E-5</v>
      </c>
      <c r="S24" s="159">
        <v>1.8823232968671362E-4</v>
      </c>
      <c r="T24" s="159">
        <v>0</v>
      </c>
      <c r="U24" s="159">
        <v>1.2282195557588086E-5</v>
      </c>
      <c r="V24" s="159">
        <v>4.9183787647504837E-6</v>
      </c>
      <c r="W24" s="159">
        <v>3.4682203651777856E-6</v>
      </c>
      <c r="X24" s="159">
        <v>1.6789531360557676E-6</v>
      </c>
      <c r="Y24" s="159">
        <v>1.8466194195186309E-6</v>
      </c>
      <c r="Z24" s="159">
        <v>1.7597476988710335E-6</v>
      </c>
      <c r="AA24" s="159">
        <v>1.8656475364163424E-6</v>
      </c>
      <c r="AB24" s="159">
        <v>1.0193135473876798</v>
      </c>
      <c r="AC24" s="159">
        <v>1.9336446632949166E-3</v>
      </c>
      <c r="AD24" s="159">
        <v>6.9916979287217693E-7</v>
      </c>
      <c r="AE24" s="159">
        <v>9.1305263578027394E-4</v>
      </c>
      <c r="AF24" s="159">
        <v>3.7113228611763255E-4</v>
      </c>
      <c r="AG24" s="159">
        <v>4.6655520349270501E-5</v>
      </c>
      <c r="AH24" s="159">
        <v>1.9600259332487819E-4</v>
      </c>
      <c r="AI24" s="159">
        <v>1.8935308378853773E-4</v>
      </c>
      <c r="AJ24" s="159">
        <v>3.6313042928019269E-7</v>
      </c>
      <c r="AK24" s="159">
        <v>2.1401390204622298E-6</v>
      </c>
      <c r="AL24" s="159">
        <v>1.9449649777436538E-6</v>
      </c>
      <c r="AM24" s="159">
        <v>2.2930532814860756E-5</v>
      </c>
      <c r="AN24" s="159">
        <v>3.0412737430881949E-6</v>
      </c>
      <c r="AO24" s="159">
        <v>9.3369498849560618E-6</v>
      </c>
      <c r="AP24" s="159">
        <v>1.5425560599131968E-6</v>
      </c>
      <c r="AQ24" s="159">
        <v>1.2666169630087934E-6</v>
      </c>
      <c r="AR24" s="159">
        <v>1.1090165869195217E-5</v>
      </c>
      <c r="AS24" s="159">
        <v>-3.6050064344454367E-4</v>
      </c>
      <c r="AT24" s="159">
        <v>8.4681370155754258E-5</v>
      </c>
      <c r="AU24" s="159">
        <v>1.7790140646011348E-5</v>
      </c>
      <c r="AV24" s="159">
        <v>3.8316443774936476E-6</v>
      </c>
      <c r="AW24" s="159">
        <v>3.4203729250017545E-6</v>
      </c>
      <c r="AX24" s="159">
        <v>1.3205840301042545E-6</v>
      </c>
      <c r="AY24" s="159">
        <v>2.163996988543154E-6</v>
      </c>
      <c r="AZ24" s="159">
        <v>1.9233564770649362E-6</v>
      </c>
      <c r="BA24" s="159">
        <v>2.5516888579284571E-6</v>
      </c>
      <c r="BB24" s="159">
        <v>2.1834477933221607E-6</v>
      </c>
      <c r="BC24" s="159">
        <v>1.1123403124872907E-6</v>
      </c>
      <c r="BD24" s="159">
        <v>1.2948717270293685E-6</v>
      </c>
      <c r="BE24" s="159">
        <v>1.0479681384246966E-6</v>
      </c>
      <c r="BF24" s="159">
        <v>9.6965808083097764E-7</v>
      </c>
      <c r="BG24" s="159">
        <v>6.180602306791867E-7</v>
      </c>
      <c r="BH24" s="159">
        <v>5.2664382392409612E-7</v>
      </c>
      <c r="BI24" s="159">
        <v>3.7403360724942437E-5</v>
      </c>
      <c r="BJ24" s="159">
        <v>9.8586316755035549E-7</v>
      </c>
      <c r="BK24" s="159">
        <v>7.205880468917425E-7</v>
      </c>
      <c r="BL24" s="159">
        <v>7.1237303238913017E-7</v>
      </c>
      <c r="BM24" s="159">
        <v>6.9812367414063663E-7</v>
      </c>
      <c r="BN24" s="159">
        <v>7.4346924263927978E-7</v>
      </c>
      <c r="BO24" s="159">
        <v>1.6068038715111136E-6</v>
      </c>
      <c r="BP24" s="159">
        <v>1.5162667217779867E-6</v>
      </c>
      <c r="BQ24" s="159">
        <v>5.3968969613805671E-6</v>
      </c>
      <c r="BR24" s="159">
        <v>8.1243653801240409E-7</v>
      </c>
      <c r="BS24" s="159">
        <v>3.5441527603090235E-6</v>
      </c>
      <c r="BT24" s="159">
        <v>3.0865997392038485E-6</v>
      </c>
      <c r="BU24" s="159">
        <v>3.7659596961805427E-5</v>
      </c>
      <c r="BV24" s="159">
        <v>2.4124851842583831E-5</v>
      </c>
      <c r="BW24" s="159">
        <v>4.4322273147887616E-6</v>
      </c>
      <c r="BX24" s="159">
        <v>1.1031280447858263E-5</v>
      </c>
      <c r="BY24" s="159">
        <v>2.4523796434610091E-6</v>
      </c>
      <c r="BZ24" s="159">
        <v>3.8847696398396766E-6</v>
      </c>
      <c r="CA24" s="159">
        <v>1.3760224691993805E-6</v>
      </c>
      <c r="CB24" s="159">
        <v>8.8089788364787745E-7</v>
      </c>
      <c r="CC24" s="159">
        <v>2.2930478840974439E-6</v>
      </c>
      <c r="CD24" s="159">
        <v>4.9667682438309007E-7</v>
      </c>
      <c r="CE24" s="159">
        <v>1.1452149307974354E-7</v>
      </c>
      <c r="CF24" s="159">
        <v>1.4487475324585396E-6</v>
      </c>
      <c r="CG24" s="159">
        <v>1.8257245214476106E-6</v>
      </c>
      <c r="CH24" s="159">
        <v>5.40065830855418E-7</v>
      </c>
      <c r="CI24" s="159">
        <v>1.1175118104406786E-6</v>
      </c>
      <c r="CJ24" s="159">
        <v>1.4194407986684237E-6</v>
      </c>
      <c r="CK24" s="159">
        <v>4.5725441087270652E-7</v>
      </c>
      <c r="CL24" s="159">
        <v>1.9387738677343256E-6</v>
      </c>
      <c r="CM24" s="159">
        <v>1.7494025862430999E-6</v>
      </c>
      <c r="CN24" s="159">
        <v>3.707580295327479E-7</v>
      </c>
      <c r="CO24" s="159">
        <v>6.7952115751567768E-7</v>
      </c>
      <c r="CP24" s="159">
        <v>1.2444315885387237E-6</v>
      </c>
      <c r="CQ24" s="159">
        <v>4.7751561545463591E-7</v>
      </c>
      <c r="CR24" s="159">
        <v>5.9518165051355138E-7</v>
      </c>
      <c r="CS24" s="159">
        <v>1.4292425560172941E-6</v>
      </c>
      <c r="CT24" s="159">
        <v>7.4192491517862686E-7</v>
      </c>
      <c r="CU24" s="159">
        <v>3.5634267250349421E-6</v>
      </c>
      <c r="CV24" s="159">
        <v>2.3472291980646993E-6</v>
      </c>
      <c r="CW24" s="159">
        <v>1.0174045148812641E-5</v>
      </c>
      <c r="CX24" s="159">
        <v>4.1659732668746562E-6</v>
      </c>
      <c r="CY24" s="159">
        <v>6.0707286661783925E-6</v>
      </c>
      <c r="CZ24" s="159">
        <v>6.7878905290760912E-6</v>
      </c>
      <c r="DA24" s="159">
        <v>3.1431445573125761E-6</v>
      </c>
      <c r="DB24" s="159">
        <v>1.2954941542479343E-6</v>
      </c>
      <c r="DC24" s="159">
        <v>7.2728753492576868E-7</v>
      </c>
      <c r="DD24" s="159">
        <v>8.0912842087633465E-7</v>
      </c>
      <c r="DE24" s="159">
        <v>7.9161916169775558E-7</v>
      </c>
      <c r="DF24" s="159">
        <v>1.3809097495360817E-5</v>
      </c>
      <c r="DG24" s="159">
        <v>2.7737312209177926E-5</v>
      </c>
      <c r="DH24" s="159">
        <v>2.6213611926493493E-6</v>
      </c>
      <c r="DI24" s="159">
        <v>1.7439764819108765E-5</v>
      </c>
      <c r="DJ24" s="159">
        <v>7.4738413842607293E-5</v>
      </c>
      <c r="DK24" s="159">
        <v>9.9752202098049826E-7</v>
      </c>
      <c r="DL24" s="159">
        <v>1.5477145429215004E-4</v>
      </c>
    </row>
    <row r="25" spans="2:116">
      <c r="B25" s="157">
        <v>202</v>
      </c>
      <c r="C25" s="158" t="s">
        <v>419</v>
      </c>
      <c r="D25" s="159">
        <v>3.975221012143626E-2</v>
      </c>
      <c r="E25" s="159">
        <v>0.13033672486612352</v>
      </c>
      <c r="F25" s="159">
        <v>0.1096528073298576</v>
      </c>
      <c r="G25" s="159">
        <v>3.3473118828460746E-5</v>
      </c>
      <c r="H25" s="159">
        <v>2.0206138853435144E-2</v>
      </c>
      <c r="I25" s="159">
        <v>2.0166750668535662E-2</v>
      </c>
      <c r="J25" s="159">
        <v>6.5448969872346417E-5</v>
      </c>
      <c r="K25" s="159">
        <v>3.750365096083543E-5</v>
      </c>
      <c r="L25" s="159">
        <v>1.5893036129668731E-4</v>
      </c>
      <c r="M25" s="159">
        <v>4.8314142954311532E-6</v>
      </c>
      <c r="N25" s="159">
        <v>1.462294003899432E-4</v>
      </c>
      <c r="O25" s="159">
        <v>5.8091876784118001E-6</v>
      </c>
      <c r="P25" s="159">
        <v>2.0068822127174818E-5</v>
      </c>
      <c r="Q25" s="159">
        <v>2.3883774481361767E-4</v>
      </c>
      <c r="R25" s="159">
        <v>2.6998981950718032E-4</v>
      </c>
      <c r="S25" s="159">
        <v>6.7323141136658749E-5</v>
      </c>
      <c r="T25" s="159">
        <v>0</v>
      </c>
      <c r="U25" s="159">
        <v>2.8264863111737471E-4</v>
      </c>
      <c r="V25" s="159">
        <v>2.6428234691511097E-5</v>
      </c>
      <c r="W25" s="159">
        <v>3.2392271084445735E-5</v>
      </c>
      <c r="X25" s="159">
        <v>3.6789331614458783E-5</v>
      </c>
      <c r="Y25" s="159">
        <v>2.0323557886972262E-4</v>
      </c>
      <c r="Z25" s="159">
        <v>5.4831005114988596E-5</v>
      </c>
      <c r="AA25" s="159">
        <v>1.5147819062980192E-5</v>
      </c>
      <c r="AB25" s="159">
        <v>3.5789189418455125E-3</v>
      </c>
      <c r="AC25" s="159">
        <v>1.0092538323251878</v>
      </c>
      <c r="AD25" s="159">
        <v>2.6682827344509929E-4</v>
      </c>
      <c r="AE25" s="159">
        <v>1.6172727540377785E-3</v>
      </c>
      <c r="AF25" s="159">
        <v>8.413051824945403E-4</v>
      </c>
      <c r="AG25" s="159">
        <v>5.2996247957670488E-4</v>
      </c>
      <c r="AH25" s="159">
        <v>1.7487244365906878E-3</v>
      </c>
      <c r="AI25" s="159">
        <v>1.8251577849795473E-3</v>
      </c>
      <c r="AJ25" s="159">
        <v>2.0541931799754924E-6</v>
      </c>
      <c r="AK25" s="159">
        <v>2.7270703169647707E-5</v>
      </c>
      <c r="AL25" s="159">
        <v>1.529180869195781E-4</v>
      </c>
      <c r="AM25" s="159">
        <v>7.3729526241265422E-4</v>
      </c>
      <c r="AN25" s="159">
        <v>4.0971681175060074E-5</v>
      </c>
      <c r="AO25" s="159">
        <v>1.2964680588622322E-3</v>
      </c>
      <c r="AP25" s="159">
        <v>5.9338105815801522E-5</v>
      </c>
      <c r="AQ25" s="159">
        <v>4.1824309236625814E-4</v>
      </c>
      <c r="AR25" s="159">
        <v>1.3013274291429869E-4</v>
      </c>
      <c r="AS25" s="159">
        <v>2.9267739330345776E-4</v>
      </c>
      <c r="AT25" s="159">
        <v>7.3466665551237987E-5</v>
      </c>
      <c r="AU25" s="159">
        <v>5.961321925145907E-5</v>
      </c>
      <c r="AV25" s="159">
        <v>1.046236099320459E-5</v>
      </c>
      <c r="AW25" s="159">
        <v>1.595913371721547E-4</v>
      </c>
      <c r="AX25" s="159">
        <v>2.6973038751750348E-5</v>
      </c>
      <c r="AY25" s="159">
        <v>1.4799926562076746E-4</v>
      </c>
      <c r="AZ25" s="159">
        <v>3.5568779552976074E-5</v>
      </c>
      <c r="BA25" s="159">
        <v>5.6088712037511406E-5</v>
      </c>
      <c r="BB25" s="159">
        <v>3.0794342676401039E-5</v>
      </c>
      <c r="BC25" s="159">
        <v>3.2672673844993186E-5</v>
      </c>
      <c r="BD25" s="159">
        <v>3.4968437221194752E-4</v>
      </c>
      <c r="BE25" s="159">
        <v>9.0689838976216474E-5</v>
      </c>
      <c r="BF25" s="159">
        <v>4.8842701179571956E-5</v>
      </c>
      <c r="BG25" s="159">
        <v>5.0262681721428468E-5</v>
      </c>
      <c r="BH25" s="159">
        <v>5.1499425133393783E-5</v>
      </c>
      <c r="BI25" s="159">
        <v>9.028659065121417E-4</v>
      </c>
      <c r="BJ25" s="159">
        <v>1.3369592947750519E-4</v>
      </c>
      <c r="BK25" s="159">
        <v>6.2526211846371978E-5</v>
      </c>
      <c r="BL25" s="159">
        <v>1.298289166605709E-5</v>
      </c>
      <c r="BM25" s="159">
        <v>6.4139050617011994E-6</v>
      </c>
      <c r="BN25" s="159">
        <v>1.2859410100746092E-5</v>
      </c>
      <c r="BO25" s="159">
        <v>4.4213252579564391E-6</v>
      </c>
      <c r="BP25" s="159">
        <v>4.0519475618924158E-5</v>
      </c>
      <c r="BQ25" s="159">
        <v>1.3109564718887071E-4</v>
      </c>
      <c r="BR25" s="159">
        <v>2.491131117120562E-5</v>
      </c>
      <c r="BS25" s="159">
        <v>1.5773815030049892E-5</v>
      </c>
      <c r="BT25" s="159">
        <v>2.4768449196684719E-5</v>
      </c>
      <c r="BU25" s="159">
        <v>3.292322092178319E-5</v>
      </c>
      <c r="BV25" s="159">
        <v>4.3029091607884795E-5</v>
      </c>
      <c r="BW25" s="159">
        <v>1.0683816911638593E-5</v>
      </c>
      <c r="BX25" s="159">
        <v>3.7316816585636089E-6</v>
      </c>
      <c r="BY25" s="159">
        <v>3.6618942310330738E-4</v>
      </c>
      <c r="BZ25" s="159">
        <v>2.7732387733981235E-4</v>
      </c>
      <c r="CA25" s="159">
        <v>3.5156406408610796E-6</v>
      </c>
      <c r="CB25" s="159">
        <v>2.68715858233631E-6</v>
      </c>
      <c r="CC25" s="159">
        <v>1.9596387342822102E-6</v>
      </c>
      <c r="CD25" s="159">
        <v>8.42520191451045E-7</v>
      </c>
      <c r="CE25" s="159">
        <v>2.7529070333010582E-7</v>
      </c>
      <c r="CF25" s="159">
        <v>1.3930771164211299E-5</v>
      </c>
      <c r="CG25" s="159">
        <v>5.2283724583917041E-6</v>
      </c>
      <c r="CH25" s="159">
        <v>1.281227342016561E-5</v>
      </c>
      <c r="CI25" s="159">
        <v>7.0881173360816482E-6</v>
      </c>
      <c r="CJ25" s="159">
        <v>8.0656328813277548E-6</v>
      </c>
      <c r="CK25" s="159">
        <v>3.2953302550295875E-6</v>
      </c>
      <c r="CL25" s="159">
        <v>3.837153251774949E-5</v>
      </c>
      <c r="CM25" s="159">
        <v>4.1905866461375575E-5</v>
      </c>
      <c r="CN25" s="159">
        <v>1.7055820017947836E-6</v>
      </c>
      <c r="CO25" s="159">
        <v>6.7891128048255592E-6</v>
      </c>
      <c r="CP25" s="159">
        <v>3.361583718450393E-6</v>
      </c>
      <c r="CQ25" s="159">
        <v>2.0597228064483065E-6</v>
      </c>
      <c r="CR25" s="159">
        <v>2.8843625712545276E-6</v>
      </c>
      <c r="CS25" s="159">
        <v>1.9550092752488779E-5</v>
      </c>
      <c r="CT25" s="159">
        <v>1.4696157142669272E-5</v>
      </c>
      <c r="CU25" s="159">
        <v>5.9737203666342367E-6</v>
      </c>
      <c r="CV25" s="159">
        <v>2.3037539260136754E-4</v>
      </c>
      <c r="CW25" s="159">
        <v>9.8612839427272088E-5</v>
      </c>
      <c r="CX25" s="159">
        <v>5.334257653722052E-4</v>
      </c>
      <c r="CY25" s="159">
        <v>2.6457881130658187E-5</v>
      </c>
      <c r="CZ25" s="159">
        <v>2.1983690645001339E-5</v>
      </c>
      <c r="DA25" s="159">
        <v>3.6374122472295889E-6</v>
      </c>
      <c r="DB25" s="159">
        <v>4.0400890501277075E-6</v>
      </c>
      <c r="DC25" s="159">
        <v>1.4553966029377264E-5</v>
      </c>
      <c r="DD25" s="159">
        <v>2.4157451485477157E-5</v>
      </c>
      <c r="DE25" s="159">
        <v>2.8134960419802363E-6</v>
      </c>
      <c r="DF25" s="159">
        <v>2.8007185522701901E-5</v>
      </c>
      <c r="DG25" s="159">
        <v>3.1526644085196381E-5</v>
      </c>
      <c r="DH25" s="159">
        <v>1.1297057625165971E-4</v>
      </c>
      <c r="DI25" s="159">
        <v>3.3448089854233085E-5</v>
      </c>
      <c r="DJ25" s="159">
        <v>1.2655345906410579E-5</v>
      </c>
      <c r="DK25" s="159">
        <v>1.9086751520461503E-5</v>
      </c>
      <c r="DL25" s="159">
        <v>5.6301371678809158E-5</v>
      </c>
    </row>
    <row r="26" spans="2:116">
      <c r="B26" s="157">
        <v>203</v>
      </c>
      <c r="C26" s="158" t="s">
        <v>508</v>
      </c>
      <c r="D26" s="159">
        <v>2.5312769495967613E-3</v>
      </c>
      <c r="E26" s="159">
        <v>0.15420161999658671</v>
      </c>
      <c r="F26" s="159">
        <v>0.13791369645412416</v>
      </c>
      <c r="G26" s="159">
        <v>0</v>
      </c>
      <c r="H26" s="159">
        <v>1.8379215732608666E-2</v>
      </c>
      <c r="I26" s="159">
        <v>1.8379215732608666E-2</v>
      </c>
      <c r="J26" s="159">
        <v>6.7676924873580616E-7</v>
      </c>
      <c r="K26" s="159">
        <v>5.03010665407176E-8</v>
      </c>
      <c r="L26" s="159">
        <v>8.5462710259477846E-8</v>
      </c>
      <c r="M26" s="159">
        <v>1.6036907430569456E-8</v>
      </c>
      <c r="N26" s="159">
        <v>2.2649891268526325E-8</v>
      </c>
      <c r="O26" s="159">
        <v>3.0267909360301218E-8</v>
      </c>
      <c r="P26" s="159">
        <v>2.3595675833937158E-7</v>
      </c>
      <c r="Q26" s="159">
        <v>9.0295229884430444E-8</v>
      </c>
      <c r="R26" s="159">
        <v>1.6374582740009561E-7</v>
      </c>
      <c r="S26" s="159">
        <v>3.9866942920220197E-8</v>
      </c>
      <c r="T26" s="159">
        <v>0</v>
      </c>
      <c r="U26" s="159">
        <v>2.9373151097280871E-7</v>
      </c>
      <c r="V26" s="159">
        <v>1.7449520026451413E-7</v>
      </c>
      <c r="W26" s="159">
        <v>4.9573382143109948E-7</v>
      </c>
      <c r="X26" s="159">
        <v>3.71367848068749E-7</v>
      </c>
      <c r="Y26" s="159">
        <v>2.9357186164014528E-6</v>
      </c>
      <c r="Z26" s="159">
        <v>4.4105758586747437E-7</v>
      </c>
      <c r="AA26" s="159">
        <v>4.1754182530867481E-7</v>
      </c>
      <c r="AB26" s="159">
        <v>4.2630737375780942E-5</v>
      </c>
      <c r="AC26" s="159">
        <v>8.756215622030961E-6</v>
      </c>
      <c r="AD26" s="159">
        <v>1.0006268275604433</v>
      </c>
      <c r="AE26" s="159">
        <v>4.7461731756143406E-4</v>
      </c>
      <c r="AF26" s="159">
        <v>3.5625453069434429E-4</v>
      </c>
      <c r="AG26" s="159">
        <v>7.3657965744723915E-6</v>
      </c>
      <c r="AH26" s="159">
        <v>2.7742560709017843E-6</v>
      </c>
      <c r="AI26" s="159">
        <v>7.0771698811302841E-5</v>
      </c>
      <c r="AJ26" s="159">
        <v>3.2997533657483638E-7</v>
      </c>
      <c r="AK26" s="159">
        <v>4.5861507249384756E-7</v>
      </c>
      <c r="AL26" s="159">
        <v>8.7046365630011378E-7</v>
      </c>
      <c r="AM26" s="159">
        <v>2.4550025707621662E-6</v>
      </c>
      <c r="AN26" s="159">
        <v>6.2756115576603653E-8</v>
      </c>
      <c r="AO26" s="159">
        <v>2.3130550199372825E-6</v>
      </c>
      <c r="AP26" s="159">
        <v>1.1591506127048479E-7</v>
      </c>
      <c r="AQ26" s="159">
        <v>2.9969941735202761E-8</v>
      </c>
      <c r="AR26" s="159">
        <v>1.4486801742666285E-6</v>
      </c>
      <c r="AS26" s="159">
        <v>2.0144973382045443E-8</v>
      </c>
      <c r="AT26" s="159">
        <v>1.3341881337949337E-8</v>
      </c>
      <c r="AU26" s="159">
        <v>3.2649952309737203E-7</v>
      </c>
      <c r="AV26" s="159">
        <v>4.7416709953854114E-9</v>
      </c>
      <c r="AW26" s="159">
        <v>1.5838993153155781E-8</v>
      </c>
      <c r="AX26" s="159">
        <v>5.6316776828571701E-8</v>
      </c>
      <c r="AY26" s="159">
        <v>7.6947869468522282E-8</v>
      </c>
      <c r="AZ26" s="159">
        <v>8.5297374005437018E-8</v>
      </c>
      <c r="BA26" s="159">
        <v>1.1014706204866128E-7</v>
      </c>
      <c r="BB26" s="159">
        <v>6.2144556311415497E-8</v>
      </c>
      <c r="BC26" s="159">
        <v>1.0421266314151112E-7</v>
      </c>
      <c r="BD26" s="159">
        <v>2.5492431265092844E-7</v>
      </c>
      <c r="BE26" s="159">
        <v>3.8848902954909464E-7</v>
      </c>
      <c r="BF26" s="159">
        <v>1.0255558473244201E-7</v>
      </c>
      <c r="BG26" s="159">
        <v>8.3195960946689907E-8</v>
      </c>
      <c r="BH26" s="159">
        <v>6.8544586337844534E-8</v>
      </c>
      <c r="BI26" s="159">
        <v>1.6684938630188102E-7</v>
      </c>
      <c r="BJ26" s="159">
        <v>8.6206763970914798E-8</v>
      </c>
      <c r="BK26" s="159">
        <v>1.1609882680648833E-7</v>
      </c>
      <c r="BL26" s="159">
        <v>9.5954610965022495E-8</v>
      </c>
      <c r="BM26" s="159">
        <v>1.0290046635096036E-7</v>
      </c>
      <c r="BN26" s="159">
        <v>1.2328902807424639E-7</v>
      </c>
      <c r="BO26" s="159">
        <v>2.5006603161926153E-8</v>
      </c>
      <c r="BP26" s="159">
        <v>4.7773132099876715E-8</v>
      </c>
      <c r="BQ26" s="159">
        <v>1.1140047137871639E-6</v>
      </c>
      <c r="BR26" s="159">
        <v>1.0878353646286106E-8</v>
      </c>
      <c r="BS26" s="159">
        <v>8.9792423591929732E-8</v>
      </c>
      <c r="BT26" s="159">
        <v>1.0427822698747907E-7</v>
      </c>
      <c r="BU26" s="159">
        <v>4.3339057464120517E-8</v>
      </c>
      <c r="BV26" s="159">
        <v>4.7192598750424295E-8</v>
      </c>
      <c r="BW26" s="159">
        <v>1.6288636876944153E-8</v>
      </c>
      <c r="BX26" s="159">
        <v>6.8405056142763894E-7</v>
      </c>
      <c r="BY26" s="159">
        <v>3.4223275256841036E-8</v>
      </c>
      <c r="BZ26" s="159">
        <v>4.8381886381496267E-8</v>
      </c>
      <c r="CA26" s="159">
        <v>1.0900456181291347E-8</v>
      </c>
      <c r="CB26" s="159">
        <v>9.2439202283093475E-9</v>
      </c>
      <c r="CC26" s="159">
        <v>6.260064608979375E-9</v>
      </c>
      <c r="CD26" s="159">
        <v>3.8801859934044832E-9</v>
      </c>
      <c r="CE26" s="159">
        <v>1.5836857020798851E-9</v>
      </c>
      <c r="CF26" s="159">
        <v>8.7346675433676651E-9</v>
      </c>
      <c r="CG26" s="159">
        <v>1.1009548150381184E-8</v>
      </c>
      <c r="CH26" s="159">
        <v>2.472680752074483E-8</v>
      </c>
      <c r="CI26" s="159">
        <v>1.6182586079932587E-8</v>
      </c>
      <c r="CJ26" s="159">
        <v>1.5522653911267312E-8</v>
      </c>
      <c r="CK26" s="159">
        <v>8.2826402898062843E-9</v>
      </c>
      <c r="CL26" s="159">
        <v>1.8329119323182562E-8</v>
      </c>
      <c r="CM26" s="159">
        <v>4.7785870586265245E-8</v>
      </c>
      <c r="CN26" s="159">
        <v>4.8849835828284685E-9</v>
      </c>
      <c r="CO26" s="159">
        <v>9.0926922562419391E-9</v>
      </c>
      <c r="CP26" s="159">
        <v>1.5434991172602977E-8</v>
      </c>
      <c r="CQ26" s="159">
        <v>2.4497500742862316E-8</v>
      </c>
      <c r="CR26" s="159">
        <v>1.1208847566110644E-8</v>
      </c>
      <c r="CS26" s="159">
        <v>1.6977353122814998E-7</v>
      </c>
      <c r="CT26" s="159">
        <v>1.2785612455892291E-8</v>
      </c>
      <c r="CU26" s="159">
        <v>1.1924563602999826E-8</v>
      </c>
      <c r="CV26" s="159">
        <v>3.6084913154050048E-6</v>
      </c>
      <c r="CW26" s="159">
        <v>3.2228222915507208E-7</v>
      </c>
      <c r="CX26" s="159">
        <v>3.0819493371304849E-7</v>
      </c>
      <c r="CY26" s="159">
        <v>5.8323349553328277E-8</v>
      </c>
      <c r="CZ26" s="159">
        <v>4.9896846844014615E-8</v>
      </c>
      <c r="DA26" s="159">
        <v>4.1946557621070351E-8</v>
      </c>
      <c r="DB26" s="159">
        <v>4.6110864244371452E-8</v>
      </c>
      <c r="DC26" s="159">
        <v>7.5230397680575359E-8</v>
      </c>
      <c r="DD26" s="159">
        <v>1.0584844614281212E-7</v>
      </c>
      <c r="DE26" s="159">
        <v>5.7567379193856169E-8</v>
      </c>
      <c r="DF26" s="159">
        <v>6.2228919835044087E-8</v>
      </c>
      <c r="DG26" s="159">
        <v>4.8755403552584755E-8</v>
      </c>
      <c r="DH26" s="159">
        <v>3.2953075383475393E-7</v>
      </c>
      <c r="DI26" s="159">
        <v>4.6218167243391186E-8</v>
      </c>
      <c r="DJ26" s="159">
        <v>1.0226850476806266E-7</v>
      </c>
      <c r="DK26" s="159">
        <v>2.6155872733720102E-7</v>
      </c>
      <c r="DL26" s="159">
        <v>4.0832065575491246E-8</v>
      </c>
    </row>
    <row r="27" spans="2:116">
      <c r="B27" s="157">
        <v>204</v>
      </c>
      <c r="C27" s="158" t="s">
        <v>509</v>
      </c>
      <c r="D27" s="159">
        <v>1.661141572789715E-2</v>
      </c>
      <c r="E27" s="159">
        <v>9.8134833623868295E-2</v>
      </c>
      <c r="F27" s="159">
        <v>3.7168137195083221E-3</v>
      </c>
      <c r="G27" s="159">
        <v>3.0296062526185145E-7</v>
      </c>
      <c r="H27" s="159">
        <v>1.2653961904856563E-2</v>
      </c>
      <c r="I27" s="159">
        <v>1.2469904277149559E-2</v>
      </c>
      <c r="J27" s="159">
        <v>2.2273904227544015E-5</v>
      </c>
      <c r="K27" s="159">
        <v>8.2147928749337207E-6</v>
      </c>
      <c r="L27" s="159">
        <v>4.5017944505316643E-5</v>
      </c>
      <c r="M27" s="159">
        <v>4.5699588568989147E-6</v>
      </c>
      <c r="N27" s="159">
        <v>6.3845880127133889E-6</v>
      </c>
      <c r="O27" s="159">
        <v>2.1697419359661295E-6</v>
      </c>
      <c r="P27" s="159">
        <v>3.2903888971246421E-5</v>
      </c>
      <c r="Q27" s="159">
        <v>7.1762401692145036E-5</v>
      </c>
      <c r="R27" s="159">
        <v>1.3486659694388509E-4</v>
      </c>
      <c r="S27" s="159">
        <v>1.9112331925330364E-5</v>
      </c>
      <c r="T27" s="159">
        <v>0</v>
      </c>
      <c r="U27" s="159">
        <v>1.6235574450438792E-4</v>
      </c>
      <c r="V27" s="159">
        <v>4.2250582958447754E-5</v>
      </c>
      <c r="W27" s="159">
        <v>6.9354524197838403E-5</v>
      </c>
      <c r="X27" s="159">
        <v>4.1316724661677326E-5</v>
      </c>
      <c r="Y27" s="159">
        <v>3.0299094807383813E-4</v>
      </c>
      <c r="Z27" s="159">
        <v>7.469413267706439E-5</v>
      </c>
      <c r="AA27" s="159">
        <v>2.9262205879294744E-5</v>
      </c>
      <c r="AB27" s="159">
        <v>1.0878477180230676E-4</v>
      </c>
      <c r="AC27" s="159">
        <v>4.9505382430371412E-4</v>
      </c>
      <c r="AD27" s="159">
        <v>2.6378973221259824E-5</v>
      </c>
      <c r="AE27" s="159">
        <v>1.0046880860393965</v>
      </c>
      <c r="AF27" s="159">
        <v>8.867592027535216E-3</v>
      </c>
      <c r="AG27" s="159">
        <v>4.472931793783913E-3</v>
      </c>
      <c r="AH27" s="159">
        <v>1.7932822442865057E-3</v>
      </c>
      <c r="AI27" s="159">
        <v>2.6640791542334847E-3</v>
      </c>
      <c r="AJ27" s="159">
        <v>4.3561579011300564E-6</v>
      </c>
      <c r="AK27" s="159">
        <v>8.6777529941724603E-5</v>
      </c>
      <c r="AL27" s="159">
        <v>5.8863202982034992E-4</v>
      </c>
      <c r="AM27" s="159">
        <v>1.8228975188042242E-3</v>
      </c>
      <c r="AN27" s="159">
        <v>3.658318189559189E-5</v>
      </c>
      <c r="AO27" s="159">
        <v>3.146983381593616E-4</v>
      </c>
      <c r="AP27" s="159">
        <v>9.3675406622212213E-6</v>
      </c>
      <c r="AQ27" s="159">
        <v>1.0412322217098068E-5</v>
      </c>
      <c r="AR27" s="159">
        <v>1.5769314505869597E-4</v>
      </c>
      <c r="AS27" s="159">
        <v>4.5043091445786492E-6</v>
      </c>
      <c r="AT27" s="159">
        <v>5.855192884246744E-7</v>
      </c>
      <c r="AU27" s="159">
        <v>4.1244032512531848E-6</v>
      </c>
      <c r="AV27" s="159">
        <v>3.6171913931821168E-7</v>
      </c>
      <c r="AW27" s="159">
        <v>4.0873482244177967E-6</v>
      </c>
      <c r="AX27" s="159">
        <v>1.9894200859607768E-5</v>
      </c>
      <c r="AY27" s="159">
        <v>5.0694241969156623E-6</v>
      </c>
      <c r="AZ27" s="159">
        <v>6.8735529355193284E-6</v>
      </c>
      <c r="BA27" s="159">
        <v>1.5355093641733319E-5</v>
      </c>
      <c r="BB27" s="159">
        <v>4.0070804891249009E-6</v>
      </c>
      <c r="BC27" s="159">
        <v>2.7821863382420384E-5</v>
      </c>
      <c r="BD27" s="159">
        <v>1.14704384081295E-4</v>
      </c>
      <c r="BE27" s="159">
        <v>2.0984716436188354E-5</v>
      </c>
      <c r="BF27" s="159">
        <v>4.1334928944867834E-5</v>
      </c>
      <c r="BG27" s="159">
        <v>6.1037892292771645E-5</v>
      </c>
      <c r="BH27" s="159">
        <v>2.8712671768100652E-5</v>
      </c>
      <c r="BI27" s="159">
        <v>6.5778177604763042E-5</v>
      </c>
      <c r="BJ27" s="159">
        <v>1.5510389805508315E-5</v>
      </c>
      <c r="BK27" s="159">
        <v>1.1770431792849E-5</v>
      </c>
      <c r="BL27" s="159">
        <v>8.8443325731695062E-6</v>
      </c>
      <c r="BM27" s="159">
        <v>7.638787195272553E-6</v>
      </c>
      <c r="BN27" s="159">
        <v>1.2785524563545532E-5</v>
      </c>
      <c r="BO27" s="159">
        <v>5.2378590079263994E-6</v>
      </c>
      <c r="BP27" s="159">
        <v>5.0102397215483339E-6</v>
      </c>
      <c r="BQ27" s="159">
        <v>3.6562348746709273E-5</v>
      </c>
      <c r="BR27" s="159">
        <v>1.2692326303570657E-6</v>
      </c>
      <c r="BS27" s="159">
        <v>6.5894034628563156E-6</v>
      </c>
      <c r="BT27" s="159">
        <v>9.8611831552168054E-6</v>
      </c>
      <c r="BU27" s="159">
        <v>3.9584981198607396E-6</v>
      </c>
      <c r="BV27" s="159">
        <v>4.0203608823116478E-6</v>
      </c>
      <c r="BW27" s="159">
        <v>1.7966928421877675E-6</v>
      </c>
      <c r="BX27" s="159">
        <v>1.4919711289200941E-6</v>
      </c>
      <c r="BY27" s="159">
        <v>6.3865827178597434E-6</v>
      </c>
      <c r="BZ27" s="159">
        <v>5.453078391325782E-6</v>
      </c>
      <c r="CA27" s="159">
        <v>1.2832433251027601E-6</v>
      </c>
      <c r="CB27" s="159">
        <v>9.1735433192601097E-7</v>
      </c>
      <c r="CC27" s="159">
        <v>4.6170377488504513E-7</v>
      </c>
      <c r="CD27" s="159">
        <v>3.7530388710940823E-7</v>
      </c>
      <c r="CE27" s="159">
        <v>1.4696292353789014E-7</v>
      </c>
      <c r="CF27" s="159">
        <v>1.6045391351037275E-6</v>
      </c>
      <c r="CG27" s="159">
        <v>1.5083801421022365E-6</v>
      </c>
      <c r="CH27" s="159">
        <v>5.1452081360824681E-6</v>
      </c>
      <c r="CI27" s="159">
        <v>3.4698171625980311E-6</v>
      </c>
      <c r="CJ27" s="159">
        <v>5.3437703155832935E-6</v>
      </c>
      <c r="CK27" s="159">
        <v>1.5126346141584038E-6</v>
      </c>
      <c r="CL27" s="159">
        <v>1.9707022355656636E-6</v>
      </c>
      <c r="CM27" s="159">
        <v>3.1936952674132718E-5</v>
      </c>
      <c r="CN27" s="159">
        <v>8.0082900531529478E-7</v>
      </c>
      <c r="CO27" s="159">
        <v>7.5200483183545931E-7</v>
      </c>
      <c r="CP27" s="159">
        <v>1.0888588202325256E-6</v>
      </c>
      <c r="CQ27" s="159">
        <v>2.1619362698881371E-6</v>
      </c>
      <c r="CR27" s="159">
        <v>8.1635881607105508E-7</v>
      </c>
      <c r="CS27" s="159">
        <v>1.4043713668921627E-5</v>
      </c>
      <c r="CT27" s="159">
        <v>1.0799325574724551E-6</v>
      </c>
      <c r="CU27" s="159">
        <v>8.0468450013240315E-6</v>
      </c>
      <c r="CV27" s="159">
        <v>8.5996316313817974E-5</v>
      </c>
      <c r="CW27" s="159">
        <v>8.5781385203458578E-5</v>
      </c>
      <c r="CX27" s="159">
        <v>2.8368599862925513E-5</v>
      </c>
      <c r="CY27" s="159">
        <v>6.2393679668827964E-6</v>
      </c>
      <c r="CZ27" s="159">
        <v>5.3648247342502694E-6</v>
      </c>
      <c r="DA27" s="159">
        <v>2.7636951537219304E-6</v>
      </c>
      <c r="DB27" s="159">
        <v>2.9153157050063167E-6</v>
      </c>
      <c r="DC27" s="159">
        <v>3.8173496695762547E-6</v>
      </c>
      <c r="DD27" s="159">
        <v>1.4963614437393725E-5</v>
      </c>
      <c r="DE27" s="159">
        <v>2.578917244430091E-6</v>
      </c>
      <c r="DF27" s="159">
        <v>4.8019267904035126E-6</v>
      </c>
      <c r="DG27" s="159">
        <v>4.788355984967604E-6</v>
      </c>
      <c r="DH27" s="159">
        <v>2.6285908917425092E-5</v>
      </c>
      <c r="DI27" s="159">
        <v>2.8710605058698259E-6</v>
      </c>
      <c r="DJ27" s="159">
        <v>5.7955353971427863E-6</v>
      </c>
      <c r="DK27" s="159">
        <v>2.5386089516347619E-5</v>
      </c>
      <c r="DL27" s="159">
        <v>8.343441512633104E-6</v>
      </c>
    </row>
    <row r="28" spans="2:116">
      <c r="B28" s="157">
        <v>205</v>
      </c>
      <c r="C28" s="158" t="s">
        <v>422</v>
      </c>
      <c r="D28" s="159">
        <v>9.6020960360156948E-3</v>
      </c>
      <c r="E28" s="159">
        <v>8.5483130119891546E-2</v>
      </c>
      <c r="F28" s="159">
        <v>-5.2464862475760904E-2</v>
      </c>
      <c r="G28" s="159">
        <v>0</v>
      </c>
      <c r="H28" s="159">
        <v>1.0849512372223646E-2</v>
      </c>
      <c r="I28" s="159">
        <v>1.0849512372223646E-2</v>
      </c>
      <c r="J28" s="159">
        <v>5.1242719786553528E-6</v>
      </c>
      <c r="K28" s="159">
        <v>1.1673554186545971E-6</v>
      </c>
      <c r="L28" s="159">
        <v>9.6152558826229295E-7</v>
      </c>
      <c r="M28" s="159">
        <v>3.8546635833614157E-6</v>
      </c>
      <c r="N28" s="159">
        <v>2.0342875130447937E-6</v>
      </c>
      <c r="O28" s="159">
        <v>8.1417542598058037E-7</v>
      </c>
      <c r="P28" s="159">
        <v>1.8686540055630346E-6</v>
      </c>
      <c r="Q28" s="159">
        <v>5.3800954251600538E-6</v>
      </c>
      <c r="R28" s="159">
        <v>1.0660767832340196E-5</v>
      </c>
      <c r="S28" s="159">
        <v>6.3895229403239657E-7</v>
      </c>
      <c r="T28" s="159">
        <v>0</v>
      </c>
      <c r="U28" s="159">
        <v>2.1494150843467892E-5</v>
      </c>
      <c r="V28" s="159">
        <v>5.2719896032226707E-6</v>
      </c>
      <c r="W28" s="159">
        <v>4.6055017402969221E-5</v>
      </c>
      <c r="X28" s="159">
        <v>2.1735050230595732E-5</v>
      </c>
      <c r="Y28" s="159">
        <v>7.6377582879676726E-5</v>
      </c>
      <c r="Z28" s="159">
        <v>3.7317923382301789E-5</v>
      </c>
      <c r="AA28" s="159">
        <v>1.4577746509766E-5</v>
      </c>
      <c r="AB28" s="159">
        <v>2.2037745429964497E-6</v>
      </c>
      <c r="AC28" s="159">
        <v>4.7556711287325881E-6</v>
      </c>
      <c r="AD28" s="159">
        <v>2.083819990590398E-7</v>
      </c>
      <c r="AE28" s="159">
        <v>1.4419974903203247E-6</v>
      </c>
      <c r="AF28" s="159">
        <v>1.0000228482526661</v>
      </c>
      <c r="AG28" s="159">
        <v>6.5301760101967228E-4</v>
      </c>
      <c r="AH28" s="159">
        <v>1.1451338636849088E-5</v>
      </c>
      <c r="AI28" s="159">
        <v>3.5871088527050018E-4</v>
      </c>
      <c r="AJ28" s="159">
        <v>9.0441714656256899E-8</v>
      </c>
      <c r="AK28" s="159">
        <v>2.4091051778916923E-6</v>
      </c>
      <c r="AL28" s="159">
        <v>1.3731045057902298E-3</v>
      </c>
      <c r="AM28" s="159">
        <v>2.3271193233313829E-5</v>
      </c>
      <c r="AN28" s="159">
        <v>5.2386900957055078E-5</v>
      </c>
      <c r="AO28" s="159">
        <v>1.2998330575974692E-5</v>
      </c>
      <c r="AP28" s="159">
        <v>1.131724581967206E-6</v>
      </c>
      <c r="AQ28" s="159">
        <v>9.42181686301235E-7</v>
      </c>
      <c r="AR28" s="159">
        <v>3.6780450363565949E-5</v>
      </c>
      <c r="AS28" s="159">
        <v>5.2840653152174749E-7</v>
      </c>
      <c r="AT28" s="159">
        <v>7.9247948545451465E-8</v>
      </c>
      <c r="AU28" s="159">
        <v>1.0271152910995973E-6</v>
      </c>
      <c r="AV28" s="159">
        <v>2.0891096486998559E-7</v>
      </c>
      <c r="AW28" s="159">
        <v>4.1808892932469159E-7</v>
      </c>
      <c r="AX28" s="159">
        <v>1.2532928206742492E-5</v>
      </c>
      <c r="AY28" s="159">
        <v>1.5098450281583496E-6</v>
      </c>
      <c r="AZ28" s="159">
        <v>2.7976933316441139E-6</v>
      </c>
      <c r="BA28" s="159">
        <v>1.8008945462273821E-6</v>
      </c>
      <c r="BB28" s="159">
        <v>2.7926601542703336E-6</v>
      </c>
      <c r="BC28" s="159">
        <v>3.017124233810499E-5</v>
      </c>
      <c r="BD28" s="159">
        <v>2.9785251717168621E-5</v>
      </c>
      <c r="BE28" s="159">
        <v>2.132928058746699E-5</v>
      </c>
      <c r="BF28" s="159">
        <v>4.0005797416053681E-5</v>
      </c>
      <c r="BG28" s="159">
        <v>4.5514505547610432E-5</v>
      </c>
      <c r="BH28" s="159">
        <v>3.1966332048260153E-6</v>
      </c>
      <c r="BI28" s="159">
        <v>6.9330480545487885E-5</v>
      </c>
      <c r="BJ28" s="159">
        <v>2.5089957976647932E-5</v>
      </c>
      <c r="BK28" s="159">
        <v>1.8764807143955014E-5</v>
      </c>
      <c r="BL28" s="159">
        <v>1.1823279155240885E-5</v>
      </c>
      <c r="BM28" s="159">
        <v>6.195200807594433E-6</v>
      </c>
      <c r="BN28" s="159">
        <v>3.4233572866710872E-5</v>
      </c>
      <c r="BO28" s="159">
        <v>1.5743492518435249E-6</v>
      </c>
      <c r="BP28" s="159">
        <v>1.9358786644573441E-6</v>
      </c>
      <c r="BQ28" s="159">
        <v>5.8607313152386187E-5</v>
      </c>
      <c r="BR28" s="159">
        <v>6.5243793304346269E-7</v>
      </c>
      <c r="BS28" s="159">
        <v>3.3167877070052708E-6</v>
      </c>
      <c r="BT28" s="159">
        <v>4.136470233340736E-6</v>
      </c>
      <c r="BU28" s="159">
        <v>2.0264354362223245E-6</v>
      </c>
      <c r="BV28" s="159">
        <v>2.624821375571865E-6</v>
      </c>
      <c r="BW28" s="159">
        <v>5.1337729193441978E-7</v>
      </c>
      <c r="BX28" s="159">
        <v>3.2742744434747907E-7</v>
      </c>
      <c r="BY28" s="159">
        <v>7.7336811235966657E-6</v>
      </c>
      <c r="BZ28" s="159">
        <v>1.1817328240173734E-6</v>
      </c>
      <c r="CA28" s="159">
        <v>1.382809976158283E-6</v>
      </c>
      <c r="CB28" s="159">
        <v>8.6953978071080229E-7</v>
      </c>
      <c r="CC28" s="159">
        <v>4.1983474330347345E-7</v>
      </c>
      <c r="CD28" s="159">
        <v>4.0528860084035934E-7</v>
      </c>
      <c r="CE28" s="159">
        <v>1.4617060323830217E-7</v>
      </c>
      <c r="CF28" s="159">
        <v>4.5905795772807589E-7</v>
      </c>
      <c r="CG28" s="159">
        <v>5.297261080239734E-7</v>
      </c>
      <c r="CH28" s="159">
        <v>1.1837182275780946E-6</v>
      </c>
      <c r="CI28" s="159">
        <v>7.9477210081919035E-7</v>
      </c>
      <c r="CJ28" s="159">
        <v>9.0122138741305627E-7</v>
      </c>
      <c r="CK28" s="159">
        <v>6.4377971881361103E-7</v>
      </c>
      <c r="CL28" s="159">
        <v>1.0317888221124685E-6</v>
      </c>
      <c r="CM28" s="159">
        <v>3.190992743438551E-6</v>
      </c>
      <c r="CN28" s="159">
        <v>1.8714990992471039E-7</v>
      </c>
      <c r="CO28" s="159">
        <v>3.583283920259228E-7</v>
      </c>
      <c r="CP28" s="159">
        <v>4.3816968320349207E-7</v>
      </c>
      <c r="CQ28" s="159">
        <v>1.9913440450003933E-6</v>
      </c>
      <c r="CR28" s="159">
        <v>3.506293373250403E-7</v>
      </c>
      <c r="CS28" s="159">
        <v>2.8388340731957943E-6</v>
      </c>
      <c r="CT28" s="159">
        <v>4.1325604385510673E-7</v>
      </c>
      <c r="CU28" s="159">
        <v>3.6694571746170248E-7</v>
      </c>
      <c r="CV28" s="159">
        <v>2.7673716478534921E-6</v>
      </c>
      <c r="CW28" s="159">
        <v>2.5587320988594931E-6</v>
      </c>
      <c r="CX28" s="159">
        <v>3.4388347381653798E-6</v>
      </c>
      <c r="CY28" s="159">
        <v>8.5306513126546189E-7</v>
      </c>
      <c r="CZ28" s="159">
        <v>8.321968622889205E-7</v>
      </c>
      <c r="DA28" s="159">
        <v>1.1632018743183579E-6</v>
      </c>
      <c r="DB28" s="159">
        <v>8.5015470542745109E-7</v>
      </c>
      <c r="DC28" s="159">
        <v>1.5635365996021985E-6</v>
      </c>
      <c r="DD28" s="159">
        <v>4.4279923615099769E-6</v>
      </c>
      <c r="DE28" s="159">
        <v>8.3027513799494029E-7</v>
      </c>
      <c r="DF28" s="159">
        <v>1.1283331206785892E-6</v>
      </c>
      <c r="DG28" s="159">
        <v>9.6833581219591661E-7</v>
      </c>
      <c r="DH28" s="159">
        <v>2.6678412374916383E-6</v>
      </c>
      <c r="DI28" s="159">
        <v>1.563487547038966E-6</v>
      </c>
      <c r="DJ28" s="159">
        <v>1.0999707994221571E-6</v>
      </c>
      <c r="DK28" s="159">
        <v>1.4588660678387441E-5</v>
      </c>
      <c r="DL28" s="159">
        <v>1.7592533768338303E-5</v>
      </c>
    </row>
    <row r="29" spans="2:116">
      <c r="B29" s="157">
        <v>206</v>
      </c>
      <c r="C29" s="158" t="s">
        <v>423</v>
      </c>
      <c r="D29" s="159">
        <v>1.7317773005846027E-3</v>
      </c>
      <c r="E29" s="159">
        <v>0.13283365570599615</v>
      </c>
      <c r="F29" s="159">
        <v>5.3433268858800773E-2</v>
      </c>
      <c r="G29" s="159">
        <v>0</v>
      </c>
      <c r="H29" s="159">
        <v>2.4177949709864605E-2</v>
      </c>
      <c r="I29" s="159">
        <v>2.4177949709864605E-2</v>
      </c>
      <c r="J29" s="159">
        <v>4.8803713059974204E-8</v>
      </c>
      <c r="K29" s="159">
        <v>1.1823856895090214E-8</v>
      </c>
      <c r="L29" s="159">
        <v>4.3337963614699339E-8</v>
      </c>
      <c r="M29" s="159">
        <v>2.8738281535397491E-8</v>
      </c>
      <c r="N29" s="159">
        <v>5.2919067310538667E-8</v>
      </c>
      <c r="O29" s="159">
        <v>3.9518790424579067E-8</v>
      </c>
      <c r="P29" s="159">
        <v>4.1775090620355566E-8</v>
      </c>
      <c r="Q29" s="159">
        <v>1.9181144188556612E-8</v>
      </c>
      <c r="R29" s="159">
        <v>2.2812725397822777E-8</v>
      </c>
      <c r="S29" s="159">
        <v>7.0320336608767109E-9</v>
      </c>
      <c r="T29" s="159">
        <v>0</v>
      </c>
      <c r="U29" s="159">
        <v>1.3396783089559145E-4</v>
      </c>
      <c r="V29" s="159">
        <v>1.4957610955881827E-4</v>
      </c>
      <c r="W29" s="159">
        <v>3.0887627392005341E-7</v>
      </c>
      <c r="X29" s="159">
        <v>1.5544181599482513E-6</v>
      </c>
      <c r="Y29" s="159">
        <v>1.8756489771532314E-6</v>
      </c>
      <c r="Z29" s="159">
        <v>1.8130333280557156E-7</v>
      </c>
      <c r="AA29" s="159">
        <v>5.689487698416974E-8</v>
      </c>
      <c r="AB29" s="159">
        <v>5.002061863743058E-8</v>
      </c>
      <c r="AC29" s="159">
        <v>2.7284714721756242E-8</v>
      </c>
      <c r="AD29" s="159">
        <v>1.198742105182922E-9</v>
      </c>
      <c r="AE29" s="159">
        <v>1.8634212020170241E-8</v>
      </c>
      <c r="AF29" s="159">
        <v>7.6872273615885242E-9</v>
      </c>
      <c r="AG29" s="159">
        <v>1.0000002223095072</v>
      </c>
      <c r="AH29" s="159">
        <v>2.3754362771030764E-8</v>
      </c>
      <c r="AI29" s="159">
        <v>1.8340859480898515E-8</v>
      </c>
      <c r="AJ29" s="159">
        <v>6.398815133507129E-10</v>
      </c>
      <c r="AK29" s="159">
        <v>1.4692164132251968E-6</v>
      </c>
      <c r="AL29" s="159">
        <v>5.2901340743537342E-7</v>
      </c>
      <c r="AM29" s="159">
        <v>6.1008190828161432E-7</v>
      </c>
      <c r="AN29" s="159">
        <v>3.9058894893608848E-6</v>
      </c>
      <c r="AO29" s="159">
        <v>1.2645456170354563E-6</v>
      </c>
      <c r="AP29" s="159">
        <v>2.1009030270534713E-8</v>
      </c>
      <c r="AQ29" s="159">
        <v>3.7626619333789715E-8</v>
      </c>
      <c r="AR29" s="159">
        <v>2.7368302452416934E-6</v>
      </c>
      <c r="AS29" s="159">
        <v>3.8771789479573789E-8</v>
      </c>
      <c r="AT29" s="159">
        <v>1.1605768443799723E-8</v>
      </c>
      <c r="AU29" s="159">
        <v>2.9368675737042019E-8</v>
      </c>
      <c r="AV29" s="159">
        <v>8.805058384968706E-9</v>
      </c>
      <c r="AW29" s="159">
        <v>1.1730325600527608E-8</v>
      </c>
      <c r="AX29" s="159">
        <v>1.0289136707404454E-8</v>
      </c>
      <c r="AY29" s="159">
        <v>1.4554243511669186E-8</v>
      </c>
      <c r="AZ29" s="159">
        <v>1.4267397310281533E-8</v>
      </c>
      <c r="BA29" s="159">
        <v>1.9886639226029143E-8</v>
      </c>
      <c r="BB29" s="159">
        <v>2.3530659032014138E-8</v>
      </c>
      <c r="BC29" s="159">
        <v>8.4519740718689876E-7</v>
      </c>
      <c r="BD29" s="159">
        <v>5.1896360638294925E-8</v>
      </c>
      <c r="BE29" s="159">
        <v>2.7853323431261692E-8</v>
      </c>
      <c r="BF29" s="159">
        <v>2.976189907852679E-8</v>
      </c>
      <c r="BG29" s="159">
        <v>4.757891930988737E-8</v>
      </c>
      <c r="BH29" s="159">
        <v>2.1575124962395691E-8</v>
      </c>
      <c r="BI29" s="159">
        <v>3.055075936573084E-8</v>
      </c>
      <c r="BJ29" s="159">
        <v>3.3055079522384021E-8</v>
      </c>
      <c r="BK29" s="159">
        <v>2.1801276387072093E-8</v>
      </c>
      <c r="BL29" s="159">
        <v>3.0571914538791672E-8</v>
      </c>
      <c r="BM29" s="159">
        <v>9.9557604715464028E-9</v>
      </c>
      <c r="BN29" s="159">
        <v>1.480822587345956E-8</v>
      </c>
      <c r="BO29" s="159">
        <v>8.0094627598330916E-9</v>
      </c>
      <c r="BP29" s="159">
        <v>1.0859195214617993E-8</v>
      </c>
      <c r="BQ29" s="159">
        <v>1.5681806288814768E-5</v>
      </c>
      <c r="BR29" s="159">
        <v>1.769927098105523E-8</v>
      </c>
      <c r="BS29" s="159">
        <v>4.7975571995635472E-8</v>
      </c>
      <c r="BT29" s="159">
        <v>6.2624476997981417E-8</v>
      </c>
      <c r="BU29" s="159">
        <v>4.4784478368408615E-8</v>
      </c>
      <c r="BV29" s="159">
        <v>3.8460064690194158E-8</v>
      </c>
      <c r="BW29" s="159">
        <v>1.7590184883768541E-8</v>
      </c>
      <c r="BX29" s="159">
        <v>6.5615573674652939E-9</v>
      </c>
      <c r="BY29" s="159">
        <v>2.3433668938517618E-8</v>
      </c>
      <c r="BZ29" s="159">
        <v>2.6979157129545815E-8</v>
      </c>
      <c r="CA29" s="159">
        <v>3.7869472166948141E-8</v>
      </c>
      <c r="CB29" s="159">
        <v>1.8167952230549102E-8</v>
      </c>
      <c r="CC29" s="159">
        <v>7.5415361719672775E-9</v>
      </c>
      <c r="CD29" s="159">
        <v>3.9827025348932612E-9</v>
      </c>
      <c r="CE29" s="159">
        <v>1.4038526490844294E-9</v>
      </c>
      <c r="CF29" s="159">
        <v>2.0830015268001658E-8</v>
      </c>
      <c r="CG29" s="159">
        <v>1.5601194270849519E-8</v>
      </c>
      <c r="CH29" s="159">
        <v>1.6539427100553197E-8</v>
      </c>
      <c r="CI29" s="159">
        <v>9.8923890398354742E-8</v>
      </c>
      <c r="CJ29" s="159">
        <v>2.6294611727819419E-8</v>
      </c>
      <c r="CK29" s="159">
        <v>1.382280801837042E-8</v>
      </c>
      <c r="CL29" s="159">
        <v>1.8201501669030081E-8</v>
      </c>
      <c r="CM29" s="159">
        <v>4.5290378330302058E-8</v>
      </c>
      <c r="CN29" s="159">
        <v>1.6471577128086103E-8</v>
      </c>
      <c r="CO29" s="159">
        <v>1.2927380141065033E-8</v>
      </c>
      <c r="CP29" s="159">
        <v>1.3042695048071029E-8</v>
      </c>
      <c r="CQ29" s="159">
        <v>3.0759031643764129E-8</v>
      </c>
      <c r="CR29" s="159">
        <v>1.5741750112296319E-8</v>
      </c>
      <c r="CS29" s="159">
        <v>5.9417179431889966E-8</v>
      </c>
      <c r="CT29" s="159">
        <v>2.8673362500758216E-8</v>
      </c>
      <c r="CU29" s="159">
        <v>1.0214462986202591E-8</v>
      </c>
      <c r="CV29" s="159">
        <v>3.8597601535025226E-8</v>
      </c>
      <c r="CW29" s="159">
        <v>2.3820098715669955E-8</v>
      </c>
      <c r="CX29" s="159">
        <v>5.9422689846774151E-8</v>
      </c>
      <c r="CY29" s="159">
        <v>5.3538421102298179E-8</v>
      </c>
      <c r="CZ29" s="159">
        <v>3.2425154143073689E-8</v>
      </c>
      <c r="DA29" s="159">
        <v>1.9016627237304259E-7</v>
      </c>
      <c r="DB29" s="159">
        <v>4.2859288550780434E-8</v>
      </c>
      <c r="DC29" s="159">
        <v>1.4763633871592106E-8</v>
      </c>
      <c r="DD29" s="159">
        <v>1.8833193302897102E-8</v>
      </c>
      <c r="DE29" s="159">
        <v>3.1199193974964653E-8</v>
      </c>
      <c r="DF29" s="159">
        <v>8.3995683738149517E-8</v>
      </c>
      <c r="DG29" s="159">
        <v>1.6635836839965653E-8</v>
      </c>
      <c r="DH29" s="159">
        <v>5.9705767896514356E-8</v>
      </c>
      <c r="DI29" s="159">
        <v>6.9706994936827037E-8</v>
      </c>
      <c r="DJ29" s="159">
        <v>6.6613052553893471E-8</v>
      </c>
      <c r="DK29" s="159">
        <v>4.6940066329551225E-7</v>
      </c>
      <c r="DL29" s="159">
        <v>2.7092630872520124E-7</v>
      </c>
    </row>
    <row r="30" spans="2:116">
      <c r="B30" s="157">
        <v>207</v>
      </c>
      <c r="C30" s="158" t="s">
        <v>424</v>
      </c>
      <c r="D30" s="159">
        <v>0.22323151101014038</v>
      </c>
      <c r="E30" s="159">
        <v>8.8923749123940812E-2</v>
      </c>
      <c r="F30" s="159">
        <v>0.17527454003960866</v>
      </c>
      <c r="G30" s="159">
        <v>1.089086966559537E-3</v>
      </c>
      <c r="H30" s="159">
        <v>1.4561232965048045E-2</v>
      </c>
      <c r="I30" s="159">
        <v>1.4524506530329754E-2</v>
      </c>
      <c r="J30" s="159">
        <v>7.2455828080178258E-4</v>
      </c>
      <c r="K30" s="159">
        <v>2.8153319762011441E-3</v>
      </c>
      <c r="L30" s="159">
        <v>1.6106442575804788E-2</v>
      </c>
      <c r="M30" s="159">
        <v>4.1533524716235568E-6</v>
      </c>
      <c r="N30" s="159">
        <v>2.4862109837260186E-3</v>
      </c>
      <c r="O30" s="159">
        <v>1.1393505677360832E-5</v>
      </c>
      <c r="P30" s="159">
        <v>1.2490349049975883E-5</v>
      </c>
      <c r="Q30" s="159">
        <v>1.1670577234553459E-4</v>
      </c>
      <c r="R30" s="159">
        <v>1.0336460316116691E-5</v>
      </c>
      <c r="S30" s="159">
        <v>3.3120694098427294E-4</v>
      </c>
      <c r="T30" s="159">
        <v>0</v>
      </c>
      <c r="U30" s="159">
        <v>5.1057893367180872E-6</v>
      </c>
      <c r="V30" s="159">
        <v>3.0892361645486278E-5</v>
      </c>
      <c r="W30" s="159">
        <v>6.7024167079664978E-6</v>
      </c>
      <c r="X30" s="159">
        <v>5.0261112831569971E-6</v>
      </c>
      <c r="Y30" s="159">
        <v>8.7362078033350751E-6</v>
      </c>
      <c r="Z30" s="159">
        <v>6.5880683026856224E-6</v>
      </c>
      <c r="AA30" s="159">
        <v>7.2403850241581691E-6</v>
      </c>
      <c r="AB30" s="159">
        <v>8.8590012202407047E-6</v>
      </c>
      <c r="AC30" s="159">
        <v>5.5206398790324537E-6</v>
      </c>
      <c r="AD30" s="159">
        <v>3.2208557417810908E-6</v>
      </c>
      <c r="AE30" s="159">
        <v>3.0552009487970699E-6</v>
      </c>
      <c r="AF30" s="159">
        <v>3.1470553475810513E-6</v>
      </c>
      <c r="AG30" s="159">
        <v>1.1098464929511273E-5</v>
      </c>
      <c r="AH30" s="159">
        <v>1.0134252065320548</v>
      </c>
      <c r="AI30" s="159">
        <v>5.8675015130984121E-4</v>
      </c>
      <c r="AJ30" s="159">
        <v>6.2463546490212241E-7</v>
      </c>
      <c r="AK30" s="159">
        <v>7.397941319901019E-6</v>
      </c>
      <c r="AL30" s="159">
        <v>2.7282726306671916E-6</v>
      </c>
      <c r="AM30" s="159">
        <v>6.8378805660949433E-6</v>
      </c>
      <c r="AN30" s="159">
        <v>1.0631025052822627E-5</v>
      </c>
      <c r="AO30" s="159">
        <v>5.1318740772272867E-6</v>
      </c>
      <c r="AP30" s="159">
        <v>7.9917701142998455E-6</v>
      </c>
      <c r="AQ30" s="159">
        <v>2.6536899828044848E-6</v>
      </c>
      <c r="AR30" s="159">
        <v>1.2118101926311353E-5</v>
      </c>
      <c r="AS30" s="159">
        <v>6.0281296748271063E-6</v>
      </c>
      <c r="AT30" s="159">
        <v>1.468295217463977E-6</v>
      </c>
      <c r="AU30" s="159">
        <v>1.5110995549626929E-5</v>
      </c>
      <c r="AV30" s="159">
        <v>3.0313876835248854E-6</v>
      </c>
      <c r="AW30" s="159">
        <v>4.0606332051521625E-6</v>
      </c>
      <c r="AX30" s="159">
        <v>3.0392691146252825E-6</v>
      </c>
      <c r="AY30" s="159">
        <v>3.9547348857482272E-6</v>
      </c>
      <c r="AZ30" s="159">
        <v>4.620733706191048E-6</v>
      </c>
      <c r="BA30" s="159">
        <v>8.099374638510198E-6</v>
      </c>
      <c r="BB30" s="159">
        <v>5.1736795337898001E-6</v>
      </c>
      <c r="BC30" s="159">
        <v>3.7576074335163475E-6</v>
      </c>
      <c r="BD30" s="159">
        <v>2.918261289279931E-6</v>
      </c>
      <c r="BE30" s="159">
        <v>2.3910536354972773E-6</v>
      </c>
      <c r="BF30" s="159">
        <v>2.4494956039862113E-6</v>
      </c>
      <c r="BG30" s="159">
        <v>1.4399139373994169E-6</v>
      </c>
      <c r="BH30" s="159">
        <v>1.6565996653652682E-6</v>
      </c>
      <c r="BI30" s="159">
        <v>3.7286223660520174E-6</v>
      </c>
      <c r="BJ30" s="159">
        <v>2.8418967264727321E-6</v>
      </c>
      <c r="BK30" s="159">
        <v>2.6012720269470171E-6</v>
      </c>
      <c r="BL30" s="159">
        <v>1.6077823771730726E-6</v>
      </c>
      <c r="BM30" s="159">
        <v>1.4777759771098405E-6</v>
      </c>
      <c r="BN30" s="159">
        <v>2.0830732025567958E-6</v>
      </c>
      <c r="BO30" s="159">
        <v>6.0324802209154614E-6</v>
      </c>
      <c r="BP30" s="159">
        <v>7.9725628821609282E-6</v>
      </c>
      <c r="BQ30" s="159">
        <v>5.7275417204399755E-6</v>
      </c>
      <c r="BR30" s="159">
        <v>1.219447162419488E-5</v>
      </c>
      <c r="BS30" s="159">
        <v>9.8259300317601464E-6</v>
      </c>
      <c r="BT30" s="159">
        <v>1.0536123829101648E-5</v>
      </c>
      <c r="BU30" s="159">
        <v>9.0649783366637789E-6</v>
      </c>
      <c r="BV30" s="159">
        <v>1.184397993757649E-5</v>
      </c>
      <c r="BW30" s="159">
        <v>4.0630860739216707E-5</v>
      </c>
      <c r="BX30" s="159">
        <v>4.8181220880958962E-6</v>
      </c>
      <c r="BY30" s="159">
        <v>1.9793781274433161E-5</v>
      </c>
      <c r="BZ30" s="159">
        <v>1.280668769486615E-3</v>
      </c>
      <c r="CA30" s="159">
        <v>6.3075567872494186E-6</v>
      </c>
      <c r="CB30" s="159">
        <v>8.9344368718255852E-6</v>
      </c>
      <c r="CC30" s="159">
        <v>5.9997289551606538E-6</v>
      </c>
      <c r="CD30" s="159">
        <v>2.0544089845279706E-6</v>
      </c>
      <c r="CE30" s="159">
        <v>6.3024117287391319E-7</v>
      </c>
      <c r="CF30" s="159">
        <v>3.621750163615803E-5</v>
      </c>
      <c r="CG30" s="159">
        <v>1.2134476895977196E-5</v>
      </c>
      <c r="CH30" s="159">
        <v>2.9266229101002683E-6</v>
      </c>
      <c r="CI30" s="159">
        <v>3.8409208153346628E-5</v>
      </c>
      <c r="CJ30" s="159">
        <v>7.6472756681293265E-6</v>
      </c>
      <c r="CK30" s="159">
        <v>6.4384956083017729E-6</v>
      </c>
      <c r="CL30" s="159">
        <v>7.0879391654472929E-5</v>
      </c>
      <c r="CM30" s="159">
        <v>1.2925563886807383E-5</v>
      </c>
      <c r="CN30" s="159">
        <v>1.9899055772957896E-4</v>
      </c>
      <c r="CO30" s="159">
        <v>1.9852039460631959E-5</v>
      </c>
      <c r="CP30" s="159">
        <v>8.8812077697841487E-6</v>
      </c>
      <c r="CQ30" s="159">
        <v>1.9141908422957774E-6</v>
      </c>
      <c r="CR30" s="159">
        <v>7.4151025155008229E-6</v>
      </c>
      <c r="CS30" s="159">
        <v>7.1033050302392793E-6</v>
      </c>
      <c r="CT30" s="159">
        <v>7.4966531947101819E-5</v>
      </c>
      <c r="CU30" s="159">
        <v>1.3052617445801994E-5</v>
      </c>
      <c r="CV30" s="159">
        <v>1.9115889688750405E-4</v>
      </c>
      <c r="CW30" s="159">
        <v>4.3753135068898032E-2</v>
      </c>
      <c r="CX30" s="159">
        <v>3.8399681935045635E-3</v>
      </c>
      <c r="CY30" s="159">
        <v>1.7844700605563594E-3</v>
      </c>
      <c r="CZ30" s="159">
        <v>9.58383487653741E-4</v>
      </c>
      <c r="DA30" s="159">
        <v>4.7757852909623691E-6</v>
      </c>
      <c r="DB30" s="159">
        <v>4.8969694293740809E-6</v>
      </c>
      <c r="DC30" s="159">
        <v>2.9523684100647809E-6</v>
      </c>
      <c r="DD30" s="159">
        <v>3.5352642357902587E-6</v>
      </c>
      <c r="DE30" s="159">
        <v>3.1685725547100527E-6</v>
      </c>
      <c r="DF30" s="159">
        <v>6.6684321677161376E-5</v>
      </c>
      <c r="DG30" s="159">
        <v>3.0857589371892855E-5</v>
      </c>
      <c r="DH30" s="159">
        <v>2.3345698547721658E-5</v>
      </c>
      <c r="DI30" s="159">
        <v>3.4911308945814256E-5</v>
      </c>
      <c r="DJ30" s="159">
        <v>2.5919642648059599E-5</v>
      </c>
      <c r="DK30" s="159">
        <v>3.6613021790181201E-6</v>
      </c>
      <c r="DL30" s="159">
        <v>5.2173652347179734E-4</v>
      </c>
    </row>
    <row r="31" spans="2:116">
      <c r="B31" s="157">
        <v>208</v>
      </c>
      <c r="C31" s="160" t="s">
        <v>425</v>
      </c>
      <c r="D31" s="159">
        <v>0.16189819616238055</v>
      </c>
      <c r="E31" s="159">
        <v>0.1234578018301315</v>
      </c>
      <c r="F31" s="159">
        <v>0.10138801145484679</v>
      </c>
      <c r="G31" s="159">
        <v>4.2449770761739591E-3</v>
      </c>
      <c r="H31" s="159">
        <v>2.2776218163937566E-2</v>
      </c>
      <c r="I31" s="159">
        <v>2.2614367203292709E-2</v>
      </c>
      <c r="J31" s="159">
        <v>6.5633510333425564E-3</v>
      </c>
      <c r="K31" s="159">
        <v>5.2410813735352831E-4</v>
      </c>
      <c r="L31" s="159">
        <v>4.5448430041619974E-4</v>
      </c>
      <c r="M31" s="159">
        <v>1.4937717729895751E-4</v>
      </c>
      <c r="N31" s="159">
        <v>1.7672685958243514E-4</v>
      </c>
      <c r="O31" s="159">
        <v>4.0018035800390488E-4</v>
      </c>
      <c r="P31" s="159">
        <v>3.1918240928566007E-3</v>
      </c>
      <c r="Q31" s="159">
        <v>6.5372109506474298E-4</v>
      </c>
      <c r="R31" s="159">
        <v>1.2351753558483528E-3</v>
      </c>
      <c r="S31" s="159">
        <v>2.765518004302196E-4</v>
      </c>
      <c r="T31" s="159">
        <v>0</v>
      </c>
      <c r="U31" s="159">
        <v>1.8651532649082518E-3</v>
      </c>
      <c r="V31" s="159">
        <v>2.1148335812260187E-3</v>
      </c>
      <c r="W31" s="159">
        <v>6.4298406184551647E-3</v>
      </c>
      <c r="X31" s="159">
        <v>4.8623369909548356E-3</v>
      </c>
      <c r="Y31" s="159">
        <v>3.3483586441821595E-3</v>
      </c>
      <c r="Z31" s="159">
        <v>3.2935914137055176E-3</v>
      </c>
      <c r="AA31" s="159">
        <v>4.4074819073444535E-3</v>
      </c>
      <c r="AB31" s="159">
        <v>7.2494972950513709E-4</v>
      </c>
      <c r="AC31" s="159">
        <v>5.9472452494455695E-3</v>
      </c>
      <c r="AD31" s="159">
        <v>4.5360997827135357E-4</v>
      </c>
      <c r="AE31" s="159">
        <v>2.1683314871746347E-3</v>
      </c>
      <c r="AF31" s="159">
        <v>1.7525149814146333E-3</v>
      </c>
      <c r="AG31" s="159">
        <v>2.4179160625307722E-3</v>
      </c>
      <c r="AH31" s="159">
        <v>4.1047019545361555E-3</v>
      </c>
      <c r="AI31" s="159">
        <v>1.0169719384250113</v>
      </c>
      <c r="AJ31" s="159">
        <v>1.2063893628077633E-4</v>
      </c>
      <c r="AK31" s="159">
        <v>6.0756197946588986E-3</v>
      </c>
      <c r="AL31" s="159">
        <v>8.8768917930350996E-4</v>
      </c>
      <c r="AM31" s="159">
        <v>2.5513834753180878E-3</v>
      </c>
      <c r="AN31" s="159">
        <v>3.0466597805601234E-4</v>
      </c>
      <c r="AO31" s="159">
        <v>6.4136437723630541E-4</v>
      </c>
      <c r="AP31" s="159">
        <v>1.5607522617640506E-3</v>
      </c>
      <c r="AQ31" s="159">
        <v>1.7857397050078183E-4</v>
      </c>
      <c r="AR31" s="159">
        <v>4.1772099696862144E-3</v>
      </c>
      <c r="AS31" s="159">
        <v>4.0643786767851584E-4</v>
      </c>
      <c r="AT31" s="159">
        <v>8.782451701177911E-5</v>
      </c>
      <c r="AU31" s="159">
        <v>8.8339596723987742E-4</v>
      </c>
      <c r="AV31" s="159">
        <v>5.1471535434369025E-5</v>
      </c>
      <c r="AW31" s="159">
        <v>1.4262696549560355E-4</v>
      </c>
      <c r="AX31" s="159">
        <v>5.6808810743994736E-4</v>
      </c>
      <c r="AY31" s="159">
        <v>1.0321911620703639E-3</v>
      </c>
      <c r="AZ31" s="159">
        <v>1.1093992799145315E-3</v>
      </c>
      <c r="BA31" s="159">
        <v>5.0201369327189773E-4</v>
      </c>
      <c r="BB31" s="159">
        <v>5.8327855699065272E-4</v>
      </c>
      <c r="BC31" s="159">
        <v>1.0262962391125873E-3</v>
      </c>
      <c r="BD31" s="159">
        <v>5.4154552919217038E-4</v>
      </c>
      <c r="BE31" s="159">
        <v>6.1842432128475229E-4</v>
      </c>
      <c r="BF31" s="159">
        <v>8.7710347834676645E-4</v>
      </c>
      <c r="BG31" s="159">
        <v>4.7585174213988509E-4</v>
      </c>
      <c r="BH31" s="159">
        <v>6.5559311363641104E-4</v>
      </c>
      <c r="BI31" s="159">
        <v>1.327225985158534E-3</v>
      </c>
      <c r="BJ31" s="159">
        <v>8.8098997501124393E-4</v>
      </c>
      <c r="BK31" s="159">
        <v>1.3811403285538147E-3</v>
      </c>
      <c r="BL31" s="159">
        <v>1.1982474487512494E-3</v>
      </c>
      <c r="BM31" s="159">
        <v>1.3556601331085557E-3</v>
      </c>
      <c r="BN31" s="159">
        <v>1.4658848283926405E-3</v>
      </c>
      <c r="BO31" s="159">
        <v>2.8713837324766025E-4</v>
      </c>
      <c r="BP31" s="159">
        <v>5.3286970894868225E-4</v>
      </c>
      <c r="BQ31" s="159">
        <v>4.303039096817605E-3</v>
      </c>
      <c r="BR31" s="159">
        <v>1.0176249459308791E-4</v>
      </c>
      <c r="BS31" s="159">
        <v>1.1655066814324161E-3</v>
      </c>
      <c r="BT31" s="159">
        <v>1.347722364885842E-3</v>
      </c>
      <c r="BU31" s="159">
        <v>5.3270411293786463E-4</v>
      </c>
      <c r="BV31" s="159">
        <v>5.7984788492842013E-4</v>
      </c>
      <c r="BW31" s="159">
        <v>1.8241470987545453E-4</v>
      </c>
      <c r="BX31" s="159">
        <v>4.6424193330154803E-4</v>
      </c>
      <c r="BY31" s="159">
        <v>3.2520876857127569E-4</v>
      </c>
      <c r="BZ31" s="159">
        <v>5.4284820853087244E-4</v>
      </c>
      <c r="CA31" s="159">
        <v>8.362789737880026E-5</v>
      </c>
      <c r="CB31" s="159">
        <v>9.3903102398723343E-5</v>
      </c>
      <c r="CC31" s="159">
        <v>6.1912412773181208E-5</v>
      </c>
      <c r="CD31" s="159">
        <v>4.4085636134689828E-5</v>
      </c>
      <c r="CE31" s="159">
        <v>1.8436089994753157E-5</v>
      </c>
      <c r="CF31" s="159">
        <v>9.191519913682971E-5</v>
      </c>
      <c r="CG31" s="159">
        <v>1.2496845718142194E-4</v>
      </c>
      <c r="CH31" s="159">
        <v>2.7163568235113973E-4</v>
      </c>
      <c r="CI31" s="159">
        <v>1.4438560518852732E-4</v>
      </c>
      <c r="CJ31" s="159">
        <v>1.3734580665300492E-4</v>
      </c>
      <c r="CK31" s="159">
        <v>6.9980503781313287E-5</v>
      </c>
      <c r="CL31" s="159">
        <v>1.5314678375992515E-4</v>
      </c>
      <c r="CM31" s="159">
        <v>2.3814492159431093E-4</v>
      </c>
      <c r="CN31" s="159">
        <v>3.9121527252461994E-5</v>
      </c>
      <c r="CO31" s="159">
        <v>9.4713188439420154E-5</v>
      </c>
      <c r="CP31" s="159">
        <v>1.6814106949210238E-4</v>
      </c>
      <c r="CQ31" s="159">
        <v>2.605523757947909E-4</v>
      </c>
      <c r="CR31" s="159">
        <v>1.2563462900330984E-4</v>
      </c>
      <c r="CS31" s="159">
        <v>1.1660931776470219E-3</v>
      </c>
      <c r="CT31" s="159">
        <v>1.3599180007149998E-4</v>
      </c>
      <c r="CU31" s="159">
        <v>5.0775187278818668E-5</v>
      </c>
      <c r="CV31" s="159">
        <v>1.4261422591441593E-3</v>
      </c>
      <c r="CW31" s="159">
        <v>5.2809433508419434E-4</v>
      </c>
      <c r="CX31" s="159">
        <v>1.6621317762563327E-3</v>
      </c>
      <c r="CY31" s="159">
        <v>6.6947013797146371E-4</v>
      </c>
      <c r="CZ31" s="159">
        <v>5.8273974679057977E-4</v>
      </c>
      <c r="DA31" s="159">
        <v>5.1150477749830323E-4</v>
      </c>
      <c r="DB31" s="159">
        <v>6.2453189292881205E-4</v>
      </c>
      <c r="DC31" s="159">
        <v>9.8848230609024272E-4</v>
      </c>
      <c r="DD31" s="159">
        <v>1.3137624994984693E-3</v>
      </c>
      <c r="DE31" s="159">
        <v>7.7333677738622225E-4</v>
      </c>
      <c r="DF31" s="159">
        <v>6.539893356355441E-4</v>
      </c>
      <c r="DG31" s="159">
        <v>4.9244300058856236E-4</v>
      </c>
      <c r="DH31" s="159">
        <v>4.5180408815076855E-3</v>
      </c>
      <c r="DI31" s="159">
        <v>5.8222560246355139E-4</v>
      </c>
      <c r="DJ31" s="159">
        <v>1.3304096746630922E-3</v>
      </c>
      <c r="DK31" s="159">
        <v>2.1286679724222143E-3</v>
      </c>
      <c r="DL31" s="159">
        <v>3.0240060977080268E-4</v>
      </c>
    </row>
    <row r="32" spans="2:116">
      <c r="B32" s="157">
        <v>211</v>
      </c>
      <c r="C32" s="158" t="s">
        <v>426</v>
      </c>
      <c r="D32" s="159">
        <v>7.87753884211706E-4</v>
      </c>
      <c r="E32" s="159">
        <v>9.1876580108291792E-3</v>
      </c>
      <c r="F32" s="159">
        <v>4.643087442041372E-3</v>
      </c>
      <c r="G32" s="159">
        <v>1.129966706925685E-2</v>
      </c>
      <c r="H32" s="159">
        <v>1.0235519299071638E-3</v>
      </c>
      <c r="I32" s="159">
        <v>1.0235519299071638E-3</v>
      </c>
      <c r="J32" s="159">
        <v>2.3228545725306086E-5</v>
      </c>
      <c r="K32" s="159">
        <v>7.5104107170901039E-6</v>
      </c>
      <c r="L32" s="159">
        <v>7.0879743259377685E-6</v>
      </c>
      <c r="M32" s="159">
        <v>1.9193536524281489E-5</v>
      </c>
      <c r="N32" s="159">
        <v>2.6448430115447885E-5</v>
      </c>
      <c r="O32" s="159">
        <v>1.7316059175249212E-5</v>
      </c>
      <c r="P32" s="159">
        <v>8.9402034498484726E-5</v>
      </c>
      <c r="Q32" s="159">
        <v>6.5155125581741251E-6</v>
      </c>
      <c r="R32" s="159">
        <v>8.0345592923634257E-6</v>
      </c>
      <c r="S32" s="159">
        <v>2.0359362121892882E-5</v>
      </c>
      <c r="T32" s="159">
        <v>0</v>
      </c>
      <c r="U32" s="159">
        <v>1.1658642515350063E-5</v>
      </c>
      <c r="V32" s="159">
        <v>7.201639771356828E-6</v>
      </c>
      <c r="W32" s="159">
        <v>9.3582082239536476E-6</v>
      </c>
      <c r="X32" s="159">
        <v>5.0110669117025953E-6</v>
      </c>
      <c r="Y32" s="159">
        <v>1.098373915134744E-5</v>
      </c>
      <c r="Z32" s="159">
        <v>8.8110472711534655E-6</v>
      </c>
      <c r="AA32" s="159">
        <v>1.1933264355700219E-5</v>
      </c>
      <c r="AB32" s="159">
        <v>4.9238465225905432E-5</v>
      </c>
      <c r="AC32" s="159">
        <v>1.9501019430866267E-5</v>
      </c>
      <c r="AD32" s="159">
        <v>2.3161766078160642E-4</v>
      </c>
      <c r="AE32" s="159">
        <v>7.4329443140673671E-6</v>
      </c>
      <c r="AF32" s="159">
        <v>4.9422312527230563E-6</v>
      </c>
      <c r="AG32" s="159">
        <v>1.0257377068843551E-5</v>
      </c>
      <c r="AH32" s="159">
        <v>2.1602885728747762E-6</v>
      </c>
      <c r="AI32" s="159">
        <v>5.243821873906048E-6</v>
      </c>
      <c r="AJ32" s="159">
        <v>1.000042806528012</v>
      </c>
      <c r="AK32" s="159">
        <v>2.9022539729499136E-4</v>
      </c>
      <c r="AL32" s="159">
        <v>2.6564826857600601E-6</v>
      </c>
      <c r="AM32" s="159">
        <v>6.7571855433051174E-6</v>
      </c>
      <c r="AN32" s="159">
        <v>1.3508667249786269E-5</v>
      </c>
      <c r="AO32" s="159">
        <v>3.2472943870003854E-5</v>
      </c>
      <c r="AP32" s="159">
        <v>2.3729293563746106E-5</v>
      </c>
      <c r="AQ32" s="159">
        <v>8.1844346168900183E-6</v>
      </c>
      <c r="AR32" s="159">
        <v>1.6823386710936929E-5</v>
      </c>
      <c r="AS32" s="159">
        <v>1.8989240197116195E-5</v>
      </c>
      <c r="AT32" s="159">
        <v>3.9312163218786027E-6</v>
      </c>
      <c r="AU32" s="159">
        <v>9.1656898878489841E-6</v>
      </c>
      <c r="AV32" s="159">
        <v>3.97742823109296E-6</v>
      </c>
      <c r="AW32" s="159">
        <v>8.1215879522763079E-6</v>
      </c>
      <c r="AX32" s="159">
        <v>3.9480769943827824E-6</v>
      </c>
      <c r="AY32" s="159">
        <v>8.3446465009201779E-6</v>
      </c>
      <c r="AZ32" s="159">
        <v>8.5328233891886595E-6</v>
      </c>
      <c r="BA32" s="159">
        <v>5.8382972241692928E-6</v>
      </c>
      <c r="BB32" s="159">
        <v>4.2919295536918729E-6</v>
      </c>
      <c r="BC32" s="159">
        <v>5.3373511412710349E-6</v>
      </c>
      <c r="BD32" s="159">
        <v>3.859336918435496E-6</v>
      </c>
      <c r="BE32" s="159">
        <v>2.5166673248140529E-6</v>
      </c>
      <c r="BF32" s="159">
        <v>3.0472890299839651E-6</v>
      </c>
      <c r="BG32" s="159">
        <v>2.9809544476074234E-6</v>
      </c>
      <c r="BH32" s="159">
        <v>1.9892152691181117E-6</v>
      </c>
      <c r="BI32" s="159">
        <v>3.1570675939357849E-6</v>
      </c>
      <c r="BJ32" s="159">
        <v>1.6731373837346422E-6</v>
      </c>
      <c r="BK32" s="159">
        <v>2.6949997904553513E-6</v>
      </c>
      <c r="BL32" s="159">
        <v>2.3215719752356281E-6</v>
      </c>
      <c r="BM32" s="159">
        <v>1.5678121991911973E-6</v>
      </c>
      <c r="BN32" s="159">
        <v>3.7954490353653027E-6</v>
      </c>
      <c r="BO32" s="159">
        <v>4.554072286946565E-6</v>
      </c>
      <c r="BP32" s="159">
        <v>6.0409711146620777E-6</v>
      </c>
      <c r="BQ32" s="159">
        <v>1.0783823479544752E-5</v>
      </c>
      <c r="BR32" s="159">
        <v>1.8393859906211769E-5</v>
      </c>
      <c r="BS32" s="159">
        <v>9.754264753265081E-6</v>
      </c>
      <c r="BT32" s="159">
        <v>1.138126735774988E-5</v>
      </c>
      <c r="BU32" s="159">
        <v>2.1461853223500749E-5</v>
      </c>
      <c r="BV32" s="159">
        <v>1.2654550686185188E-5</v>
      </c>
      <c r="BW32" s="159">
        <v>2.0280916160642792E-5</v>
      </c>
      <c r="BX32" s="159">
        <v>2.5431236989575605E-5</v>
      </c>
      <c r="BY32" s="159">
        <v>1.4191301135235375E-5</v>
      </c>
      <c r="BZ32" s="159">
        <v>1.767052805694473E-5</v>
      </c>
      <c r="CA32" s="159">
        <v>1.3223746606515192E-5</v>
      </c>
      <c r="CB32" s="159">
        <v>3.9398798368664777E-6</v>
      </c>
      <c r="CC32" s="159">
        <v>3.9154134953658345E-6</v>
      </c>
      <c r="CD32" s="159">
        <v>2.519495926178901E-6</v>
      </c>
      <c r="CE32" s="159">
        <v>5.2975582051242013E-7</v>
      </c>
      <c r="CF32" s="159">
        <v>5.5750907586275522E-6</v>
      </c>
      <c r="CG32" s="159">
        <v>4.9392106149172769E-5</v>
      </c>
      <c r="CH32" s="159">
        <v>2.6900509395533597E-4</v>
      </c>
      <c r="CI32" s="159">
        <v>9.3621235907055586E-5</v>
      </c>
      <c r="CJ32" s="159">
        <v>1.9218015826116114E-4</v>
      </c>
      <c r="CK32" s="159">
        <v>2.2670560267660721E-5</v>
      </c>
      <c r="CL32" s="159">
        <v>3.3024414935084701E-6</v>
      </c>
      <c r="CM32" s="159">
        <v>4.5726684808824748E-6</v>
      </c>
      <c r="CN32" s="159">
        <v>8.4447042997955514E-6</v>
      </c>
      <c r="CO32" s="159">
        <v>4.4431839921544501E-6</v>
      </c>
      <c r="CP32" s="159">
        <v>3.5955835368660716E-6</v>
      </c>
      <c r="CQ32" s="159">
        <v>6.0135929262949727E-6</v>
      </c>
      <c r="CR32" s="159">
        <v>2.4155059031405413E-6</v>
      </c>
      <c r="CS32" s="159">
        <v>7.017855661908105E-6</v>
      </c>
      <c r="CT32" s="159">
        <v>1.2827433069369675E-5</v>
      </c>
      <c r="CU32" s="159">
        <v>4.8852240175669535E-6</v>
      </c>
      <c r="CV32" s="159">
        <v>9.0101170682154056E-6</v>
      </c>
      <c r="CW32" s="159">
        <v>4.4297773790602873E-6</v>
      </c>
      <c r="CX32" s="159">
        <v>6.0575695690101706E-6</v>
      </c>
      <c r="CY32" s="159">
        <v>4.9775986520934618E-6</v>
      </c>
      <c r="CZ32" s="159">
        <v>5.7991288864227076E-6</v>
      </c>
      <c r="DA32" s="159">
        <v>7.8206434706486515E-6</v>
      </c>
      <c r="DB32" s="159">
        <v>6.3529866752556041E-6</v>
      </c>
      <c r="DC32" s="159">
        <v>5.6613490433865151E-6</v>
      </c>
      <c r="DD32" s="159">
        <v>6.1745008963568022E-6</v>
      </c>
      <c r="DE32" s="159">
        <v>4.3882809170005041E-6</v>
      </c>
      <c r="DF32" s="159">
        <v>1.4796603992195839E-5</v>
      </c>
      <c r="DG32" s="159">
        <v>6.6715049701090161E-6</v>
      </c>
      <c r="DH32" s="159">
        <v>1.268016143533942E-5</v>
      </c>
      <c r="DI32" s="159">
        <v>1.6490643375350191E-5</v>
      </c>
      <c r="DJ32" s="159">
        <v>1.2655047687269096E-5</v>
      </c>
      <c r="DK32" s="159">
        <v>4.6582908272710241E-6</v>
      </c>
      <c r="DL32" s="159">
        <v>2.4783959976032138E-5</v>
      </c>
    </row>
    <row r="33" spans="2:116">
      <c r="B33" s="157">
        <v>212</v>
      </c>
      <c r="C33" s="158" t="s">
        <v>427</v>
      </c>
      <c r="D33" s="159">
        <v>0.44413519794161693</v>
      </c>
      <c r="E33" s="159">
        <v>4.9445338277031431E-2</v>
      </c>
      <c r="F33" s="159">
        <v>0.15140767887357037</v>
      </c>
      <c r="G33" s="159">
        <v>2.6640038257061699E-7</v>
      </c>
      <c r="H33" s="159">
        <v>8.9184275487003452E-3</v>
      </c>
      <c r="I33" s="159">
        <v>8.9184275487003452E-3</v>
      </c>
      <c r="J33" s="159">
        <v>4.8445335799943659E-5</v>
      </c>
      <c r="K33" s="159">
        <v>3.9518710207352533E-5</v>
      </c>
      <c r="L33" s="159">
        <v>5.6428181788674401E-5</v>
      </c>
      <c r="M33" s="159">
        <v>3.8515088078012494E-5</v>
      </c>
      <c r="N33" s="159">
        <v>1.4863139021754589E-4</v>
      </c>
      <c r="O33" s="159">
        <v>1.9197832105522178E-4</v>
      </c>
      <c r="P33" s="159">
        <v>2.2513763061883838E-4</v>
      </c>
      <c r="Q33" s="159">
        <v>5.3652764378630433E-5</v>
      </c>
      <c r="R33" s="159">
        <v>4.5444219603598449E-5</v>
      </c>
      <c r="S33" s="159">
        <v>9.4286475677650967E-5</v>
      </c>
      <c r="T33" s="159">
        <v>0</v>
      </c>
      <c r="U33" s="159">
        <v>7.0779257050045807E-5</v>
      </c>
      <c r="V33" s="159">
        <v>6.3806822112629524E-5</v>
      </c>
      <c r="W33" s="159">
        <v>8.2737253680454197E-5</v>
      </c>
      <c r="X33" s="159">
        <v>7.4856948353778512E-5</v>
      </c>
      <c r="Y33" s="159">
        <v>2.4116231653023031E-4</v>
      </c>
      <c r="Z33" s="159">
        <v>1.2048266316953281E-4</v>
      </c>
      <c r="AA33" s="159">
        <v>1.0515356921969014E-4</v>
      </c>
      <c r="AB33" s="159">
        <v>2.199241795560288E-3</v>
      </c>
      <c r="AC33" s="159">
        <v>3.0953733850296299E-4</v>
      </c>
      <c r="AD33" s="159">
        <v>8.2265326502241895E-5</v>
      </c>
      <c r="AE33" s="159">
        <v>4.9863511528404651E-3</v>
      </c>
      <c r="AF33" s="159">
        <v>1.2862909020283872E-4</v>
      </c>
      <c r="AG33" s="159">
        <v>2.2205386161244507E-4</v>
      </c>
      <c r="AH33" s="159">
        <v>3.4163197807076584E-5</v>
      </c>
      <c r="AI33" s="159">
        <v>5.8438634129280016E-5</v>
      </c>
      <c r="AJ33" s="159">
        <v>1.7471500513921019E-5</v>
      </c>
      <c r="AK33" s="159">
        <v>1.0000861804465424</v>
      </c>
      <c r="AL33" s="159">
        <v>1.2874737238378724E-4</v>
      </c>
      <c r="AM33" s="159">
        <v>1.0081807921746422E-4</v>
      </c>
      <c r="AN33" s="159">
        <v>4.3087143441850441E-5</v>
      </c>
      <c r="AO33" s="159">
        <v>1.7053409679909371E-4</v>
      </c>
      <c r="AP33" s="159">
        <v>2.7695862693928515E-4</v>
      </c>
      <c r="AQ33" s="159">
        <v>1.0565681401646145E-4</v>
      </c>
      <c r="AR33" s="159">
        <v>3.5218175851665502E-3</v>
      </c>
      <c r="AS33" s="159">
        <v>1.7596594122019721E-2</v>
      </c>
      <c r="AT33" s="159">
        <v>4.9475840056493843E-3</v>
      </c>
      <c r="AU33" s="159">
        <v>2.8383154494795639E-3</v>
      </c>
      <c r="AV33" s="159">
        <v>2.9234188611537205E-4</v>
      </c>
      <c r="AW33" s="159">
        <v>7.0705351204647003E-4</v>
      </c>
      <c r="AX33" s="159">
        <v>1.0877961362704964E-4</v>
      </c>
      <c r="AY33" s="159">
        <v>1.0885249204127069E-4</v>
      </c>
      <c r="AZ33" s="159">
        <v>1.5774529159516844E-4</v>
      </c>
      <c r="BA33" s="159">
        <v>8.3985217796093934E-5</v>
      </c>
      <c r="BB33" s="159">
        <v>7.9065155350675062E-5</v>
      </c>
      <c r="BC33" s="159">
        <v>4.7045072408395531E-5</v>
      </c>
      <c r="BD33" s="159">
        <v>9.9938340880387439E-5</v>
      </c>
      <c r="BE33" s="159">
        <v>8.9796631892156146E-5</v>
      </c>
      <c r="BF33" s="159">
        <v>5.8466824867732013E-5</v>
      </c>
      <c r="BG33" s="159">
        <v>4.8209002313587383E-5</v>
      </c>
      <c r="BH33" s="159">
        <v>2.6662635508588448E-5</v>
      </c>
      <c r="BI33" s="159">
        <v>8.8421414686149947E-5</v>
      </c>
      <c r="BJ33" s="159">
        <v>3.2323670237063971E-5</v>
      </c>
      <c r="BK33" s="159">
        <v>3.2451473665701732E-5</v>
      </c>
      <c r="BL33" s="159">
        <v>5.1077644825279597E-5</v>
      </c>
      <c r="BM33" s="159">
        <v>4.623312127405007E-5</v>
      </c>
      <c r="BN33" s="159">
        <v>8.1967868174762735E-5</v>
      </c>
      <c r="BO33" s="159">
        <v>5.6705456797986786E-5</v>
      </c>
      <c r="BP33" s="159">
        <v>6.7906145025173684E-5</v>
      </c>
      <c r="BQ33" s="159">
        <v>5.8241362078788996E-5</v>
      </c>
      <c r="BR33" s="159">
        <v>1.7399812537774226E-4</v>
      </c>
      <c r="BS33" s="159">
        <v>3.3591079002204564E-4</v>
      </c>
      <c r="BT33" s="159">
        <v>5.0206410529533071E-5</v>
      </c>
      <c r="BU33" s="159">
        <v>1.2919439705230261E-2</v>
      </c>
      <c r="BV33" s="159">
        <v>6.4174338489018309E-3</v>
      </c>
      <c r="BW33" s="159">
        <v>5.9506014713637196E-3</v>
      </c>
      <c r="BX33" s="159">
        <v>4.2905078904271338E-5</v>
      </c>
      <c r="BY33" s="159">
        <v>1.5180629291174864E-4</v>
      </c>
      <c r="BZ33" s="159">
        <v>2.9200924806133604E-4</v>
      </c>
      <c r="CA33" s="159">
        <v>6.8449709528659562E-5</v>
      </c>
      <c r="CB33" s="159">
        <v>2.122532799957454E-5</v>
      </c>
      <c r="CC33" s="159">
        <v>5.1682777337839345E-5</v>
      </c>
      <c r="CD33" s="159">
        <v>2.5524372037660836E-5</v>
      </c>
      <c r="CE33" s="159">
        <v>1.8218190906000861E-6</v>
      </c>
      <c r="CF33" s="159">
        <v>2.0229631080485682E-4</v>
      </c>
      <c r="CG33" s="159">
        <v>1.7914365652383516E-5</v>
      </c>
      <c r="CH33" s="159">
        <v>2.0955144753212341E-5</v>
      </c>
      <c r="CI33" s="159">
        <v>1.3694476997074978E-5</v>
      </c>
      <c r="CJ33" s="159">
        <v>1.8327952243344055E-5</v>
      </c>
      <c r="CK33" s="159">
        <v>1.8446331559827766E-5</v>
      </c>
      <c r="CL33" s="159">
        <v>1.5387024551682927E-4</v>
      </c>
      <c r="CM33" s="159">
        <v>3.4611195752136246E-5</v>
      </c>
      <c r="CN33" s="159">
        <v>2.107960905726812E-5</v>
      </c>
      <c r="CO33" s="159">
        <v>3.9464135140734459E-5</v>
      </c>
      <c r="CP33" s="159">
        <v>3.0025865883405654E-5</v>
      </c>
      <c r="CQ33" s="159">
        <v>1.3126814318401754E-5</v>
      </c>
      <c r="CR33" s="159">
        <v>2.1845436119950448E-5</v>
      </c>
      <c r="CS33" s="159">
        <v>3.4653456869290943E-5</v>
      </c>
      <c r="CT33" s="159">
        <v>3.1221388573110074E-5</v>
      </c>
      <c r="CU33" s="159">
        <v>3.525177592880966E-5</v>
      </c>
      <c r="CV33" s="159">
        <v>3.9599989698808778E-5</v>
      </c>
      <c r="CW33" s="159">
        <v>3.1788991414592357E-5</v>
      </c>
      <c r="CX33" s="159">
        <v>4.3288626869424021E-5</v>
      </c>
      <c r="CY33" s="159">
        <v>5.426607750980133E-5</v>
      </c>
      <c r="CZ33" s="159">
        <v>5.397752144088912E-5</v>
      </c>
      <c r="DA33" s="159">
        <v>1.1234753490359861E-4</v>
      </c>
      <c r="DB33" s="159">
        <v>2.1547225386794486E-5</v>
      </c>
      <c r="DC33" s="159">
        <v>2.4911300869901038E-5</v>
      </c>
      <c r="DD33" s="159">
        <v>2.3440493612137224E-5</v>
      </c>
      <c r="DE33" s="159">
        <v>1.9261518891529839E-5</v>
      </c>
      <c r="DF33" s="159">
        <v>1.4563488574189206E-4</v>
      </c>
      <c r="DG33" s="159">
        <v>2.9875269553476639E-4</v>
      </c>
      <c r="DH33" s="159">
        <v>1.0300068098727147E-4</v>
      </c>
      <c r="DI33" s="159">
        <v>1.1786027812982147E-4</v>
      </c>
      <c r="DJ33" s="159">
        <v>1.0814321526621762E-4</v>
      </c>
      <c r="DK33" s="159">
        <v>3.6548259130860795E-5</v>
      </c>
      <c r="DL33" s="159">
        <v>3.9632437689285419E-5</v>
      </c>
    </row>
    <row r="34" spans="2:116">
      <c r="B34" s="157">
        <v>221</v>
      </c>
      <c r="C34" s="158" t="s">
        <v>428</v>
      </c>
      <c r="D34" s="159">
        <v>0.12029621483290154</v>
      </c>
      <c r="E34" s="159">
        <v>0.16274421443925749</v>
      </c>
      <c r="F34" s="159">
        <v>2.5880036143910153E-2</v>
      </c>
      <c r="G34" s="159">
        <v>6.9338676605931997E-4</v>
      </c>
      <c r="H34" s="159">
        <v>5.0454277142212275E-2</v>
      </c>
      <c r="I34" s="159">
        <v>4.6915620949830109E-2</v>
      </c>
      <c r="J34" s="159">
        <v>1.603406235310186E-3</v>
      </c>
      <c r="K34" s="159">
        <v>5.4391069563453195E-4</v>
      </c>
      <c r="L34" s="159">
        <v>3.8131030708980041E-4</v>
      </c>
      <c r="M34" s="159">
        <v>2.6867147125251667E-3</v>
      </c>
      <c r="N34" s="159">
        <v>1.2366926194881792E-3</v>
      </c>
      <c r="O34" s="159">
        <v>3.1253419597495648E-4</v>
      </c>
      <c r="P34" s="159">
        <v>2.8716360596264161E-4</v>
      </c>
      <c r="Q34" s="159">
        <v>2.9337444552257181E-3</v>
      </c>
      <c r="R34" s="159">
        <v>7.3031611083646114E-3</v>
      </c>
      <c r="S34" s="159">
        <v>2.4452030187998734E-4</v>
      </c>
      <c r="T34" s="159">
        <v>0</v>
      </c>
      <c r="U34" s="159">
        <v>4.8207721294163592E-4</v>
      </c>
      <c r="V34" s="159">
        <v>2.0328229099580938E-3</v>
      </c>
      <c r="W34" s="159">
        <v>1.7699957743946512E-3</v>
      </c>
      <c r="X34" s="159">
        <v>5.0318182276067125E-3</v>
      </c>
      <c r="Y34" s="159">
        <v>1.2634826848206232E-3</v>
      </c>
      <c r="Z34" s="159">
        <v>3.2858410726543637E-3</v>
      </c>
      <c r="AA34" s="159">
        <v>5.2461531395957941E-3</v>
      </c>
      <c r="AB34" s="159">
        <v>1.3793227699762231E-3</v>
      </c>
      <c r="AC34" s="159">
        <v>1.8527885039192594E-3</v>
      </c>
      <c r="AD34" s="159">
        <v>2.1976525939223458E-5</v>
      </c>
      <c r="AE34" s="159">
        <v>4.4931056643710205E-4</v>
      </c>
      <c r="AF34" s="159">
        <v>1.3061921992086673E-4</v>
      </c>
      <c r="AG34" s="159">
        <v>9.4587759199064479E-4</v>
      </c>
      <c r="AH34" s="159">
        <v>7.1804494676559272E-3</v>
      </c>
      <c r="AI34" s="159">
        <v>3.9248371016441137E-3</v>
      </c>
      <c r="AJ34" s="159">
        <v>2.8333844386762999E-5</v>
      </c>
      <c r="AK34" s="159">
        <v>9.5100123769436304E-5</v>
      </c>
      <c r="AL34" s="159">
        <v>1.0385708250773245</v>
      </c>
      <c r="AM34" s="159">
        <v>9.2017473585499221E-3</v>
      </c>
      <c r="AN34" s="159">
        <v>4.8460367721176898E-3</v>
      </c>
      <c r="AO34" s="159">
        <v>3.7223282200530496E-3</v>
      </c>
      <c r="AP34" s="159">
        <v>2.3490062042189088E-4</v>
      </c>
      <c r="AQ34" s="159">
        <v>2.4844619217599385E-4</v>
      </c>
      <c r="AR34" s="159">
        <v>7.2205195745432495E-4</v>
      </c>
      <c r="AS34" s="159">
        <v>1.0559065423842179E-4</v>
      </c>
      <c r="AT34" s="159">
        <v>1.8799475854876632E-5</v>
      </c>
      <c r="AU34" s="159">
        <v>1.4627979774264058E-4</v>
      </c>
      <c r="AV34" s="159">
        <v>6.8635977660380247E-5</v>
      </c>
      <c r="AW34" s="159">
        <v>1.5958875689467097E-4</v>
      </c>
      <c r="AX34" s="159">
        <v>4.1849341026703701E-4</v>
      </c>
      <c r="AY34" s="159">
        <v>4.4047461411113277E-4</v>
      </c>
      <c r="AZ34" s="159">
        <v>3.4265411034878785E-4</v>
      </c>
      <c r="BA34" s="159">
        <v>8.1193476169637475E-4</v>
      </c>
      <c r="BB34" s="159">
        <v>1.2700552147069302E-3</v>
      </c>
      <c r="BC34" s="159">
        <v>3.7379102525290091E-3</v>
      </c>
      <c r="BD34" s="159">
        <v>3.3222311274231325E-3</v>
      </c>
      <c r="BE34" s="159">
        <v>1.4604957519331217E-3</v>
      </c>
      <c r="BF34" s="159">
        <v>2.7639097499098605E-3</v>
      </c>
      <c r="BG34" s="159">
        <v>3.6396290195101493E-3</v>
      </c>
      <c r="BH34" s="159">
        <v>1.42945303750926E-3</v>
      </c>
      <c r="BI34" s="159">
        <v>1.1027864670517399E-2</v>
      </c>
      <c r="BJ34" s="159">
        <v>4.649523968960784E-3</v>
      </c>
      <c r="BK34" s="159">
        <v>5.874986482175268E-3</v>
      </c>
      <c r="BL34" s="159">
        <v>3.8049866711617961E-3</v>
      </c>
      <c r="BM34" s="159">
        <v>1.0824122706489946E-3</v>
      </c>
      <c r="BN34" s="159">
        <v>3.5446704351074893E-3</v>
      </c>
      <c r="BO34" s="159">
        <v>7.8820281209887328E-4</v>
      </c>
      <c r="BP34" s="159">
        <v>5.3618195517639278E-4</v>
      </c>
      <c r="BQ34" s="159">
        <v>8.5572197406770384E-3</v>
      </c>
      <c r="BR34" s="159">
        <v>3.6685641876719988E-4</v>
      </c>
      <c r="BS34" s="159">
        <v>1.5713083910124722E-3</v>
      </c>
      <c r="BT34" s="159">
        <v>2.2618360688766116E-3</v>
      </c>
      <c r="BU34" s="159">
        <v>1.2160691876233621E-3</v>
      </c>
      <c r="BV34" s="159">
        <v>1.5765652047987912E-3</v>
      </c>
      <c r="BW34" s="159">
        <v>1.4987603135677559E-4</v>
      </c>
      <c r="BX34" s="159">
        <v>7.5789465333836868E-5</v>
      </c>
      <c r="BY34" s="159">
        <v>5.5556858288534931E-3</v>
      </c>
      <c r="BZ34" s="159">
        <v>4.3637105566174752E-4</v>
      </c>
      <c r="CA34" s="159">
        <v>8.2907693126565421E-4</v>
      </c>
      <c r="CB34" s="159">
        <v>4.8552183676810976E-4</v>
      </c>
      <c r="CC34" s="159">
        <v>1.5924279373689875E-4</v>
      </c>
      <c r="CD34" s="159">
        <v>2.4909469137250937E-4</v>
      </c>
      <c r="CE34" s="159">
        <v>9.2433409497547797E-5</v>
      </c>
      <c r="CF34" s="159">
        <v>1.6804375425458285E-4</v>
      </c>
      <c r="CG34" s="159">
        <v>1.514132175906347E-4</v>
      </c>
      <c r="CH34" s="159">
        <v>4.9121717360613691E-4</v>
      </c>
      <c r="CI34" s="159">
        <v>3.4049561064883988E-4</v>
      </c>
      <c r="CJ34" s="159">
        <v>4.0304502084049474E-4</v>
      </c>
      <c r="CK34" s="159">
        <v>3.5167372666678837E-4</v>
      </c>
      <c r="CL34" s="159">
        <v>5.52647318004768E-4</v>
      </c>
      <c r="CM34" s="159">
        <v>1.6399739431234026E-3</v>
      </c>
      <c r="CN34" s="159">
        <v>6.3526830926253084E-5</v>
      </c>
      <c r="CO34" s="159">
        <v>1.32030026509456E-4</v>
      </c>
      <c r="CP34" s="159">
        <v>1.3194855504384883E-4</v>
      </c>
      <c r="CQ34" s="159">
        <v>1.2551774065235782E-3</v>
      </c>
      <c r="CR34" s="159">
        <v>1.2673259490952096E-4</v>
      </c>
      <c r="CS34" s="159">
        <v>6.3746886263007368E-4</v>
      </c>
      <c r="CT34" s="159">
        <v>1.8832663607797561E-4</v>
      </c>
      <c r="CU34" s="159">
        <v>1.2231366367591265E-4</v>
      </c>
      <c r="CV34" s="159">
        <v>1.403284614411E-3</v>
      </c>
      <c r="CW34" s="159">
        <v>5.6863642690284225E-4</v>
      </c>
      <c r="CX34" s="159">
        <v>1.6758298906879816E-4</v>
      </c>
      <c r="CY34" s="159">
        <v>1.9092076118209017E-4</v>
      </c>
      <c r="CZ34" s="159">
        <v>1.963224251005925E-4</v>
      </c>
      <c r="DA34" s="159">
        <v>5.0186914278206455E-4</v>
      </c>
      <c r="DB34" s="159">
        <v>2.1879049044615307E-4</v>
      </c>
      <c r="DC34" s="159">
        <v>7.5887285768322615E-4</v>
      </c>
      <c r="DD34" s="159">
        <v>1.3174755877989699E-3</v>
      </c>
      <c r="DE34" s="159">
        <v>2.9474565095062713E-4</v>
      </c>
      <c r="DF34" s="159">
        <v>5.2688493727370118E-4</v>
      </c>
      <c r="DG34" s="159">
        <v>4.6367777317189002E-4</v>
      </c>
      <c r="DH34" s="159">
        <v>6.5228717663870159E-4</v>
      </c>
      <c r="DI34" s="159">
        <v>8.7847556561225883E-4</v>
      </c>
      <c r="DJ34" s="159">
        <v>2.7618510075007725E-4</v>
      </c>
      <c r="DK34" s="159">
        <v>5.3668001527261726E-3</v>
      </c>
      <c r="DL34" s="159">
        <v>6.3074592583316842E-4</v>
      </c>
    </row>
    <row r="35" spans="2:116">
      <c r="B35" s="157">
        <v>222</v>
      </c>
      <c r="C35" s="158" t="s">
        <v>429</v>
      </c>
      <c r="D35" s="159">
        <v>3.6682313355650642E-2</v>
      </c>
      <c r="E35" s="159">
        <v>0.19339253574070336</v>
      </c>
      <c r="F35" s="159">
        <v>6.5840375129248493E-2</v>
      </c>
      <c r="G35" s="159">
        <v>1.7488556394737089E-3</v>
      </c>
      <c r="H35" s="159">
        <v>5.1429910610010038E-2</v>
      </c>
      <c r="I35" s="159">
        <v>4.4968703405848423E-2</v>
      </c>
      <c r="J35" s="159">
        <v>1.367940368405495E-4</v>
      </c>
      <c r="K35" s="159">
        <v>5.6169243811684638E-5</v>
      </c>
      <c r="L35" s="159">
        <v>3.8065241322766155E-4</v>
      </c>
      <c r="M35" s="159">
        <v>6.780810603332715E-5</v>
      </c>
      <c r="N35" s="159">
        <v>1.3246746447133915E-4</v>
      </c>
      <c r="O35" s="159">
        <v>2.5826594090474277E-4</v>
      </c>
      <c r="P35" s="159">
        <v>2.8834874144422656E-4</v>
      </c>
      <c r="Q35" s="159">
        <v>2.6471293695174874E-5</v>
      </c>
      <c r="R35" s="159">
        <v>1.9603266714031227E-5</v>
      </c>
      <c r="S35" s="159">
        <v>1.2445558368313888E-5</v>
      </c>
      <c r="T35" s="159">
        <v>0</v>
      </c>
      <c r="U35" s="159">
        <v>2.7403197780773569E-5</v>
      </c>
      <c r="V35" s="159">
        <v>2.3910443088874487E-4</v>
      </c>
      <c r="W35" s="159">
        <v>4.2591612799980579E-5</v>
      </c>
      <c r="X35" s="159">
        <v>6.7935610705486472E-5</v>
      </c>
      <c r="Y35" s="159">
        <v>4.0438919614407419E-5</v>
      </c>
      <c r="Z35" s="159">
        <v>4.3999241309712138E-5</v>
      </c>
      <c r="AA35" s="159">
        <v>4.5379141530220859E-5</v>
      </c>
      <c r="AB35" s="159">
        <v>7.4829016795364034E-5</v>
      </c>
      <c r="AC35" s="159">
        <v>2.424262560717638E-5</v>
      </c>
      <c r="AD35" s="159">
        <v>1.3723951215782542E-5</v>
      </c>
      <c r="AE35" s="159">
        <v>4.8640211248874799E-5</v>
      </c>
      <c r="AF35" s="159">
        <v>4.4084573696756706E-5</v>
      </c>
      <c r="AG35" s="159">
        <v>2.087682331414085E-5</v>
      </c>
      <c r="AH35" s="159">
        <v>8.9177314498327381E-5</v>
      </c>
      <c r="AI35" s="159">
        <v>2.0218088642900259E-5</v>
      </c>
      <c r="AJ35" s="159">
        <v>3.6740435368879729E-6</v>
      </c>
      <c r="AK35" s="159">
        <v>5.5295555443648871E-5</v>
      </c>
      <c r="AL35" s="159">
        <v>4.4613266828491656E-5</v>
      </c>
      <c r="AM35" s="159">
        <v>1.0024356848632854</v>
      </c>
      <c r="AN35" s="159">
        <v>1.8431804264002732E-3</v>
      </c>
      <c r="AO35" s="159">
        <v>4.2533319078738895E-5</v>
      </c>
      <c r="AP35" s="159">
        <v>1.461032666978426E-4</v>
      </c>
      <c r="AQ35" s="159">
        <v>3.937798008652964E-5</v>
      </c>
      <c r="AR35" s="159">
        <v>1.0703190503952597E-4</v>
      </c>
      <c r="AS35" s="159">
        <v>1.3581173379068691E-4</v>
      </c>
      <c r="AT35" s="159">
        <v>1.7966165873186301E-5</v>
      </c>
      <c r="AU35" s="159">
        <v>4.5220834571395096E-5</v>
      </c>
      <c r="AV35" s="159">
        <v>1.5223085718626399E-5</v>
      </c>
      <c r="AW35" s="159">
        <v>3.4743348239234313E-5</v>
      </c>
      <c r="AX35" s="159">
        <v>1.9317943491551245E-5</v>
      </c>
      <c r="AY35" s="159">
        <v>1.4649227598731809E-4</v>
      </c>
      <c r="AZ35" s="159">
        <v>4.8361922221491894E-5</v>
      </c>
      <c r="BA35" s="159">
        <v>3.3428895600023527E-4</v>
      </c>
      <c r="BB35" s="159">
        <v>3.1593195873102017E-4</v>
      </c>
      <c r="BC35" s="159">
        <v>3.9025551621775777E-4</v>
      </c>
      <c r="BD35" s="159">
        <v>2.7679065386827399E-4</v>
      </c>
      <c r="BE35" s="159">
        <v>4.6163255612948049E-5</v>
      </c>
      <c r="BF35" s="159">
        <v>4.8519529059603715E-4</v>
      </c>
      <c r="BG35" s="159">
        <v>2.3978564510655835E-4</v>
      </c>
      <c r="BH35" s="159">
        <v>9.5136718546439111E-5</v>
      </c>
      <c r="BI35" s="159">
        <v>8.9351797988714108E-5</v>
      </c>
      <c r="BJ35" s="159">
        <v>3.5786016234219312E-4</v>
      </c>
      <c r="BK35" s="159">
        <v>1.3083332079741732E-4</v>
      </c>
      <c r="BL35" s="159">
        <v>6.6304063538139501E-4</v>
      </c>
      <c r="BM35" s="159">
        <v>8.233817162282915E-4</v>
      </c>
      <c r="BN35" s="159">
        <v>6.5704738481975268E-4</v>
      </c>
      <c r="BO35" s="159">
        <v>1.7980358195211283E-4</v>
      </c>
      <c r="BP35" s="159">
        <v>5.7208161333673112E-4</v>
      </c>
      <c r="BQ35" s="159">
        <v>2.7927188184555056E-4</v>
      </c>
      <c r="BR35" s="159">
        <v>2.2959149077686573E-4</v>
      </c>
      <c r="BS35" s="159">
        <v>3.8186058795122799E-5</v>
      </c>
      <c r="BT35" s="159">
        <v>4.7218699245231068E-5</v>
      </c>
      <c r="BU35" s="159">
        <v>1.7075992264615935E-4</v>
      </c>
      <c r="BV35" s="159">
        <v>2.1313347316878029E-4</v>
      </c>
      <c r="BW35" s="159">
        <v>1.1434811509225335E-4</v>
      </c>
      <c r="BX35" s="159">
        <v>1.2966992548456742E-5</v>
      </c>
      <c r="BY35" s="159">
        <v>1.0770713400240518E-4</v>
      </c>
      <c r="BZ35" s="159">
        <v>4.9412147256175181E-4</v>
      </c>
      <c r="CA35" s="159">
        <v>3.2066318607151066E-5</v>
      </c>
      <c r="CB35" s="159">
        <v>1.6359308409292141E-5</v>
      </c>
      <c r="CC35" s="159">
        <v>1.090020900157555E-5</v>
      </c>
      <c r="CD35" s="159">
        <v>7.3832581251040755E-6</v>
      </c>
      <c r="CE35" s="159">
        <v>1.6162132662268656E-6</v>
      </c>
      <c r="CF35" s="159">
        <v>3.4789384632287658E-5</v>
      </c>
      <c r="CG35" s="159">
        <v>1.1440513498855239E-4</v>
      </c>
      <c r="CH35" s="159">
        <v>5.1156158075686339E-4</v>
      </c>
      <c r="CI35" s="159">
        <v>2.3564233126204321E-4</v>
      </c>
      <c r="CJ35" s="159">
        <v>3.5602237422456894E-5</v>
      </c>
      <c r="CK35" s="159">
        <v>6.0287898217847533E-5</v>
      </c>
      <c r="CL35" s="159">
        <v>4.4055581619844339E-5</v>
      </c>
      <c r="CM35" s="159">
        <v>3.059463929909884E-5</v>
      </c>
      <c r="CN35" s="159">
        <v>2.575955159677117E-5</v>
      </c>
      <c r="CO35" s="159">
        <v>2.8715254494399281E-5</v>
      </c>
      <c r="CP35" s="159">
        <v>2.7857095128999304E-5</v>
      </c>
      <c r="CQ35" s="159">
        <v>3.3888665118603617E-5</v>
      </c>
      <c r="CR35" s="159">
        <v>3.3573566282940257E-5</v>
      </c>
      <c r="CS35" s="159">
        <v>2.3278254467719875E-5</v>
      </c>
      <c r="CT35" s="159">
        <v>6.6243117517728143E-5</v>
      </c>
      <c r="CU35" s="159">
        <v>1.5288757038371681E-5</v>
      </c>
      <c r="CV35" s="159">
        <v>4.8888833405028579E-5</v>
      </c>
      <c r="CW35" s="159">
        <v>5.5265139952033923E-5</v>
      </c>
      <c r="CX35" s="159">
        <v>6.0816500427952063E-5</v>
      </c>
      <c r="CY35" s="159">
        <v>7.9601152704230661E-5</v>
      </c>
      <c r="CZ35" s="159">
        <v>7.3285137639240216E-5</v>
      </c>
      <c r="DA35" s="159">
        <v>2.1056486717711188E-4</v>
      </c>
      <c r="DB35" s="159">
        <v>1.7218110355126458E-4</v>
      </c>
      <c r="DC35" s="159">
        <v>1.7281364878094254E-5</v>
      </c>
      <c r="DD35" s="159">
        <v>1.9295198975773737E-3</v>
      </c>
      <c r="DE35" s="159">
        <v>1.6245255419235009E-5</v>
      </c>
      <c r="DF35" s="159">
        <v>1.007022543156561E-4</v>
      </c>
      <c r="DG35" s="159">
        <v>2.879621577507444E-5</v>
      </c>
      <c r="DH35" s="159">
        <v>5.1724898259257084E-5</v>
      </c>
      <c r="DI35" s="159">
        <v>1.1334804700056612E-4</v>
      </c>
      <c r="DJ35" s="159">
        <v>6.0653340528815924E-5</v>
      </c>
      <c r="DK35" s="159">
        <v>3.9758336824854664E-4</v>
      </c>
      <c r="DL35" s="159">
        <v>4.5544776418728263E-5</v>
      </c>
    </row>
    <row r="36" spans="2:116">
      <c r="B36" s="157">
        <v>231</v>
      </c>
      <c r="C36" s="160" t="s">
        <v>510</v>
      </c>
      <c r="D36" s="159">
        <v>3.7173018508232514E-2</v>
      </c>
      <c r="E36" s="159">
        <v>0.21202155511563109</v>
      </c>
      <c r="F36" s="159">
        <v>9.068247113869983E-2</v>
      </c>
      <c r="G36" s="159">
        <v>3.3537075071592565E-3</v>
      </c>
      <c r="H36" s="159">
        <v>0.11636637862595242</v>
      </c>
      <c r="I36" s="159">
        <v>6.156099076866995E-2</v>
      </c>
      <c r="J36" s="159">
        <v>4.8173817930942546E-6</v>
      </c>
      <c r="K36" s="159">
        <v>1.068722151105034E-6</v>
      </c>
      <c r="L36" s="159">
        <v>3.1015516704070174E-6</v>
      </c>
      <c r="M36" s="159">
        <v>4.2362886416258288E-6</v>
      </c>
      <c r="N36" s="159">
        <v>6.7182753198504673E-5</v>
      </c>
      <c r="O36" s="159">
        <v>3.4732358933330226E-6</v>
      </c>
      <c r="P36" s="159">
        <v>8.9427086652118379E-5</v>
      </c>
      <c r="Q36" s="159">
        <v>3.0314287336236871E-6</v>
      </c>
      <c r="R36" s="159">
        <v>2.4455936448661007E-6</v>
      </c>
      <c r="S36" s="159">
        <v>1.4863696532244423E-6</v>
      </c>
      <c r="T36" s="159">
        <v>0</v>
      </c>
      <c r="U36" s="159">
        <v>5.9588285256045423E-6</v>
      </c>
      <c r="V36" s="159">
        <v>1.413883406782866E-4</v>
      </c>
      <c r="W36" s="159">
        <v>5.6896612717983605E-6</v>
      </c>
      <c r="X36" s="159">
        <v>4.1117840172874828E-5</v>
      </c>
      <c r="Y36" s="159">
        <v>4.9510840628537727E-6</v>
      </c>
      <c r="Z36" s="159">
        <v>6.7016669453853513E-6</v>
      </c>
      <c r="AA36" s="159">
        <v>4.8356978719866593E-6</v>
      </c>
      <c r="AB36" s="159">
        <v>6.9879152680994209E-6</v>
      </c>
      <c r="AC36" s="159">
        <v>2.0392013964037923E-6</v>
      </c>
      <c r="AD36" s="159">
        <v>2.2397685131956169E-6</v>
      </c>
      <c r="AE36" s="159">
        <v>1.5086746085640353E-6</v>
      </c>
      <c r="AF36" s="159">
        <v>1.3286002870442659E-6</v>
      </c>
      <c r="AG36" s="159">
        <v>4.8247547421378219E-6</v>
      </c>
      <c r="AH36" s="159">
        <v>1.4262798703157597E-6</v>
      </c>
      <c r="AI36" s="159">
        <v>1.0819458581944375E-5</v>
      </c>
      <c r="AJ36" s="159">
        <v>1.2830802740188495E-7</v>
      </c>
      <c r="AK36" s="159">
        <v>2.8758201554840195E-5</v>
      </c>
      <c r="AL36" s="159">
        <v>5.0671052338016608E-6</v>
      </c>
      <c r="AM36" s="159">
        <v>1.2388718444474274E-5</v>
      </c>
      <c r="AN36" s="159">
        <v>1.0060955684739246</v>
      </c>
      <c r="AO36" s="159">
        <v>6.8888648606843758E-6</v>
      </c>
      <c r="AP36" s="159">
        <v>8.2693369974250386E-6</v>
      </c>
      <c r="AQ36" s="159">
        <v>1.974973692409096E-5</v>
      </c>
      <c r="AR36" s="159">
        <v>1.0416977172984932E-5</v>
      </c>
      <c r="AS36" s="159">
        <v>5.7616411702462588E-6</v>
      </c>
      <c r="AT36" s="159">
        <v>1.2199354245526696E-6</v>
      </c>
      <c r="AU36" s="159">
        <v>2.5668146121941873E-5</v>
      </c>
      <c r="AV36" s="159">
        <v>1.6341876868593035E-6</v>
      </c>
      <c r="AW36" s="159">
        <v>4.4130342395824081E-6</v>
      </c>
      <c r="AX36" s="159">
        <v>2.5961411113966094E-6</v>
      </c>
      <c r="AY36" s="159">
        <v>1.1729661170431088E-5</v>
      </c>
      <c r="AZ36" s="159">
        <v>2.6923014551231551E-6</v>
      </c>
      <c r="BA36" s="159">
        <v>3.1646439947073672E-6</v>
      </c>
      <c r="BB36" s="159">
        <v>1.5495108130640458E-5</v>
      </c>
      <c r="BC36" s="159">
        <v>8.3350968331233075E-5</v>
      </c>
      <c r="BD36" s="159">
        <v>1.3504661584439626E-5</v>
      </c>
      <c r="BE36" s="159">
        <v>7.6406397060886462E-6</v>
      </c>
      <c r="BF36" s="159">
        <v>4.3624439171323581E-6</v>
      </c>
      <c r="BG36" s="159">
        <v>1.4521270290589179E-6</v>
      </c>
      <c r="BH36" s="159">
        <v>1.4939416883636961E-5</v>
      </c>
      <c r="BI36" s="159">
        <v>2.2762042334383174E-6</v>
      </c>
      <c r="BJ36" s="159">
        <v>1.8626612692014691E-5</v>
      </c>
      <c r="BK36" s="159">
        <v>1.7227847053642942E-6</v>
      </c>
      <c r="BL36" s="159">
        <v>5.4139476809770247E-6</v>
      </c>
      <c r="BM36" s="159">
        <v>3.6733912297458973E-6</v>
      </c>
      <c r="BN36" s="159">
        <v>5.0424341752461547E-6</v>
      </c>
      <c r="BO36" s="159">
        <v>1.7112484287095518E-6</v>
      </c>
      <c r="BP36" s="159">
        <v>5.9557777443362182E-6</v>
      </c>
      <c r="BQ36" s="159">
        <v>9.8468613179036741E-5</v>
      </c>
      <c r="BR36" s="159">
        <v>4.6899474979741442E-6</v>
      </c>
      <c r="BS36" s="159">
        <v>2.5180719722633197E-6</v>
      </c>
      <c r="BT36" s="159">
        <v>4.5158741368086391E-6</v>
      </c>
      <c r="BU36" s="159">
        <v>3.4821148488500168E-6</v>
      </c>
      <c r="BV36" s="159">
        <v>5.5309952144346387E-6</v>
      </c>
      <c r="BW36" s="159">
        <v>5.0698605429657571E-6</v>
      </c>
      <c r="BX36" s="159">
        <v>1.377856845800989E-4</v>
      </c>
      <c r="BY36" s="159">
        <v>8.0224988243230446E-6</v>
      </c>
      <c r="BZ36" s="159">
        <v>9.8704921388897571E-6</v>
      </c>
      <c r="CA36" s="159">
        <v>6.6564176845107445E-6</v>
      </c>
      <c r="CB36" s="159">
        <v>7.3682031569499145E-6</v>
      </c>
      <c r="CC36" s="159">
        <v>2.2576425205581298E-6</v>
      </c>
      <c r="CD36" s="159">
        <v>1.4826076842448153E-6</v>
      </c>
      <c r="CE36" s="159">
        <v>4.7160594142335974E-7</v>
      </c>
      <c r="CF36" s="159">
        <v>1.0545388323438036E-5</v>
      </c>
      <c r="CG36" s="159">
        <v>2.8406606178140812E-6</v>
      </c>
      <c r="CH36" s="159">
        <v>3.2372622869293418E-6</v>
      </c>
      <c r="CI36" s="159">
        <v>5.9327463710734349E-6</v>
      </c>
      <c r="CJ36" s="159">
        <v>3.1258108226860843E-6</v>
      </c>
      <c r="CK36" s="159">
        <v>1.5628279804519037E-6</v>
      </c>
      <c r="CL36" s="159">
        <v>2.3161060280600877E-6</v>
      </c>
      <c r="CM36" s="159">
        <v>5.1173484467362316E-6</v>
      </c>
      <c r="CN36" s="159">
        <v>2.3436130242274997E-5</v>
      </c>
      <c r="CO36" s="159">
        <v>1.4839241699235206E-4</v>
      </c>
      <c r="CP36" s="159">
        <v>1.4307403120696841E-5</v>
      </c>
      <c r="CQ36" s="159">
        <v>1.8101549665829293E-6</v>
      </c>
      <c r="CR36" s="159">
        <v>6.8801619640253611E-5</v>
      </c>
      <c r="CS36" s="159">
        <v>4.2027206821599993E-6</v>
      </c>
      <c r="CT36" s="159">
        <v>9.8042379430347091E-6</v>
      </c>
      <c r="CU36" s="159">
        <v>3.6510263905175999E-6</v>
      </c>
      <c r="CV36" s="159">
        <v>2.1613546240852824E-5</v>
      </c>
      <c r="CW36" s="159">
        <v>2.8922849056443935E-6</v>
      </c>
      <c r="CX36" s="159">
        <v>1.2045181523905554E-5</v>
      </c>
      <c r="CY36" s="159">
        <v>4.6140279220964911E-6</v>
      </c>
      <c r="CZ36" s="159">
        <v>3.7525752342559835E-6</v>
      </c>
      <c r="DA36" s="159">
        <v>6.0965175054048463E-5</v>
      </c>
      <c r="DB36" s="159">
        <v>2.6478217520674629E-5</v>
      </c>
      <c r="DC36" s="159">
        <v>4.4731823919874032E-6</v>
      </c>
      <c r="DD36" s="159">
        <v>2.5893450344300137E-6</v>
      </c>
      <c r="DE36" s="159">
        <v>5.847737349248986E-6</v>
      </c>
      <c r="DF36" s="159">
        <v>2.2296174797378149E-5</v>
      </c>
      <c r="DG36" s="159">
        <v>4.6456463011533301E-6</v>
      </c>
      <c r="DH36" s="159">
        <v>1.8940972189660381E-5</v>
      </c>
      <c r="DI36" s="159">
        <v>1.1651986987631546E-5</v>
      </c>
      <c r="DJ36" s="159">
        <v>5.0715922519350737E-5</v>
      </c>
      <c r="DK36" s="159">
        <v>4.1045956198227713E-6</v>
      </c>
      <c r="DL36" s="159">
        <v>5.1824928266505231E-5</v>
      </c>
    </row>
    <row r="37" spans="2:116">
      <c r="B37" s="157">
        <v>251</v>
      </c>
      <c r="C37" s="158" t="s">
        <v>431</v>
      </c>
      <c r="D37" s="159">
        <v>0.10243832311935219</v>
      </c>
      <c r="E37" s="159">
        <v>0.23748728013169701</v>
      </c>
      <c r="F37" s="159">
        <v>-5.4811779282804313E-2</v>
      </c>
      <c r="G37" s="159">
        <v>3.8903034557925826E-5</v>
      </c>
      <c r="H37" s="159">
        <v>4.2170260871648914E-2</v>
      </c>
      <c r="I37" s="159">
        <v>4.0535023313613312E-2</v>
      </c>
      <c r="J37" s="159">
        <v>2.3026148180659301E-5</v>
      </c>
      <c r="K37" s="159">
        <v>1.1266788184094524E-5</v>
      </c>
      <c r="L37" s="159">
        <v>3.7517883975545412E-5</v>
      </c>
      <c r="M37" s="159">
        <v>1.2073901464655041E-4</v>
      </c>
      <c r="N37" s="159">
        <v>1.1847773923005251E-5</v>
      </c>
      <c r="O37" s="159">
        <v>1.4939645393130855E-5</v>
      </c>
      <c r="P37" s="159">
        <v>3.1812260872341869E-5</v>
      </c>
      <c r="Q37" s="159">
        <v>1.0679320459640204E-4</v>
      </c>
      <c r="R37" s="159">
        <v>1.1245546958997929E-3</v>
      </c>
      <c r="S37" s="159">
        <v>7.00570604227806E-6</v>
      </c>
      <c r="T37" s="159">
        <v>0</v>
      </c>
      <c r="U37" s="159">
        <v>3.9829889357036943E-5</v>
      </c>
      <c r="V37" s="159">
        <v>1.140206630441838E-4</v>
      </c>
      <c r="W37" s="159">
        <v>2.8491065481608385E-5</v>
      </c>
      <c r="X37" s="159">
        <v>1.5540631461082844E-3</v>
      </c>
      <c r="Y37" s="159">
        <v>3.5227294129799929E-5</v>
      </c>
      <c r="Z37" s="159">
        <v>1.2045845504339553E-5</v>
      </c>
      <c r="AA37" s="159">
        <v>1.565798948394141E-5</v>
      </c>
      <c r="AB37" s="159">
        <v>1.5696130915010603E-5</v>
      </c>
      <c r="AC37" s="159">
        <v>4.0823354537028965E-4</v>
      </c>
      <c r="AD37" s="159">
        <v>4.0826532468293824E-6</v>
      </c>
      <c r="AE37" s="159">
        <v>1.0815326487755098E-4</v>
      </c>
      <c r="AF37" s="159">
        <v>1.3286400218995248E-5</v>
      </c>
      <c r="AG37" s="159">
        <v>1.0622383809679013E-5</v>
      </c>
      <c r="AH37" s="159">
        <v>1.6051229256043272E-3</v>
      </c>
      <c r="AI37" s="159">
        <v>1.4377621799688775E-3</v>
      </c>
      <c r="AJ37" s="159">
        <v>1.1938266970857789E-6</v>
      </c>
      <c r="AK37" s="159">
        <v>1.5692483923771289E-5</v>
      </c>
      <c r="AL37" s="159">
        <v>3.3569881476411712E-4</v>
      </c>
      <c r="AM37" s="159">
        <v>1.4137805850349285E-4</v>
      </c>
      <c r="AN37" s="159">
        <v>1.1767487226130172E-5</v>
      </c>
      <c r="AO37" s="159">
        <v>1.0049117193781669</v>
      </c>
      <c r="AP37" s="159">
        <v>1.4594054729763256E-5</v>
      </c>
      <c r="AQ37" s="159">
        <v>8.5738514876240965E-6</v>
      </c>
      <c r="AR37" s="159">
        <v>4.2491244615683571E-4</v>
      </c>
      <c r="AS37" s="159">
        <v>2.7018441094541919E-5</v>
      </c>
      <c r="AT37" s="159">
        <v>2.8201496965094972E-8</v>
      </c>
      <c r="AU37" s="159">
        <v>1.5166370728941303E-5</v>
      </c>
      <c r="AV37" s="159">
        <v>3.0297490519691646E-6</v>
      </c>
      <c r="AW37" s="159">
        <v>6.3076750322614382E-6</v>
      </c>
      <c r="AX37" s="159">
        <v>1.018957278519047E-4</v>
      </c>
      <c r="AY37" s="159">
        <v>5.7414737432452345E-5</v>
      </c>
      <c r="AZ37" s="159">
        <v>5.8660490927439953E-5</v>
      </c>
      <c r="BA37" s="159">
        <v>4.5628078865782636E-5</v>
      </c>
      <c r="BB37" s="159">
        <v>3.1071215491789988E-5</v>
      </c>
      <c r="BC37" s="159">
        <v>2.3307788261207108E-3</v>
      </c>
      <c r="BD37" s="159">
        <v>8.1340168782384741E-4</v>
      </c>
      <c r="BE37" s="159">
        <v>6.7321728764148923E-4</v>
      </c>
      <c r="BF37" s="159">
        <v>4.300835099587444E-5</v>
      </c>
      <c r="BG37" s="159">
        <v>1.8282370295981558E-4</v>
      </c>
      <c r="BH37" s="159">
        <v>9.8978582964902344E-5</v>
      </c>
      <c r="BI37" s="159">
        <v>2.1445250982474232E-3</v>
      </c>
      <c r="BJ37" s="159">
        <v>8.7443924226133908E-5</v>
      </c>
      <c r="BK37" s="159">
        <v>5.5418029577453466E-5</v>
      </c>
      <c r="BL37" s="159">
        <v>1.1763660634764013E-3</v>
      </c>
      <c r="BM37" s="159">
        <v>3.5522069060683903E-4</v>
      </c>
      <c r="BN37" s="159">
        <v>1.1711534121581545E-5</v>
      </c>
      <c r="BO37" s="159">
        <v>8.6626723290876933E-6</v>
      </c>
      <c r="BP37" s="159">
        <v>3.3469166129691536E-4</v>
      </c>
      <c r="BQ37" s="159">
        <v>8.5725208318804074E-4</v>
      </c>
      <c r="BR37" s="159">
        <v>9.7041232189551407E-6</v>
      </c>
      <c r="BS37" s="159">
        <v>3.9674033204977822E-4</v>
      </c>
      <c r="BT37" s="159">
        <v>2.246878481340713E-4</v>
      </c>
      <c r="BU37" s="159">
        <v>1.5890206620678912E-5</v>
      </c>
      <c r="BV37" s="159">
        <v>1.8262031685153418E-5</v>
      </c>
      <c r="BW37" s="159">
        <v>2.8769912108678115E-5</v>
      </c>
      <c r="BX37" s="159">
        <v>4.6180487758481486E-6</v>
      </c>
      <c r="BY37" s="159">
        <v>1.9164582583380414E-5</v>
      </c>
      <c r="BZ37" s="159">
        <v>2.9028497709037751E-5</v>
      </c>
      <c r="CA37" s="159">
        <v>1.5746118402282111E-5</v>
      </c>
      <c r="CB37" s="159">
        <v>5.0561255912892659E-6</v>
      </c>
      <c r="CC37" s="159">
        <v>4.1209207487964186E-6</v>
      </c>
      <c r="CD37" s="159">
        <v>2.8011637843469797E-6</v>
      </c>
      <c r="CE37" s="159">
        <v>9.5127915264846066E-7</v>
      </c>
      <c r="CF37" s="159">
        <v>8.1173212078794444E-6</v>
      </c>
      <c r="CG37" s="159">
        <v>1.743773571759936E-5</v>
      </c>
      <c r="CH37" s="159">
        <v>7.724723993250808E-5</v>
      </c>
      <c r="CI37" s="159">
        <v>3.3555044203013306E-5</v>
      </c>
      <c r="CJ37" s="159">
        <v>1.7640341014182801E-5</v>
      </c>
      <c r="CK37" s="159">
        <v>7.0623598496725948E-6</v>
      </c>
      <c r="CL37" s="159">
        <v>1.391345815405396E-5</v>
      </c>
      <c r="CM37" s="159">
        <v>8.1331223509547799E-6</v>
      </c>
      <c r="CN37" s="159">
        <v>2.7554146524510774E-6</v>
      </c>
      <c r="CO37" s="159">
        <v>5.636017290592307E-6</v>
      </c>
      <c r="CP37" s="159">
        <v>8.6188936887286395E-6</v>
      </c>
      <c r="CQ37" s="159">
        <v>1.0314656709578386E-5</v>
      </c>
      <c r="CR37" s="159">
        <v>6.2570893066631528E-6</v>
      </c>
      <c r="CS37" s="159">
        <v>1.0936682083767524E-5</v>
      </c>
      <c r="CT37" s="159">
        <v>1.5892715076888784E-5</v>
      </c>
      <c r="CU37" s="159">
        <v>2.261031933323638E-5</v>
      </c>
      <c r="CV37" s="159">
        <v>1.9586325633051175E-4</v>
      </c>
      <c r="CW37" s="159">
        <v>1.1799972284837123E-4</v>
      </c>
      <c r="CX37" s="159">
        <v>4.3253507014500401E-4</v>
      </c>
      <c r="CY37" s="159">
        <v>3.8406887979463639E-5</v>
      </c>
      <c r="CZ37" s="159">
        <v>3.4719186854111323E-5</v>
      </c>
      <c r="DA37" s="159">
        <v>3.750480126552613E-5</v>
      </c>
      <c r="DB37" s="159">
        <v>4.3411537863657077E-5</v>
      </c>
      <c r="DC37" s="159">
        <v>8.9835023218798333E-6</v>
      </c>
      <c r="DD37" s="159">
        <v>5.1289153522361165E-4</v>
      </c>
      <c r="DE37" s="159">
        <v>6.7693653140218603E-6</v>
      </c>
      <c r="DF37" s="159">
        <v>9.1141389742783552E-5</v>
      </c>
      <c r="DG37" s="159">
        <v>6.2165884402707737E-5</v>
      </c>
      <c r="DH37" s="159">
        <v>2.6003072108079302E-5</v>
      </c>
      <c r="DI37" s="159">
        <v>7.2852504243312605E-5</v>
      </c>
      <c r="DJ37" s="159">
        <v>1.7315833151795909E-5</v>
      </c>
      <c r="DK37" s="159">
        <v>3.4962223998314738E-5</v>
      </c>
      <c r="DL37" s="159">
        <v>1.5938779656154533E-4</v>
      </c>
    </row>
    <row r="38" spans="2:116">
      <c r="B38" s="157">
        <v>252</v>
      </c>
      <c r="C38" s="158" t="s">
        <v>432</v>
      </c>
      <c r="D38" s="159">
        <v>0.5048563950510393</v>
      </c>
      <c r="E38" s="159">
        <v>0.12126428246243283</v>
      </c>
      <c r="F38" s="159">
        <v>0.12090007235635608</v>
      </c>
      <c r="G38" s="159">
        <v>2.4690542481431467E-6</v>
      </c>
      <c r="H38" s="159">
        <v>2.8158244892979165E-2</v>
      </c>
      <c r="I38" s="159">
        <v>2.7460747083703534E-2</v>
      </c>
      <c r="J38" s="159">
        <v>2.0930937688306923E-5</v>
      </c>
      <c r="K38" s="159">
        <v>1.0944521060710894E-5</v>
      </c>
      <c r="L38" s="159">
        <v>7.8607920811745139E-6</v>
      </c>
      <c r="M38" s="159">
        <v>4.3182394392103869E-5</v>
      </c>
      <c r="N38" s="159">
        <v>1.3934425768687365E-5</v>
      </c>
      <c r="O38" s="159">
        <v>4.3198509350414466E-4</v>
      </c>
      <c r="P38" s="159">
        <v>9.5067217639418738E-5</v>
      </c>
      <c r="Q38" s="159">
        <v>6.2879309681489483E-6</v>
      </c>
      <c r="R38" s="159">
        <v>6.2096702363012981E-6</v>
      </c>
      <c r="S38" s="159">
        <v>6.7063562091966384E-6</v>
      </c>
      <c r="T38" s="159">
        <v>0</v>
      </c>
      <c r="U38" s="159">
        <v>1.4335494834362953E-5</v>
      </c>
      <c r="V38" s="159">
        <v>1.3284960777286719E-5</v>
      </c>
      <c r="W38" s="159">
        <v>1.6916172199273526E-5</v>
      </c>
      <c r="X38" s="159">
        <v>1.2522530744814119E-5</v>
      </c>
      <c r="Y38" s="159">
        <v>2.4915494450639403E-5</v>
      </c>
      <c r="Z38" s="159">
        <v>2.4063332791555967E-5</v>
      </c>
      <c r="AA38" s="159">
        <v>1.8997767800428655E-5</v>
      </c>
      <c r="AB38" s="159">
        <v>1.6532192914975888E-5</v>
      </c>
      <c r="AC38" s="159">
        <v>1.3690340285792163E-5</v>
      </c>
      <c r="AD38" s="159">
        <v>8.8708574603302898E-6</v>
      </c>
      <c r="AE38" s="159">
        <v>2.8291495130311497E-5</v>
      </c>
      <c r="AF38" s="159">
        <v>1.8845571255182664E-5</v>
      </c>
      <c r="AG38" s="159">
        <v>4.3872990598391607E-5</v>
      </c>
      <c r="AH38" s="159">
        <v>3.6387826054546933E-6</v>
      </c>
      <c r="AI38" s="159">
        <v>1.9665556096650599E-5</v>
      </c>
      <c r="AJ38" s="159">
        <v>2.19688660462611E-6</v>
      </c>
      <c r="AK38" s="159">
        <v>1.3775335478198578E-4</v>
      </c>
      <c r="AL38" s="159">
        <v>2.2298350616654697E-5</v>
      </c>
      <c r="AM38" s="159">
        <v>1.443282923595402E-5</v>
      </c>
      <c r="AN38" s="159">
        <v>1.3630808823257053E-5</v>
      </c>
      <c r="AO38" s="159">
        <v>2.860421707474427E-5</v>
      </c>
      <c r="AP38" s="159">
        <v>1.0665815157390759</v>
      </c>
      <c r="AQ38" s="159">
        <v>2.3302921900771544E-5</v>
      </c>
      <c r="AR38" s="159">
        <v>5.8681985758515104E-4</v>
      </c>
      <c r="AS38" s="159">
        <v>9.7783784109306979E-5</v>
      </c>
      <c r="AT38" s="159">
        <v>2.0953269870399925E-6</v>
      </c>
      <c r="AU38" s="159">
        <v>2.7932091405094057E-4</v>
      </c>
      <c r="AV38" s="159">
        <v>1.0870410008352886E-5</v>
      </c>
      <c r="AW38" s="159">
        <v>2.3243469603028333E-5</v>
      </c>
      <c r="AX38" s="159">
        <v>1.2907591788447834E-5</v>
      </c>
      <c r="AY38" s="159">
        <v>4.3154759717391129E-5</v>
      </c>
      <c r="AZ38" s="159">
        <v>5.2715517874606106E-5</v>
      </c>
      <c r="BA38" s="159">
        <v>2.6321704228926277E-5</v>
      </c>
      <c r="BB38" s="159">
        <v>1.8142919032471747E-5</v>
      </c>
      <c r="BC38" s="159">
        <v>1.2456401051604291E-5</v>
      </c>
      <c r="BD38" s="159">
        <v>1.0627245696729035E-5</v>
      </c>
      <c r="BE38" s="159">
        <v>2.3557990801499658E-5</v>
      </c>
      <c r="BF38" s="159">
        <v>1.2225106082295404E-5</v>
      </c>
      <c r="BG38" s="159">
        <v>9.8452265464997297E-6</v>
      </c>
      <c r="BH38" s="159">
        <v>8.3785435102666781E-6</v>
      </c>
      <c r="BI38" s="159">
        <v>1.5709122170279472E-5</v>
      </c>
      <c r="BJ38" s="159">
        <v>1.1924476003166142E-5</v>
      </c>
      <c r="BK38" s="159">
        <v>8.3130003848183638E-6</v>
      </c>
      <c r="BL38" s="159">
        <v>3.9896390889297934E-6</v>
      </c>
      <c r="BM38" s="159">
        <v>3.60572835844423E-6</v>
      </c>
      <c r="BN38" s="159">
        <v>6.9334922754206584E-6</v>
      </c>
      <c r="BO38" s="159">
        <v>2.665773802285727E-5</v>
      </c>
      <c r="BP38" s="159">
        <v>1.081339901910107E-5</v>
      </c>
      <c r="BQ38" s="159">
        <v>2.1595075025344627E-4</v>
      </c>
      <c r="BR38" s="159">
        <v>7.4743191221217113E-6</v>
      </c>
      <c r="BS38" s="159">
        <v>1.6105917561169455E-2</v>
      </c>
      <c r="BT38" s="159">
        <v>1.9322328475153777E-2</v>
      </c>
      <c r="BU38" s="159">
        <v>3.1777561697633343E-2</v>
      </c>
      <c r="BV38" s="159">
        <v>2.1985574423495545E-2</v>
      </c>
      <c r="BW38" s="159">
        <v>8.5694337848170687E-5</v>
      </c>
      <c r="BX38" s="159">
        <v>1.0905547424669509E-4</v>
      </c>
      <c r="BY38" s="159">
        <v>1.4301493745135611E-4</v>
      </c>
      <c r="BZ38" s="159">
        <v>1.2680051143325235E-4</v>
      </c>
      <c r="CA38" s="159">
        <v>2.0900327566245046E-5</v>
      </c>
      <c r="CB38" s="159">
        <v>1.6219036828808061E-5</v>
      </c>
      <c r="CC38" s="159">
        <v>2.5012692478593578E-5</v>
      </c>
      <c r="CD38" s="159">
        <v>6.9142591328966082E-5</v>
      </c>
      <c r="CE38" s="159">
        <v>1.0436257489496356E-4</v>
      </c>
      <c r="CF38" s="159">
        <v>7.0936789890184795E-5</v>
      </c>
      <c r="CG38" s="159">
        <v>1.0838826271643888E-5</v>
      </c>
      <c r="CH38" s="159">
        <v>5.4404452197002068E-5</v>
      </c>
      <c r="CI38" s="159">
        <v>2.6738054563367961E-5</v>
      </c>
      <c r="CJ38" s="159">
        <v>1.138649149573768E-5</v>
      </c>
      <c r="CK38" s="159">
        <v>2.2244629090422193E-5</v>
      </c>
      <c r="CL38" s="159">
        <v>5.560399382449613E-5</v>
      </c>
      <c r="CM38" s="159">
        <v>4.5355060929184097E-5</v>
      </c>
      <c r="CN38" s="159">
        <v>8.9725420585063656E-6</v>
      </c>
      <c r="CO38" s="159">
        <v>2.37446704858746E-5</v>
      </c>
      <c r="CP38" s="159">
        <v>1.3011429844122331E-4</v>
      </c>
      <c r="CQ38" s="159">
        <v>6.2236071929923421E-6</v>
      </c>
      <c r="CR38" s="159">
        <v>4.0511325055877904E-5</v>
      </c>
      <c r="CS38" s="159">
        <v>1.6713622732809584E-5</v>
      </c>
      <c r="CT38" s="159">
        <v>4.3463239982685431E-5</v>
      </c>
      <c r="CU38" s="159">
        <v>3.2224688721503969E-5</v>
      </c>
      <c r="CV38" s="159">
        <v>3.8665128703483475E-5</v>
      </c>
      <c r="CW38" s="159">
        <v>1.2580772441860527E-5</v>
      </c>
      <c r="CX38" s="159">
        <v>1.5757087030587684E-5</v>
      </c>
      <c r="CY38" s="159">
        <v>2.4678149983826838E-5</v>
      </c>
      <c r="CZ38" s="159">
        <v>1.5837998809451343E-5</v>
      </c>
      <c r="DA38" s="159">
        <v>1.2284517731012909E-5</v>
      </c>
      <c r="DB38" s="159">
        <v>1.2031641891555979E-5</v>
      </c>
      <c r="DC38" s="159">
        <v>2.0726952896695026E-5</v>
      </c>
      <c r="DD38" s="159">
        <v>7.2141214335393798E-6</v>
      </c>
      <c r="DE38" s="159">
        <v>1.0025038251758482E-5</v>
      </c>
      <c r="DF38" s="159">
        <v>2.4727750698071664E-5</v>
      </c>
      <c r="DG38" s="159">
        <v>1.5212452144932471E-5</v>
      </c>
      <c r="DH38" s="159">
        <v>2.190824247083172E-5</v>
      </c>
      <c r="DI38" s="159">
        <v>2.4581015648392857E-5</v>
      </c>
      <c r="DJ38" s="159">
        <v>2.2623139824650874E-5</v>
      </c>
      <c r="DK38" s="159">
        <v>1.1407796005852095E-5</v>
      </c>
      <c r="DL38" s="159">
        <v>4.0938633712723631E-4</v>
      </c>
    </row>
    <row r="39" spans="2:116">
      <c r="B39" s="157">
        <v>253</v>
      </c>
      <c r="C39" s="158" t="s">
        <v>433</v>
      </c>
      <c r="D39" s="159">
        <v>2.2138279113519288E-2</v>
      </c>
      <c r="E39" s="159">
        <v>0.34745581688177368</v>
      </c>
      <c r="F39" s="159">
        <v>0.14377536594414717</v>
      </c>
      <c r="G39" s="159">
        <v>4.1983767575126731E-5</v>
      </c>
      <c r="H39" s="159">
        <v>9.4858793902055136E-2</v>
      </c>
      <c r="I39" s="159">
        <v>8.9588860907496515E-2</v>
      </c>
      <c r="J39" s="159">
        <v>4.9561166197541805E-6</v>
      </c>
      <c r="K39" s="159">
        <v>2.3738461682319693E-7</v>
      </c>
      <c r="L39" s="159">
        <v>2.3117563846702619E-7</v>
      </c>
      <c r="M39" s="159">
        <v>2.2769197686668426E-7</v>
      </c>
      <c r="N39" s="159">
        <v>6.2103552463329358E-7</v>
      </c>
      <c r="O39" s="159">
        <v>4.518410225764271E-7</v>
      </c>
      <c r="P39" s="159">
        <v>6.2754603229383291E-7</v>
      </c>
      <c r="Q39" s="159">
        <v>2.7898396432121459E-7</v>
      </c>
      <c r="R39" s="159">
        <v>2.6066055439695699E-6</v>
      </c>
      <c r="S39" s="159">
        <v>4.6320447071611647E-7</v>
      </c>
      <c r="T39" s="159">
        <v>0</v>
      </c>
      <c r="U39" s="159">
        <v>1.6041028763715002E-7</v>
      </c>
      <c r="V39" s="159">
        <v>2.8367766430388419E-7</v>
      </c>
      <c r="W39" s="159">
        <v>4.4000688893697855E-7</v>
      </c>
      <c r="X39" s="159">
        <v>3.7725201623267326E-5</v>
      </c>
      <c r="Y39" s="159">
        <v>3.0225944317970418E-7</v>
      </c>
      <c r="Z39" s="159">
        <v>2.8222189685308192E-7</v>
      </c>
      <c r="AA39" s="159">
        <v>3.038497892120549E-7</v>
      </c>
      <c r="AB39" s="159">
        <v>2.1169202978048804E-7</v>
      </c>
      <c r="AC39" s="159">
        <v>7.2330179100015882E-6</v>
      </c>
      <c r="AD39" s="159">
        <v>5.4399823675126258E-8</v>
      </c>
      <c r="AE39" s="159">
        <v>3.3683978453600949E-7</v>
      </c>
      <c r="AF39" s="159">
        <v>1.3016674123210952E-7</v>
      </c>
      <c r="AG39" s="159">
        <v>3.4237063180214446E-7</v>
      </c>
      <c r="AH39" s="159">
        <v>1.5431909825150577E-7</v>
      </c>
      <c r="AI39" s="159">
        <v>1.0250109131576237E-6</v>
      </c>
      <c r="AJ39" s="159">
        <v>2.672635333238011E-8</v>
      </c>
      <c r="AK39" s="159">
        <v>2.9053596390200086E-7</v>
      </c>
      <c r="AL39" s="159">
        <v>1.4292331025782936E-6</v>
      </c>
      <c r="AM39" s="159">
        <v>3.1682779208233647E-7</v>
      </c>
      <c r="AN39" s="159">
        <v>3.9905818772743546E-7</v>
      </c>
      <c r="AO39" s="159">
        <v>3.3767773680643131E-7</v>
      </c>
      <c r="AP39" s="159">
        <v>2.0248410208955766E-6</v>
      </c>
      <c r="AQ39" s="159">
        <v>1.0000804998434489</v>
      </c>
      <c r="AR39" s="159">
        <v>3.6572904287669694E-7</v>
      </c>
      <c r="AS39" s="159">
        <v>3.779179618673592E-7</v>
      </c>
      <c r="AT39" s="159">
        <v>4.5525639242729547E-8</v>
      </c>
      <c r="AU39" s="159">
        <v>9.9202715677326742E-7</v>
      </c>
      <c r="AV39" s="159">
        <v>2.447245080489759E-7</v>
      </c>
      <c r="AW39" s="159">
        <v>2.9212557871507189E-7</v>
      </c>
      <c r="AX39" s="159">
        <v>2.196329270560313E-7</v>
      </c>
      <c r="AY39" s="159">
        <v>3.3559716901115734E-7</v>
      </c>
      <c r="AZ39" s="159">
        <v>2.0290395799393024E-6</v>
      </c>
      <c r="BA39" s="159">
        <v>2.1049514357040498E-6</v>
      </c>
      <c r="BB39" s="159">
        <v>2.2896590562068192E-6</v>
      </c>
      <c r="BC39" s="159">
        <v>1.6222187719167235E-5</v>
      </c>
      <c r="BD39" s="159">
        <v>1.3288232146993142E-4</v>
      </c>
      <c r="BE39" s="159">
        <v>7.8735516294684699E-4</v>
      </c>
      <c r="BF39" s="159">
        <v>9.9036031423169288E-5</v>
      </c>
      <c r="BG39" s="159">
        <v>3.4088781622385739E-6</v>
      </c>
      <c r="BH39" s="159">
        <v>2.2236097522197405E-5</v>
      </c>
      <c r="BI39" s="159">
        <v>2.1105821824538952E-5</v>
      </c>
      <c r="BJ39" s="159">
        <v>4.3207257899966921E-5</v>
      </c>
      <c r="BK39" s="159">
        <v>8.4257644917156987E-6</v>
      </c>
      <c r="BL39" s="159">
        <v>1.3508078544435123E-6</v>
      </c>
      <c r="BM39" s="159">
        <v>7.5915509118128857E-7</v>
      </c>
      <c r="BN39" s="159">
        <v>4.1446947901071745E-6</v>
      </c>
      <c r="BO39" s="159">
        <v>5.1260928420556873E-7</v>
      </c>
      <c r="BP39" s="159">
        <v>1.1311752928180064E-6</v>
      </c>
      <c r="BQ39" s="159">
        <v>6.6350719908896324E-6</v>
      </c>
      <c r="BR39" s="159">
        <v>2.0404030883604089E-6</v>
      </c>
      <c r="BS39" s="159">
        <v>1.2281289577020538E-4</v>
      </c>
      <c r="BT39" s="159">
        <v>1.9514266334476554E-5</v>
      </c>
      <c r="BU39" s="159">
        <v>5.7837561729066584E-6</v>
      </c>
      <c r="BV39" s="159">
        <v>5.3575200735062117E-6</v>
      </c>
      <c r="BW39" s="159">
        <v>5.727701141248309E-7</v>
      </c>
      <c r="BX39" s="159">
        <v>2.3712613793828626E-7</v>
      </c>
      <c r="BY39" s="159">
        <v>6.0541292408901325E-7</v>
      </c>
      <c r="BZ39" s="159">
        <v>4.9785936565197317E-6</v>
      </c>
      <c r="CA39" s="159">
        <v>1.7305713019350972E-6</v>
      </c>
      <c r="CB39" s="159">
        <v>3.0386259014734116E-7</v>
      </c>
      <c r="CC39" s="159">
        <v>3.3348458751679413E-7</v>
      </c>
      <c r="CD39" s="159">
        <v>1.4844259406575902E-7</v>
      </c>
      <c r="CE39" s="159">
        <v>6.6995681679107455E-8</v>
      </c>
      <c r="CF39" s="159">
        <v>4.6832653402445769E-7</v>
      </c>
      <c r="CG39" s="159">
        <v>8.7884625464685781E-7</v>
      </c>
      <c r="CH39" s="159">
        <v>6.2573639257270172E-7</v>
      </c>
      <c r="CI39" s="159">
        <v>6.0614187119842048E-6</v>
      </c>
      <c r="CJ39" s="159">
        <v>3.6122392330015755E-7</v>
      </c>
      <c r="CK39" s="159">
        <v>4.0317844786079265E-7</v>
      </c>
      <c r="CL39" s="159">
        <v>3.6595010756972181E-7</v>
      </c>
      <c r="CM39" s="159">
        <v>5.2257596064909143E-7</v>
      </c>
      <c r="CN39" s="159">
        <v>1.1454189113259055E-7</v>
      </c>
      <c r="CO39" s="159">
        <v>2.5770546975245793E-7</v>
      </c>
      <c r="CP39" s="159">
        <v>4.7209197410789082E-7</v>
      </c>
      <c r="CQ39" s="159">
        <v>2.1911065062834406E-7</v>
      </c>
      <c r="CR39" s="159">
        <v>2.4032055828796689E-7</v>
      </c>
      <c r="CS39" s="159">
        <v>4.4681169885875745E-7</v>
      </c>
      <c r="CT39" s="159">
        <v>1.4007721671178891E-6</v>
      </c>
      <c r="CU39" s="159">
        <v>2.5688606580190484E-6</v>
      </c>
      <c r="CV39" s="159">
        <v>7.5677814051325475E-7</v>
      </c>
      <c r="CW39" s="159">
        <v>4.091981552625095E-6</v>
      </c>
      <c r="CX39" s="159">
        <v>5.6439459374439388E-6</v>
      </c>
      <c r="CY39" s="159">
        <v>2.6670814710031833E-5</v>
      </c>
      <c r="CZ39" s="159">
        <v>1.6210166538141305E-5</v>
      </c>
      <c r="DA39" s="159">
        <v>4.2551534924318638E-6</v>
      </c>
      <c r="DB39" s="159">
        <v>4.4834137295658412E-7</v>
      </c>
      <c r="DC39" s="159">
        <v>1.5421610625424498E-7</v>
      </c>
      <c r="DD39" s="159">
        <v>2.549205438242897E-6</v>
      </c>
      <c r="DE39" s="159">
        <v>2.6754047062081404E-7</v>
      </c>
      <c r="DF39" s="159">
        <v>2.413294529040219E-5</v>
      </c>
      <c r="DG39" s="159">
        <v>2.6446910931467356E-5</v>
      </c>
      <c r="DH39" s="159">
        <v>3.9764856335318404E-7</v>
      </c>
      <c r="DI39" s="159">
        <v>6.0469496207398986E-7</v>
      </c>
      <c r="DJ39" s="159">
        <v>4.7091593705390098E-6</v>
      </c>
      <c r="DK39" s="159">
        <v>2.2651545302399025E-6</v>
      </c>
      <c r="DL39" s="159">
        <v>2.8992047555016921E-5</v>
      </c>
    </row>
    <row r="40" spans="2:116">
      <c r="B40" s="157">
        <v>259</v>
      </c>
      <c r="C40" s="160" t="s">
        <v>434</v>
      </c>
      <c r="D40" s="159">
        <v>0.11040459409606318</v>
      </c>
      <c r="E40" s="159">
        <v>0.19555095994779056</v>
      </c>
      <c r="F40" s="159">
        <v>0.18601568626449302</v>
      </c>
      <c r="G40" s="159">
        <v>2.2820943790498281E-4</v>
      </c>
      <c r="H40" s="159">
        <v>4.6425108670491766E-2</v>
      </c>
      <c r="I40" s="159">
        <v>4.443097996794651E-2</v>
      </c>
      <c r="J40" s="159">
        <v>3.4444743372677607E-4</v>
      </c>
      <c r="K40" s="159">
        <v>1.5797940902788707E-4</v>
      </c>
      <c r="L40" s="159">
        <v>1.1885344066565659E-4</v>
      </c>
      <c r="M40" s="159">
        <v>9.8139716899317308E-6</v>
      </c>
      <c r="N40" s="159">
        <v>8.8618030196563722E-6</v>
      </c>
      <c r="O40" s="159">
        <v>1.4737287404210144E-4</v>
      </c>
      <c r="P40" s="159">
        <v>1.5999581401454325E-5</v>
      </c>
      <c r="Q40" s="159">
        <v>3.3258163832961424E-5</v>
      </c>
      <c r="R40" s="159">
        <v>1.8386945127023007E-5</v>
      </c>
      <c r="S40" s="159">
        <v>1.7110116346620856E-4</v>
      </c>
      <c r="T40" s="159">
        <v>0</v>
      </c>
      <c r="U40" s="159">
        <v>6.0620253441707239E-6</v>
      </c>
      <c r="V40" s="159">
        <v>6.4892989381972164E-6</v>
      </c>
      <c r="W40" s="159">
        <v>2.8461743507753287E-5</v>
      </c>
      <c r="X40" s="159">
        <v>1.0120932744515702E-4</v>
      </c>
      <c r="Y40" s="159">
        <v>1.8138525313462058E-4</v>
      </c>
      <c r="Z40" s="159">
        <v>1.885757873799647E-5</v>
      </c>
      <c r="AA40" s="159">
        <v>1.1848600463996988E-5</v>
      </c>
      <c r="AB40" s="159">
        <v>5.014329759762936E-4</v>
      </c>
      <c r="AC40" s="159">
        <v>4.6325086371054071E-3</v>
      </c>
      <c r="AD40" s="159">
        <v>3.0460863849953921E-6</v>
      </c>
      <c r="AE40" s="159">
        <v>6.9433296904150067E-5</v>
      </c>
      <c r="AF40" s="159">
        <v>8.8946221373837202E-5</v>
      </c>
      <c r="AG40" s="159">
        <v>2.6189000818192112E-5</v>
      </c>
      <c r="AH40" s="159">
        <v>2.1477591763202546E-4</v>
      </c>
      <c r="AI40" s="159">
        <v>5.4618716232255909E-5</v>
      </c>
      <c r="AJ40" s="159">
        <v>2.3494514001816898E-6</v>
      </c>
      <c r="AK40" s="159">
        <v>1.2816767688744138E-3</v>
      </c>
      <c r="AL40" s="159">
        <v>2.0013217683516771E-5</v>
      </c>
      <c r="AM40" s="159">
        <v>5.1790133520380147E-5</v>
      </c>
      <c r="AN40" s="159">
        <v>1.2007107146331425E-5</v>
      </c>
      <c r="AO40" s="159">
        <v>1.5263525349454574E-3</v>
      </c>
      <c r="AP40" s="159">
        <v>2.0973542842362965E-3</v>
      </c>
      <c r="AQ40" s="159">
        <v>1.5887922653454885E-3</v>
      </c>
      <c r="AR40" s="159">
        <v>1.0065120894792794</v>
      </c>
      <c r="AS40" s="159">
        <v>1.8275219925341483E-3</v>
      </c>
      <c r="AT40" s="159">
        <v>-1.4471960431836035E-4</v>
      </c>
      <c r="AU40" s="159">
        <v>1.7150417086558623E-3</v>
      </c>
      <c r="AV40" s="159">
        <v>3.100496251462168E-7</v>
      </c>
      <c r="AW40" s="159">
        <v>1.6802902329189288E-3</v>
      </c>
      <c r="AX40" s="159">
        <v>1.6128481993349034E-4</v>
      </c>
      <c r="AY40" s="159">
        <v>3.1877062183961985E-4</v>
      </c>
      <c r="AZ40" s="159">
        <v>2.8508815665664921E-4</v>
      </c>
      <c r="BA40" s="159">
        <v>8.0707938406001734E-4</v>
      </c>
      <c r="BB40" s="159">
        <v>5.011066000862851E-4</v>
      </c>
      <c r="BC40" s="159">
        <v>1.9517994017545918E-4</v>
      </c>
      <c r="BD40" s="159">
        <v>1.422395075302206E-3</v>
      </c>
      <c r="BE40" s="159">
        <v>2.9168277917756609E-4</v>
      </c>
      <c r="BF40" s="159">
        <v>5.6882652447776019E-4</v>
      </c>
      <c r="BG40" s="159">
        <v>1.6330730995984922E-4</v>
      </c>
      <c r="BH40" s="159">
        <v>3.0521754642554315E-4</v>
      </c>
      <c r="BI40" s="159">
        <v>9.6975156303500602E-4</v>
      </c>
      <c r="BJ40" s="159">
        <v>2.502186133615559E-4</v>
      </c>
      <c r="BK40" s="159">
        <v>2.0569855517761119E-4</v>
      </c>
      <c r="BL40" s="159">
        <v>2.4047017262061724E-4</v>
      </c>
      <c r="BM40" s="159">
        <v>8.6817983711776756E-5</v>
      </c>
      <c r="BN40" s="159">
        <v>2.0927195275099235E-4</v>
      </c>
      <c r="BO40" s="159">
        <v>3.1863582609763001E-5</v>
      </c>
      <c r="BP40" s="159">
        <v>8.3115692992605337E-5</v>
      </c>
      <c r="BQ40" s="159">
        <v>3.4525298359697437E-4</v>
      </c>
      <c r="BR40" s="159">
        <v>4.6718436404248266E-6</v>
      </c>
      <c r="BS40" s="159">
        <v>1.0370674996028177E-3</v>
      </c>
      <c r="BT40" s="159">
        <v>1.8885619219380951E-3</v>
      </c>
      <c r="BU40" s="159">
        <v>6.7879041849336211E-4</v>
      </c>
      <c r="BV40" s="159">
        <v>1.5268174222961822E-3</v>
      </c>
      <c r="BW40" s="159">
        <v>2.7243834951699519E-5</v>
      </c>
      <c r="BX40" s="159">
        <v>2.0853553578688537E-5</v>
      </c>
      <c r="BY40" s="159">
        <v>6.0446135657431471E-4</v>
      </c>
      <c r="BZ40" s="159">
        <v>1.9430054277053625E-5</v>
      </c>
      <c r="CA40" s="159">
        <v>1.5414311888244613E-5</v>
      </c>
      <c r="CB40" s="159">
        <v>6.6067434159696666E-6</v>
      </c>
      <c r="CC40" s="159">
        <v>6.9183098043259992E-6</v>
      </c>
      <c r="CD40" s="159">
        <v>6.435469928854191E-6</v>
      </c>
      <c r="CE40" s="159">
        <v>4.6234516684576319E-6</v>
      </c>
      <c r="CF40" s="159">
        <v>1.701575229574158E-5</v>
      </c>
      <c r="CG40" s="159">
        <v>6.5742984846327801E-6</v>
      </c>
      <c r="CH40" s="159">
        <v>2.4909181119246115E-5</v>
      </c>
      <c r="CI40" s="159">
        <v>1.3577344256980289E-5</v>
      </c>
      <c r="CJ40" s="159">
        <v>6.6045491028746992E-6</v>
      </c>
      <c r="CK40" s="159">
        <v>7.9553415286867461E-6</v>
      </c>
      <c r="CL40" s="159">
        <v>1.0432102761740955E-5</v>
      </c>
      <c r="CM40" s="159">
        <v>1.2762526931482835E-5</v>
      </c>
      <c r="CN40" s="159">
        <v>4.4825061290633703E-6</v>
      </c>
      <c r="CO40" s="159">
        <v>1.0610434377168097E-5</v>
      </c>
      <c r="CP40" s="159">
        <v>1.8382159267672775E-5</v>
      </c>
      <c r="CQ40" s="159">
        <v>3.975543562752508E-6</v>
      </c>
      <c r="CR40" s="159">
        <v>8.7226374665536194E-6</v>
      </c>
      <c r="CS40" s="159">
        <v>1.8965252692362615E-5</v>
      </c>
      <c r="CT40" s="159">
        <v>1.5337825252685604E-5</v>
      </c>
      <c r="CU40" s="159">
        <v>1.057229511310935E-4</v>
      </c>
      <c r="CV40" s="159">
        <v>3.092336396293511E-5</v>
      </c>
      <c r="CW40" s="159">
        <v>2.0888332336232793E-5</v>
      </c>
      <c r="CX40" s="159">
        <v>1.3185733020341251E-5</v>
      </c>
      <c r="CY40" s="159">
        <v>1.3256466216737821E-5</v>
      </c>
      <c r="CZ40" s="159">
        <v>1.3667067956277473E-5</v>
      </c>
      <c r="DA40" s="159">
        <v>8.9101640678534493E-6</v>
      </c>
      <c r="DB40" s="159">
        <v>8.2925333191665572E-6</v>
      </c>
      <c r="DC40" s="159">
        <v>5.5493698888133945E-6</v>
      </c>
      <c r="DD40" s="159">
        <v>5.5422735775061509E-5</v>
      </c>
      <c r="DE40" s="159">
        <v>5.0033567477600742E-6</v>
      </c>
      <c r="DF40" s="159">
        <v>2.178885165306084E-5</v>
      </c>
      <c r="DG40" s="159">
        <v>2.351578060076641E-5</v>
      </c>
      <c r="DH40" s="159">
        <v>2.418997989404337E-5</v>
      </c>
      <c r="DI40" s="159">
        <v>8.9909994081866204E-5</v>
      </c>
      <c r="DJ40" s="159">
        <v>8.0152862454763315E-5</v>
      </c>
      <c r="DK40" s="159">
        <v>5.7081776073676584E-4</v>
      </c>
      <c r="DL40" s="159">
        <v>2.0432196348632009E-4</v>
      </c>
    </row>
    <row r="41" spans="2:116">
      <c r="B41" s="157">
        <v>261</v>
      </c>
      <c r="C41" s="158" t="s">
        <v>435</v>
      </c>
      <c r="D41" s="159">
        <v>8.6224411631530273E-4</v>
      </c>
      <c r="E41" s="159">
        <v>4.301715805296235E-2</v>
      </c>
      <c r="F41" s="159">
        <v>0.14655262405020406</v>
      </c>
      <c r="G41" s="159">
        <v>0</v>
      </c>
      <c r="H41" s="159">
        <v>7.1255852332221866E-3</v>
      </c>
      <c r="I41" s="159">
        <v>7.1255852332221866E-3</v>
      </c>
      <c r="J41" s="159">
        <v>-1.6883044353645648E-6</v>
      </c>
      <c r="K41" s="159">
        <v>-5.4939069015740878E-7</v>
      </c>
      <c r="L41" s="159">
        <v>-5.2200960346069015E-7</v>
      </c>
      <c r="M41" s="159">
        <v>-9.0461012256300191E-7</v>
      </c>
      <c r="N41" s="159">
        <v>-9.0739032271815056E-7</v>
      </c>
      <c r="O41" s="159">
        <v>-6.678414833038361E-5</v>
      </c>
      <c r="P41" s="159">
        <v>-1.1242348315886754E-5</v>
      </c>
      <c r="Q41" s="159">
        <v>-8.4579122617515663E-7</v>
      </c>
      <c r="R41" s="159">
        <v>-7.5554576204924183E-6</v>
      </c>
      <c r="S41" s="159">
        <v>-5.2805364232431944E-7</v>
      </c>
      <c r="T41" s="159">
        <v>0</v>
      </c>
      <c r="U41" s="159">
        <v>-1.0586468157951117E-6</v>
      </c>
      <c r="V41" s="159">
        <v>-3.8260345087853119E-6</v>
      </c>
      <c r="W41" s="159">
        <v>-9.8282453498583021E-6</v>
      </c>
      <c r="X41" s="159">
        <v>-2.8571169265933344E-4</v>
      </c>
      <c r="Y41" s="159">
        <v>-7.4755827526402652E-7</v>
      </c>
      <c r="Z41" s="159">
        <v>-6.3049843570816166E-7</v>
      </c>
      <c r="AA41" s="159">
        <v>-7.141738345445627E-7</v>
      </c>
      <c r="AB41" s="159">
        <v>3.2107620576092862E-7</v>
      </c>
      <c r="AC41" s="159">
        <v>-2.6257939859929862E-5</v>
      </c>
      <c r="AD41" s="159">
        <v>-2.1388211045024035E-7</v>
      </c>
      <c r="AE41" s="159">
        <v>-1.5802672098926426E-6</v>
      </c>
      <c r="AF41" s="159">
        <v>-5.8316275080145502E-7</v>
      </c>
      <c r="AG41" s="159">
        <v>-6.6711807135301522E-7</v>
      </c>
      <c r="AH41" s="159">
        <v>-2.7192768643043693E-6</v>
      </c>
      <c r="AI41" s="159">
        <v>-3.0794588626807362E-6</v>
      </c>
      <c r="AJ41" s="159">
        <v>-1.0796252461445519E-7</v>
      </c>
      <c r="AK41" s="159">
        <v>-6.5832697127199119E-7</v>
      </c>
      <c r="AL41" s="159">
        <v>-1.1473716270790172E-5</v>
      </c>
      <c r="AM41" s="159">
        <v>-5.9003128453775907E-5</v>
      </c>
      <c r="AN41" s="159">
        <v>-2.1804666640209619E-6</v>
      </c>
      <c r="AO41" s="159">
        <v>-2.8061541377492708E-6</v>
      </c>
      <c r="AP41" s="159">
        <v>-1.2206781099944532E-4</v>
      </c>
      <c r="AQ41" s="159">
        <v>-6.5833250004090968E-6</v>
      </c>
      <c r="AR41" s="159">
        <v>-2.9261577401156384E-5</v>
      </c>
      <c r="AS41" s="159">
        <v>0.98602846025223057</v>
      </c>
      <c r="AT41" s="159">
        <v>-0.11126061273845865</v>
      </c>
      <c r="AU41" s="159">
        <v>-3.6256783654178622E-2</v>
      </c>
      <c r="AV41" s="159">
        <v>-3.0630779990123941E-3</v>
      </c>
      <c r="AW41" s="159">
        <v>-3.1876848870722328E-6</v>
      </c>
      <c r="AX41" s="159">
        <v>-3.0497514756610417E-6</v>
      </c>
      <c r="AY41" s="159">
        <v>-1.116006959711947E-3</v>
      </c>
      <c r="AZ41" s="159">
        <v>-5.5513838556972203E-4</v>
      </c>
      <c r="BA41" s="159">
        <v>-3.5090559235203557E-4</v>
      </c>
      <c r="BB41" s="159">
        <v>-2.5634917036689085E-4</v>
      </c>
      <c r="BC41" s="159">
        <v>-4.7684724791029379E-5</v>
      </c>
      <c r="BD41" s="159">
        <v>-7.059157871340876E-6</v>
      </c>
      <c r="BE41" s="159">
        <v>-4.13312232713823E-5</v>
      </c>
      <c r="BF41" s="159">
        <v>-2.8691973371697298E-4</v>
      </c>
      <c r="BG41" s="159">
        <v>-9.0218324550678903E-5</v>
      </c>
      <c r="BH41" s="159">
        <v>-5.1550108973665675E-5</v>
      </c>
      <c r="BI41" s="159">
        <v>5.37036673410394E-5</v>
      </c>
      <c r="BJ41" s="159">
        <v>-9.0608814635838608E-6</v>
      </c>
      <c r="BK41" s="159">
        <v>-2.5929058695425445E-5</v>
      </c>
      <c r="BL41" s="159">
        <v>-2.880267089014461E-4</v>
      </c>
      <c r="BM41" s="159">
        <v>-2.6594464607770718E-4</v>
      </c>
      <c r="BN41" s="159">
        <v>-2.016790118226523E-4</v>
      </c>
      <c r="BO41" s="159">
        <v>-7.459482266560843E-5</v>
      </c>
      <c r="BP41" s="159">
        <v>8.6619223423302989E-5</v>
      </c>
      <c r="BQ41" s="159">
        <v>-3.3956495422577736E-5</v>
      </c>
      <c r="BR41" s="159">
        <v>-6.7557991880166717E-7</v>
      </c>
      <c r="BS41" s="159">
        <v>-1.8560680489644767E-4</v>
      </c>
      <c r="BT41" s="159">
        <v>-1.2086765542694274E-5</v>
      </c>
      <c r="BU41" s="159">
        <v>-1.4723983091219424E-4</v>
      </c>
      <c r="BV41" s="159">
        <v>-3.1651236040066539E-4</v>
      </c>
      <c r="BW41" s="159">
        <v>-1.6043824508312531E-6</v>
      </c>
      <c r="BX41" s="159">
        <v>-4.4171831136413536E-7</v>
      </c>
      <c r="BY41" s="159">
        <v>-2.2129132730776041E-6</v>
      </c>
      <c r="BZ41" s="159">
        <v>-1.4499844705368E-6</v>
      </c>
      <c r="CA41" s="159">
        <v>-1.049625481748726E-6</v>
      </c>
      <c r="CB41" s="159">
        <v>-4.6667394914493953E-7</v>
      </c>
      <c r="CC41" s="159">
        <v>-5.0848161185031761E-7</v>
      </c>
      <c r="CD41" s="159">
        <v>-3.1038390005170206E-7</v>
      </c>
      <c r="CE41" s="159">
        <v>-1.2927388760917073E-7</v>
      </c>
      <c r="CF41" s="159">
        <v>-1.1676261516444061E-6</v>
      </c>
      <c r="CG41" s="159">
        <v>-1.9128100949529401E-6</v>
      </c>
      <c r="CH41" s="159">
        <v>-6.4825405468862553E-6</v>
      </c>
      <c r="CI41" s="159">
        <v>-4.5842472991401609E-6</v>
      </c>
      <c r="CJ41" s="159">
        <v>-5.7837920248688528E-6</v>
      </c>
      <c r="CK41" s="159">
        <v>-1.4718184737575736E-6</v>
      </c>
      <c r="CL41" s="159">
        <v>-1.0451393834436439E-6</v>
      </c>
      <c r="CM41" s="159">
        <v>-4.3652761021689542E-5</v>
      </c>
      <c r="CN41" s="159">
        <v>-2.4194496268236758E-7</v>
      </c>
      <c r="CO41" s="159">
        <v>-5.3570275535577073E-7</v>
      </c>
      <c r="CP41" s="159">
        <v>-5.9811238870268369E-7</v>
      </c>
      <c r="CQ41" s="159">
        <v>-6.626766341164004E-7</v>
      </c>
      <c r="CR41" s="159">
        <v>-4.9775510443537335E-7</v>
      </c>
      <c r="CS41" s="159">
        <v>-6.0139729526152503E-7</v>
      </c>
      <c r="CT41" s="159">
        <v>-8.1196760485303844E-7</v>
      </c>
      <c r="CU41" s="159">
        <v>-4.9857445767374268E-7</v>
      </c>
      <c r="CV41" s="159">
        <v>-9.2560953192990721E-7</v>
      </c>
      <c r="CW41" s="159">
        <v>-5.7728527007988653E-7</v>
      </c>
      <c r="CX41" s="159">
        <v>-8.9117904544283734E-7</v>
      </c>
      <c r="CY41" s="159">
        <v>-8.7407828136621016E-7</v>
      </c>
      <c r="CZ41" s="159">
        <v>-5.5643162565056104E-7</v>
      </c>
      <c r="DA41" s="159">
        <v>-1.1967446353446998E-6</v>
      </c>
      <c r="DB41" s="159">
        <v>-2.4294989233820163E-6</v>
      </c>
      <c r="DC41" s="159">
        <v>-3.0967848719004817E-7</v>
      </c>
      <c r="DD41" s="159">
        <v>-2.2936174968640276E-5</v>
      </c>
      <c r="DE41" s="159">
        <v>-4.3399396889822929E-7</v>
      </c>
      <c r="DF41" s="159">
        <v>-2.4625765643847665E-6</v>
      </c>
      <c r="DG41" s="159">
        <v>-9.636229863022198E-7</v>
      </c>
      <c r="DH41" s="159">
        <v>-1.1239977682758283E-6</v>
      </c>
      <c r="DI41" s="159">
        <v>-8.3896883228820545E-7</v>
      </c>
      <c r="DJ41" s="159">
        <v>-2.8842966519061799E-6</v>
      </c>
      <c r="DK41" s="159">
        <v>-1.3737324543251709E-6</v>
      </c>
      <c r="DL41" s="159">
        <v>-3.6535815115152277E-5</v>
      </c>
    </row>
    <row r="42" spans="2:116">
      <c r="B42" s="157">
        <v>262</v>
      </c>
      <c r="C42" s="158" t="s">
        <v>436</v>
      </c>
      <c r="D42" s="159">
        <v>7.151964363288299E-2</v>
      </c>
      <c r="E42" s="159">
        <v>5.4617583091337234E-2</v>
      </c>
      <c r="F42" s="159">
        <v>0.24367840218825282</v>
      </c>
      <c r="G42" s="159">
        <v>0</v>
      </c>
      <c r="H42" s="159">
        <v>7.546002061847995E-3</v>
      </c>
      <c r="I42" s="159">
        <v>7.546002061847995E-3</v>
      </c>
      <c r="J42" s="159">
        <v>1.949592511027261E-5</v>
      </c>
      <c r="K42" s="159">
        <v>7.5472722040581777E-6</v>
      </c>
      <c r="L42" s="159">
        <v>6.9422597023593988E-6</v>
      </c>
      <c r="M42" s="159">
        <v>1.0496737979498789E-5</v>
      </c>
      <c r="N42" s="159">
        <v>9.3898268187338735E-6</v>
      </c>
      <c r="O42" s="159">
        <v>6.3492668119957674E-4</v>
      </c>
      <c r="P42" s="159">
        <v>1.1316547161948261E-4</v>
      </c>
      <c r="Q42" s="159">
        <v>1.2914264004467778E-5</v>
      </c>
      <c r="R42" s="159">
        <v>1.330533887022234E-4</v>
      </c>
      <c r="S42" s="159">
        <v>6.3377629653920229E-6</v>
      </c>
      <c r="T42" s="159">
        <v>0</v>
      </c>
      <c r="U42" s="159">
        <v>1.1156610112424003E-5</v>
      </c>
      <c r="V42" s="159">
        <v>3.9465542969019243E-5</v>
      </c>
      <c r="W42" s="159">
        <v>1.0659355959989023E-4</v>
      </c>
      <c r="X42" s="159">
        <v>2.9705697830131623E-3</v>
      </c>
      <c r="Y42" s="159">
        <v>1.1892014898568904E-5</v>
      </c>
      <c r="Z42" s="159">
        <v>9.4993024069547699E-6</v>
      </c>
      <c r="AA42" s="159">
        <v>9.0227111542000163E-6</v>
      </c>
      <c r="AB42" s="159">
        <v>6.4120553353170659E-6</v>
      </c>
      <c r="AC42" s="159">
        <v>5.1480118447095111E-5</v>
      </c>
      <c r="AD42" s="159">
        <v>3.0526374942577386E-6</v>
      </c>
      <c r="AE42" s="159">
        <v>2.6378806096234336E-5</v>
      </c>
      <c r="AF42" s="159">
        <v>9.7545674224719883E-6</v>
      </c>
      <c r="AG42" s="159">
        <v>1.0319912951653417E-5</v>
      </c>
      <c r="AH42" s="159">
        <v>4.6333312629557989E-5</v>
      </c>
      <c r="AI42" s="159">
        <v>4.4471631183492599E-5</v>
      </c>
      <c r="AJ42" s="159">
        <v>1.6043995764438033E-6</v>
      </c>
      <c r="AK42" s="159">
        <v>8.1205198039123057E-6</v>
      </c>
      <c r="AL42" s="159">
        <v>1.1092276376709387E-4</v>
      </c>
      <c r="AM42" s="159">
        <v>5.7650260113937667E-4</v>
      </c>
      <c r="AN42" s="159">
        <v>2.780113071465839E-5</v>
      </c>
      <c r="AO42" s="159">
        <v>4.1863528812641593E-5</v>
      </c>
      <c r="AP42" s="159">
        <v>1.1572218459542215E-3</v>
      </c>
      <c r="AQ42" s="159">
        <v>4.8908812100412959E-5</v>
      </c>
      <c r="AR42" s="159">
        <v>2.8862194235956487E-4</v>
      </c>
      <c r="AS42" s="159">
        <v>5.7385942125623338E-5</v>
      </c>
      <c r="AT42" s="159">
        <v>1.0148948133479916</v>
      </c>
      <c r="AU42" s="159">
        <v>5.0679807897320399E-3</v>
      </c>
      <c r="AV42" s="159">
        <v>4.5050637831974001E-2</v>
      </c>
      <c r="AW42" s="159">
        <v>3.2159717280574103E-5</v>
      </c>
      <c r="AX42" s="159">
        <v>2.5911555981755548E-5</v>
      </c>
      <c r="AY42" s="159">
        <v>1.1882570398739595E-2</v>
      </c>
      <c r="AZ42" s="159">
        <v>9.99376617206129E-3</v>
      </c>
      <c r="BA42" s="159">
        <v>4.1182887125657854E-3</v>
      </c>
      <c r="BB42" s="159">
        <v>4.0578890084819411E-3</v>
      </c>
      <c r="BC42" s="159">
        <v>1.0603250589117518E-3</v>
      </c>
      <c r="BD42" s="159">
        <v>8.757609408136446E-5</v>
      </c>
      <c r="BE42" s="159">
        <v>4.2887425306800708E-4</v>
      </c>
      <c r="BF42" s="159">
        <v>3.1378893206887117E-3</v>
      </c>
      <c r="BG42" s="159">
        <v>1.9166649799951853E-3</v>
      </c>
      <c r="BH42" s="159">
        <v>4.3073560858652391E-4</v>
      </c>
      <c r="BI42" s="159">
        <v>1.4871877017730423E-3</v>
      </c>
      <c r="BJ42" s="159">
        <v>6.9249163452134925E-4</v>
      </c>
      <c r="BK42" s="159">
        <v>2.6113475705671847E-4</v>
      </c>
      <c r="BL42" s="159">
        <v>3.0028006888473987E-3</v>
      </c>
      <c r="BM42" s="159">
        <v>3.6010098368286516E-3</v>
      </c>
      <c r="BN42" s="159">
        <v>1.74441893129041E-3</v>
      </c>
      <c r="BO42" s="159">
        <v>7.5535670512787796E-4</v>
      </c>
      <c r="BP42" s="159">
        <v>1.695627188560845E-3</v>
      </c>
      <c r="BQ42" s="159">
        <v>5.3167941066387277E-4</v>
      </c>
      <c r="BR42" s="159">
        <v>7.5078320143787438E-6</v>
      </c>
      <c r="BS42" s="159">
        <v>1.741919774370552E-3</v>
      </c>
      <c r="BT42" s="159">
        <v>1.5266111793002088E-3</v>
      </c>
      <c r="BU42" s="159">
        <v>1.6489592648150609E-3</v>
      </c>
      <c r="BV42" s="159">
        <v>2.8084223944202383E-3</v>
      </c>
      <c r="BW42" s="159">
        <v>2.2875555985091429E-5</v>
      </c>
      <c r="BX42" s="159">
        <v>1.3263777705067952E-5</v>
      </c>
      <c r="BY42" s="159">
        <v>3.3753461327962702E-5</v>
      </c>
      <c r="BZ42" s="159">
        <v>1.5697127004719423E-5</v>
      </c>
      <c r="CA42" s="159">
        <v>1.4256133884645832E-5</v>
      </c>
      <c r="CB42" s="159">
        <v>5.8137438147647952E-6</v>
      </c>
      <c r="CC42" s="159">
        <v>6.3803840520665193E-6</v>
      </c>
      <c r="CD42" s="159">
        <v>6.7966257106743023E-6</v>
      </c>
      <c r="CE42" s="159">
        <v>4.713569992900532E-6</v>
      </c>
      <c r="CF42" s="159">
        <v>3.3085574120620923E-5</v>
      </c>
      <c r="CG42" s="159">
        <v>2.0194176275610421E-5</v>
      </c>
      <c r="CH42" s="159">
        <v>6.9074017089304699E-5</v>
      </c>
      <c r="CI42" s="159">
        <v>5.1128876671147144E-5</v>
      </c>
      <c r="CJ42" s="159">
        <v>8.9676634895809957E-5</v>
      </c>
      <c r="CK42" s="159">
        <v>1.6846034924944461E-5</v>
      </c>
      <c r="CL42" s="159">
        <v>1.6798290638606434E-5</v>
      </c>
      <c r="CM42" s="159">
        <v>4.1368892099003836E-4</v>
      </c>
      <c r="CN42" s="159">
        <v>3.1221154279650292E-6</v>
      </c>
      <c r="CO42" s="159">
        <v>7.7071992193711405E-6</v>
      </c>
      <c r="CP42" s="159">
        <v>1.5413522149071728E-5</v>
      </c>
      <c r="CQ42" s="159">
        <v>7.6127752158280846E-6</v>
      </c>
      <c r="CR42" s="159">
        <v>8.3701474147228486E-6</v>
      </c>
      <c r="CS42" s="159">
        <v>8.0534031513627054E-6</v>
      </c>
      <c r="CT42" s="159">
        <v>1.497560618875545E-5</v>
      </c>
      <c r="CU42" s="159">
        <v>7.1508921484791736E-6</v>
      </c>
      <c r="CV42" s="159">
        <v>1.1204535083459888E-5</v>
      </c>
      <c r="CW42" s="159">
        <v>9.2990568272113193E-6</v>
      </c>
      <c r="CX42" s="159">
        <v>1.0103096852654589E-5</v>
      </c>
      <c r="CY42" s="159">
        <v>1.0804020022201416E-5</v>
      </c>
      <c r="CZ42" s="159">
        <v>7.1945583295233999E-6</v>
      </c>
      <c r="DA42" s="159">
        <v>1.5031184668596374E-5</v>
      </c>
      <c r="DB42" s="159">
        <v>2.6836741863914584E-5</v>
      </c>
      <c r="DC42" s="159">
        <v>4.7490965521036745E-6</v>
      </c>
      <c r="DD42" s="159">
        <v>2.425090073208571E-4</v>
      </c>
      <c r="DE42" s="159">
        <v>5.4037796808900569E-6</v>
      </c>
      <c r="DF42" s="159">
        <v>2.5667688636024449E-5</v>
      </c>
      <c r="DG42" s="159">
        <v>1.2987488808367998E-5</v>
      </c>
      <c r="DH42" s="159">
        <v>1.6103337129328412E-5</v>
      </c>
      <c r="DI42" s="159">
        <v>1.0920484921214994E-5</v>
      </c>
      <c r="DJ42" s="159">
        <v>2.56060399129701E-5</v>
      </c>
      <c r="DK42" s="159">
        <v>2.0188102490093405E-5</v>
      </c>
      <c r="DL42" s="159">
        <v>3.2018448927604594E-4</v>
      </c>
    </row>
    <row r="43" spans="2:116">
      <c r="B43" s="157">
        <v>263</v>
      </c>
      <c r="C43" s="158" t="s">
        <v>511</v>
      </c>
      <c r="D43" s="159">
        <v>8.9259854277943251E-2</v>
      </c>
      <c r="E43" s="159">
        <v>0.19582512337081995</v>
      </c>
      <c r="F43" s="159">
        <v>0.17380406941548315</v>
      </c>
      <c r="G43" s="159">
        <v>6.6959940551032552E-8</v>
      </c>
      <c r="H43" s="159">
        <v>4.3533552809795165E-2</v>
      </c>
      <c r="I43" s="159">
        <v>4.0651126446279717E-2</v>
      </c>
      <c r="J43" s="159">
        <v>4.4378663114415733E-6</v>
      </c>
      <c r="K43" s="159">
        <v>1.9719796611836259E-6</v>
      </c>
      <c r="L43" s="159">
        <v>2.4513497234638096E-6</v>
      </c>
      <c r="M43" s="159">
        <v>4.2019053341398515E-6</v>
      </c>
      <c r="N43" s="159">
        <v>2.5268727542813157E-6</v>
      </c>
      <c r="O43" s="159">
        <v>1.5935092260106096E-5</v>
      </c>
      <c r="P43" s="159">
        <v>6.9583683955923379E-5</v>
      </c>
      <c r="Q43" s="159">
        <v>1.5470602703319034E-6</v>
      </c>
      <c r="R43" s="159">
        <v>7.5736677495382232E-6</v>
      </c>
      <c r="S43" s="159">
        <v>1.272432307512955E-6</v>
      </c>
      <c r="T43" s="159">
        <v>0</v>
      </c>
      <c r="U43" s="159">
        <v>1.7697878252472925E-6</v>
      </c>
      <c r="V43" s="159">
        <v>2.1377805294045354E-6</v>
      </c>
      <c r="W43" s="159">
        <v>4.5953801164720908E-6</v>
      </c>
      <c r="X43" s="159">
        <v>8.5105449049323813E-5</v>
      </c>
      <c r="Y43" s="159">
        <v>1.77701489527886E-6</v>
      </c>
      <c r="Z43" s="159">
        <v>1.7187312921117948E-6</v>
      </c>
      <c r="AA43" s="159">
        <v>2.3541117874884946E-6</v>
      </c>
      <c r="AB43" s="159">
        <v>2.2543464010261935E-6</v>
      </c>
      <c r="AC43" s="159">
        <v>4.0219162281035714E-6</v>
      </c>
      <c r="AD43" s="159">
        <v>1.2317217219434248E-6</v>
      </c>
      <c r="AE43" s="159">
        <v>3.5251272312775072E-6</v>
      </c>
      <c r="AF43" s="159">
        <v>1.289114733065604E-6</v>
      </c>
      <c r="AG43" s="159">
        <v>2.2713959707143804E-6</v>
      </c>
      <c r="AH43" s="159">
        <v>2.611860683112229E-6</v>
      </c>
      <c r="AI43" s="159">
        <v>2.8243852335411203E-6</v>
      </c>
      <c r="AJ43" s="159">
        <v>3.9048503470813525E-7</v>
      </c>
      <c r="AK43" s="159">
        <v>2.9925252807536145E-6</v>
      </c>
      <c r="AL43" s="159">
        <v>4.2136575855551299E-6</v>
      </c>
      <c r="AM43" s="159">
        <v>6.4004285946200568E-6</v>
      </c>
      <c r="AN43" s="159">
        <v>1.0476592494874275E-5</v>
      </c>
      <c r="AO43" s="159">
        <v>7.3937976880663112E-6</v>
      </c>
      <c r="AP43" s="159">
        <v>1.7670805999260137E-5</v>
      </c>
      <c r="AQ43" s="159">
        <v>1.2583359699078629E-4</v>
      </c>
      <c r="AR43" s="159">
        <v>5.1920841476555805E-5</v>
      </c>
      <c r="AS43" s="159">
        <v>1.0265617777627917E-5</v>
      </c>
      <c r="AT43" s="159">
        <v>-1.5477304435442485E-7</v>
      </c>
      <c r="AU43" s="159">
        <v>1.0004787268742019</v>
      </c>
      <c r="AV43" s="159">
        <v>1.2688632915740954E-6</v>
      </c>
      <c r="AW43" s="159">
        <v>4.120357332233661E-6</v>
      </c>
      <c r="AX43" s="159">
        <v>1.713989501886417E-6</v>
      </c>
      <c r="AY43" s="159">
        <v>1.0260708076510745E-3</v>
      </c>
      <c r="AZ43" s="159">
        <v>4.9763019192032858E-4</v>
      </c>
      <c r="BA43" s="159">
        <v>2.651746903234724E-3</v>
      </c>
      <c r="BB43" s="159">
        <v>2.177702229061205E-3</v>
      </c>
      <c r="BC43" s="159">
        <v>3.3141798921487275E-4</v>
      </c>
      <c r="BD43" s="159">
        <v>8.0211256922762096E-6</v>
      </c>
      <c r="BE43" s="159">
        <v>3.8145851616658677E-5</v>
      </c>
      <c r="BF43" s="159">
        <v>1.1195045529813737E-3</v>
      </c>
      <c r="BG43" s="159">
        <v>8.5715745388770904E-5</v>
      </c>
      <c r="BH43" s="159">
        <v>2.606214093307995E-4</v>
      </c>
      <c r="BI43" s="159">
        <v>1.5359759974231183E-4</v>
      </c>
      <c r="BJ43" s="159">
        <v>6.2577543752099845E-5</v>
      </c>
      <c r="BK43" s="159">
        <v>1.0972658053066862E-4</v>
      </c>
      <c r="BL43" s="159">
        <v>5.1189145905043947E-4</v>
      </c>
      <c r="BM43" s="159">
        <v>3.5313379070665954E-4</v>
      </c>
      <c r="BN43" s="159">
        <v>2.2005548929188829E-3</v>
      </c>
      <c r="BO43" s="159">
        <v>2.9346014207663755E-3</v>
      </c>
      <c r="BP43" s="159">
        <v>9.5551844623541161E-4</v>
      </c>
      <c r="BQ43" s="159">
        <v>1.2391677992308644E-4</v>
      </c>
      <c r="BR43" s="159">
        <v>2.4842805465805014E-6</v>
      </c>
      <c r="BS43" s="159">
        <v>5.6352097837060432E-5</v>
      </c>
      <c r="BT43" s="159">
        <v>6.1585241261159882E-5</v>
      </c>
      <c r="BU43" s="159">
        <v>1.0431670825818934E-4</v>
      </c>
      <c r="BV43" s="159">
        <v>9.7622268888029255E-4</v>
      </c>
      <c r="BW43" s="159">
        <v>1.0366510656970135E-5</v>
      </c>
      <c r="BX43" s="159">
        <v>1.3903930594113173E-6</v>
      </c>
      <c r="BY43" s="159">
        <v>1.3997658368781279E-5</v>
      </c>
      <c r="BZ43" s="159">
        <v>5.804387696502294E-6</v>
      </c>
      <c r="CA43" s="159">
        <v>2.5478709330221987E-6</v>
      </c>
      <c r="CB43" s="159">
        <v>1.4654877848285485E-6</v>
      </c>
      <c r="CC43" s="159">
        <v>1.583473648676174E-6</v>
      </c>
      <c r="CD43" s="159">
        <v>9.101939758589445E-7</v>
      </c>
      <c r="CE43" s="159">
        <v>3.0711440959143764E-7</v>
      </c>
      <c r="CF43" s="159">
        <v>8.6047547158495769E-6</v>
      </c>
      <c r="CG43" s="159">
        <v>5.9783485280200737E-6</v>
      </c>
      <c r="CH43" s="159">
        <v>2.8504083296223933E-5</v>
      </c>
      <c r="CI43" s="159">
        <v>4.0591184165123123E-6</v>
      </c>
      <c r="CJ43" s="159">
        <v>1.6333150742842641E-5</v>
      </c>
      <c r="CK43" s="159">
        <v>2.6242159497175067E-6</v>
      </c>
      <c r="CL43" s="159">
        <v>2.5200469340794464E-6</v>
      </c>
      <c r="CM43" s="159">
        <v>4.0194916882811613E-6</v>
      </c>
      <c r="CN43" s="159">
        <v>8.6962532177676569E-7</v>
      </c>
      <c r="CO43" s="159">
        <v>1.6856995161743558E-6</v>
      </c>
      <c r="CP43" s="159">
        <v>2.6260897662081461E-6</v>
      </c>
      <c r="CQ43" s="159">
        <v>3.0969740738630762E-6</v>
      </c>
      <c r="CR43" s="159">
        <v>1.9003223861948573E-6</v>
      </c>
      <c r="CS43" s="159">
        <v>1.8007843363255509E-6</v>
      </c>
      <c r="CT43" s="159">
        <v>3.6729599373806715E-6</v>
      </c>
      <c r="CU43" s="159">
        <v>1.5210768735843939E-6</v>
      </c>
      <c r="CV43" s="159">
        <v>3.676002056506584E-6</v>
      </c>
      <c r="CW43" s="159">
        <v>2.0510013058928946E-6</v>
      </c>
      <c r="CX43" s="159">
        <v>3.5305503687274544E-6</v>
      </c>
      <c r="CY43" s="159">
        <v>3.0001824084251083E-6</v>
      </c>
      <c r="CZ43" s="159">
        <v>2.3370139972554343E-6</v>
      </c>
      <c r="DA43" s="159">
        <v>2.9769391598555313E-6</v>
      </c>
      <c r="DB43" s="159">
        <v>1.5622211332605669E-5</v>
      </c>
      <c r="DC43" s="159">
        <v>1.2514737075510498E-6</v>
      </c>
      <c r="DD43" s="159">
        <v>1.8993106978128747E-4</v>
      </c>
      <c r="DE43" s="159">
        <v>1.5605370433145768E-6</v>
      </c>
      <c r="DF43" s="159">
        <v>4.6932264398536662E-6</v>
      </c>
      <c r="DG43" s="159">
        <v>4.1112826260981197E-6</v>
      </c>
      <c r="DH43" s="159">
        <v>3.1712722837455982E-6</v>
      </c>
      <c r="DI43" s="159">
        <v>3.0858138660949031E-6</v>
      </c>
      <c r="DJ43" s="159">
        <v>5.0024502138549693E-6</v>
      </c>
      <c r="DK43" s="159">
        <v>6.5370863544410381E-6</v>
      </c>
      <c r="DL43" s="159">
        <v>8.2379515910164665E-5</v>
      </c>
    </row>
    <row r="44" spans="2:116">
      <c r="B44" s="157">
        <v>269</v>
      </c>
      <c r="C44" s="158" t="s">
        <v>438</v>
      </c>
      <c r="D44" s="159">
        <v>0.34895606008252855</v>
      </c>
      <c r="E44" s="159">
        <v>5.4722256544808397E-2</v>
      </c>
      <c r="F44" s="159">
        <v>0.13105259372906081</v>
      </c>
      <c r="G44" s="159">
        <v>0</v>
      </c>
      <c r="H44" s="159">
        <v>1.5674120031029953E-2</v>
      </c>
      <c r="I44" s="159">
        <v>1.435292983684352E-2</v>
      </c>
      <c r="J44" s="159">
        <v>2.4434717723460318E-5</v>
      </c>
      <c r="K44" s="159">
        <v>1.3619305702249377E-5</v>
      </c>
      <c r="L44" s="159">
        <v>1.2411048190175424E-5</v>
      </c>
      <c r="M44" s="159">
        <v>1.6318785643877773E-5</v>
      </c>
      <c r="N44" s="159">
        <v>1.255717472905843E-5</v>
      </c>
      <c r="O44" s="159">
        <v>1.6135797291123415E-4</v>
      </c>
      <c r="P44" s="159">
        <v>1.3847691925774545E-4</v>
      </c>
      <c r="Q44" s="159">
        <v>2.9466875578551037E-5</v>
      </c>
      <c r="R44" s="159">
        <v>3.4001642538450584E-4</v>
      </c>
      <c r="S44" s="159">
        <v>1.0773371180314834E-5</v>
      </c>
      <c r="T44" s="159">
        <v>0</v>
      </c>
      <c r="U44" s="159">
        <v>8.503967123456475E-6</v>
      </c>
      <c r="V44" s="159">
        <v>2.5171608401144944E-5</v>
      </c>
      <c r="W44" s="159">
        <v>1.1581244819985566E-4</v>
      </c>
      <c r="X44" s="159">
        <v>1.8298789425716132E-2</v>
      </c>
      <c r="Y44" s="159">
        <v>2.4730563968777283E-5</v>
      </c>
      <c r="Z44" s="159">
        <v>1.8189163001760776E-5</v>
      </c>
      <c r="AA44" s="159">
        <v>1.3657857157200974E-5</v>
      </c>
      <c r="AB44" s="159">
        <v>1.1390245022024566E-5</v>
      </c>
      <c r="AC44" s="159">
        <v>1.8482384754076552E-4</v>
      </c>
      <c r="AD44" s="159">
        <v>5.5520661957269686E-6</v>
      </c>
      <c r="AE44" s="159">
        <v>6.316614625081098E-5</v>
      </c>
      <c r="AF44" s="159">
        <v>2.1991430417310778E-5</v>
      </c>
      <c r="AG44" s="159">
        <v>1.6652062565102675E-5</v>
      </c>
      <c r="AH44" s="159">
        <v>1.1987931580253718E-4</v>
      </c>
      <c r="AI44" s="159">
        <v>1.1523897477045542E-4</v>
      </c>
      <c r="AJ44" s="159">
        <v>3.4919913376087558E-6</v>
      </c>
      <c r="AK44" s="159">
        <v>1.2935638541418431E-5</v>
      </c>
      <c r="AL44" s="159">
        <v>4.3727749222027433E-5</v>
      </c>
      <c r="AM44" s="159">
        <v>2.0680282063067915E-4</v>
      </c>
      <c r="AN44" s="159">
        <v>5.6403236516771908E-5</v>
      </c>
      <c r="AO44" s="159">
        <v>1.0915990838583604E-4</v>
      </c>
      <c r="AP44" s="159">
        <v>1.3925774392091297E-3</v>
      </c>
      <c r="AQ44" s="159">
        <v>3.2588129170625055E-4</v>
      </c>
      <c r="AR44" s="159">
        <v>1.0971452895804986E-3</v>
      </c>
      <c r="AS44" s="159">
        <v>7.321739026310538E-4</v>
      </c>
      <c r="AT44" s="159">
        <v>-7.7370493913666856E-5</v>
      </c>
      <c r="AU44" s="159">
        <v>2.6664579425064841E-4</v>
      </c>
      <c r="AV44" s="159">
        <v>1.0000038540242231</v>
      </c>
      <c r="AW44" s="159">
        <v>1.8975420547298697E-5</v>
      </c>
      <c r="AX44" s="159">
        <v>9.8540847771262576E-5</v>
      </c>
      <c r="AY44" s="159">
        <v>3.2982972600605752E-2</v>
      </c>
      <c r="AZ44" s="159">
        <v>2.5861002185915947E-2</v>
      </c>
      <c r="BA44" s="159">
        <v>8.070671356206956E-3</v>
      </c>
      <c r="BB44" s="159">
        <v>5.4061896206128376E-3</v>
      </c>
      <c r="BC44" s="159">
        <v>2.2645574015973586E-3</v>
      </c>
      <c r="BD44" s="159">
        <v>2.0245561012739737E-4</v>
      </c>
      <c r="BE44" s="159">
        <v>1.5336862539133825E-3</v>
      </c>
      <c r="BF44" s="159">
        <v>5.0378467341099208E-3</v>
      </c>
      <c r="BG44" s="159">
        <v>6.3356660156871957E-3</v>
      </c>
      <c r="BH44" s="159">
        <v>1.8895045245034145E-4</v>
      </c>
      <c r="BI44" s="159">
        <v>3.0130603578368644E-3</v>
      </c>
      <c r="BJ44" s="159">
        <v>1.376832431154329E-3</v>
      </c>
      <c r="BK44" s="159">
        <v>5.7435200782368775E-4</v>
      </c>
      <c r="BL44" s="159">
        <v>2.4726421460449259E-3</v>
      </c>
      <c r="BM44" s="159">
        <v>1.7120152943721561E-3</v>
      </c>
      <c r="BN44" s="159">
        <v>3.0171928228254602E-3</v>
      </c>
      <c r="BO44" s="159">
        <v>6.5407257300666493E-3</v>
      </c>
      <c r="BP44" s="159">
        <v>4.4993105046854517E-3</v>
      </c>
      <c r="BQ44" s="159">
        <v>8.4141642417080297E-4</v>
      </c>
      <c r="BR44" s="159">
        <v>1.0737920440986861E-5</v>
      </c>
      <c r="BS44" s="159">
        <v>8.9134209242591343E-4</v>
      </c>
      <c r="BT44" s="159">
        <v>1.5436039607178156E-3</v>
      </c>
      <c r="BU44" s="159">
        <v>4.9550873908078515E-4</v>
      </c>
      <c r="BV44" s="159">
        <v>6.3074286602210776E-4</v>
      </c>
      <c r="BW44" s="159">
        <v>3.9113967426729447E-5</v>
      </c>
      <c r="BX44" s="159">
        <v>1.966614823735527E-5</v>
      </c>
      <c r="BY44" s="159">
        <v>5.7447184845846929E-5</v>
      </c>
      <c r="BZ44" s="159">
        <v>2.6126797289176981E-5</v>
      </c>
      <c r="CA44" s="159">
        <v>2.624674835885455E-5</v>
      </c>
      <c r="CB44" s="159">
        <v>1.2118930273605288E-5</v>
      </c>
      <c r="CC44" s="159">
        <v>8.8747258742621461E-6</v>
      </c>
      <c r="CD44" s="159">
        <v>1.160512184872451E-5</v>
      </c>
      <c r="CE44" s="159">
        <v>6.8662012125455004E-6</v>
      </c>
      <c r="CF44" s="159">
        <v>4.6656879825794694E-5</v>
      </c>
      <c r="CG44" s="159">
        <v>2.5375644412967371E-5</v>
      </c>
      <c r="CH44" s="159">
        <v>8.2127397477160325E-5</v>
      </c>
      <c r="CI44" s="159">
        <v>6.4860388888431249E-5</v>
      </c>
      <c r="CJ44" s="159">
        <v>8.3110862754553748E-5</v>
      </c>
      <c r="CK44" s="159">
        <v>1.6380535088523897E-5</v>
      </c>
      <c r="CL44" s="159">
        <v>3.0291083602015984E-5</v>
      </c>
      <c r="CM44" s="159">
        <v>7.6688525594280401E-5</v>
      </c>
      <c r="CN44" s="159">
        <v>4.5975865033123693E-6</v>
      </c>
      <c r="CO44" s="159">
        <v>1.7358262636781201E-5</v>
      </c>
      <c r="CP44" s="159">
        <v>2.0306712334246451E-5</v>
      </c>
      <c r="CQ44" s="159">
        <v>1.860221712879165E-5</v>
      </c>
      <c r="CR44" s="159">
        <v>1.7497235889327577E-5</v>
      </c>
      <c r="CS44" s="159">
        <v>1.5583038887909762E-5</v>
      </c>
      <c r="CT44" s="159">
        <v>3.8178629287118928E-5</v>
      </c>
      <c r="CU44" s="159">
        <v>1.223677653343226E-5</v>
      </c>
      <c r="CV44" s="159">
        <v>2.3454613024895467E-5</v>
      </c>
      <c r="CW44" s="159">
        <v>2.0921918073817491E-5</v>
      </c>
      <c r="CX44" s="159">
        <v>1.6553111946574791E-5</v>
      </c>
      <c r="CY44" s="159">
        <v>2.5805276753557115E-5</v>
      </c>
      <c r="CZ44" s="159">
        <v>1.7075741703829917E-5</v>
      </c>
      <c r="DA44" s="159">
        <v>4.7360636567357834E-5</v>
      </c>
      <c r="DB44" s="159">
        <v>5.0416296772859718E-5</v>
      </c>
      <c r="DC44" s="159">
        <v>7.8312003551846136E-6</v>
      </c>
      <c r="DD44" s="159">
        <v>4.7671068118432025E-4</v>
      </c>
      <c r="DE44" s="159">
        <v>1.1903586055841873E-5</v>
      </c>
      <c r="DF44" s="159">
        <v>2.5295379296110383E-5</v>
      </c>
      <c r="DG44" s="159">
        <v>3.0031863844953592E-5</v>
      </c>
      <c r="DH44" s="159">
        <v>3.3734260439255773E-5</v>
      </c>
      <c r="DI44" s="159">
        <v>2.4012866346736717E-5</v>
      </c>
      <c r="DJ44" s="159">
        <v>4.5862759999141943E-5</v>
      </c>
      <c r="DK44" s="159">
        <v>3.7750807302512278E-5</v>
      </c>
      <c r="DL44" s="159">
        <v>3.078964048784862E-4</v>
      </c>
    </row>
    <row r="45" spans="2:116">
      <c r="B45" s="157">
        <v>271</v>
      </c>
      <c r="C45" s="158" t="s">
        <v>439</v>
      </c>
      <c r="D45" s="159">
        <v>7.9113759470006872E-2</v>
      </c>
      <c r="E45" s="159">
        <v>3.6397141422164325E-2</v>
      </c>
      <c r="F45" s="159">
        <v>0.19197602644384049</v>
      </c>
      <c r="G45" s="159">
        <v>3.338179306947361E-4</v>
      </c>
      <c r="H45" s="159">
        <v>6.4071438405125759E-3</v>
      </c>
      <c r="I45" s="159">
        <v>6.2495414376239032E-3</v>
      </c>
      <c r="J45" s="159">
        <v>5.4840017703967204E-6</v>
      </c>
      <c r="K45" s="159">
        <v>2.0892210250548879E-6</v>
      </c>
      <c r="L45" s="159">
        <v>4.1535626976335392E-6</v>
      </c>
      <c r="M45" s="159">
        <v>2.7386855966762181E-6</v>
      </c>
      <c r="N45" s="159">
        <v>4.8109361299927591E-6</v>
      </c>
      <c r="O45" s="159">
        <v>2.1664438757303901E-5</v>
      </c>
      <c r="P45" s="159">
        <v>1.497849139303633E-5</v>
      </c>
      <c r="Q45" s="159">
        <v>1.4753268248869156E-5</v>
      </c>
      <c r="R45" s="159">
        <v>3.2238123993441537E-5</v>
      </c>
      <c r="S45" s="159">
        <v>2.6807218868217295E-6</v>
      </c>
      <c r="T45" s="159">
        <v>0</v>
      </c>
      <c r="U45" s="159">
        <v>3.6362529507803982E-6</v>
      </c>
      <c r="V45" s="159">
        <v>5.2066728561021863E-6</v>
      </c>
      <c r="W45" s="159">
        <v>1.973231209545506E-5</v>
      </c>
      <c r="X45" s="159">
        <v>1.6503637610956485E-4</v>
      </c>
      <c r="Y45" s="159">
        <v>2.9270261758299839E-5</v>
      </c>
      <c r="Z45" s="159">
        <v>6.0466236160137066E-6</v>
      </c>
      <c r="AA45" s="159">
        <v>-2.3536622146959902E-5</v>
      </c>
      <c r="AB45" s="159">
        <v>2.1909933178366638E-5</v>
      </c>
      <c r="AC45" s="159">
        <v>5.6035154302713228E-3</v>
      </c>
      <c r="AD45" s="159">
        <v>2.2734900009160471E-6</v>
      </c>
      <c r="AE45" s="159">
        <v>1.7519119276183015E-4</v>
      </c>
      <c r="AF45" s="159">
        <v>8.2031543113436976E-6</v>
      </c>
      <c r="AG45" s="159">
        <v>6.598937286987468E-6</v>
      </c>
      <c r="AH45" s="159">
        <v>2.6832928406904574E-5</v>
      </c>
      <c r="AI45" s="159">
        <v>2.299887604638176E-4</v>
      </c>
      <c r="AJ45" s="159">
        <v>4.3575598955675993E-7</v>
      </c>
      <c r="AK45" s="159">
        <v>4.8543795170164652E-6</v>
      </c>
      <c r="AL45" s="159">
        <v>5.0784522708247813E-5</v>
      </c>
      <c r="AM45" s="159">
        <v>2.3562637523220378E-5</v>
      </c>
      <c r="AN45" s="159">
        <v>1.044462982035192E-5</v>
      </c>
      <c r="AO45" s="159">
        <v>3.8889178373019613E-4</v>
      </c>
      <c r="AP45" s="159">
        <v>1.1149786569254389E-5</v>
      </c>
      <c r="AQ45" s="159">
        <v>1.4178089201209601E-3</v>
      </c>
      <c r="AR45" s="159">
        <v>1.1210525213641771E-3</v>
      </c>
      <c r="AS45" s="159">
        <v>2.0213036043785211E-3</v>
      </c>
      <c r="AT45" s="159">
        <v>6.618532774461495E-4</v>
      </c>
      <c r="AU45" s="159">
        <v>1.5640579488549676E-4</v>
      </c>
      <c r="AV45" s="159">
        <v>1.5660471933343342E-5</v>
      </c>
      <c r="AW45" s="159">
        <v>1.01841250867921</v>
      </c>
      <c r="AX45" s="159">
        <v>4.4532373304352703E-2</v>
      </c>
      <c r="AY45" s="159">
        <v>3.3251321740975019E-4</v>
      </c>
      <c r="AZ45" s="159">
        <v>1.4885852009539138E-3</v>
      </c>
      <c r="BA45" s="159">
        <v>2.4595964883084899E-4</v>
      </c>
      <c r="BB45" s="159">
        <v>2.6363763749219428E-4</v>
      </c>
      <c r="BC45" s="159">
        <v>1.1279347807955104E-3</v>
      </c>
      <c r="BD45" s="159">
        <v>9.3849464480488126E-4</v>
      </c>
      <c r="BE45" s="159">
        <v>1.4295962885891096E-3</v>
      </c>
      <c r="BF45" s="159">
        <v>1.1775704136069523E-3</v>
      </c>
      <c r="BG45" s="159">
        <v>2.1082441051424399E-4</v>
      </c>
      <c r="BH45" s="159">
        <v>2.70905152528998E-4</v>
      </c>
      <c r="BI45" s="159">
        <v>5.7605572909662402E-3</v>
      </c>
      <c r="BJ45" s="159">
        <v>3.8147264333354919E-4</v>
      </c>
      <c r="BK45" s="159">
        <v>1.1807243819272702E-4</v>
      </c>
      <c r="BL45" s="159">
        <v>2.0813811912411676E-4</v>
      </c>
      <c r="BM45" s="159">
        <v>1.4088538787481245E-4</v>
      </c>
      <c r="BN45" s="159">
        <v>7.864342917222615E-4</v>
      </c>
      <c r="BO45" s="159">
        <v>5.7693518456956591E-5</v>
      </c>
      <c r="BP45" s="159">
        <v>1.3566043240130103E-4</v>
      </c>
      <c r="BQ45" s="159">
        <v>1.3257375904534971E-3</v>
      </c>
      <c r="BR45" s="159">
        <v>1.9811145696590579E-6</v>
      </c>
      <c r="BS45" s="159">
        <v>5.739803300190875E-5</v>
      </c>
      <c r="BT45" s="159">
        <v>8.3629945999082991E-5</v>
      </c>
      <c r="BU45" s="159">
        <v>2.92991092501948E-5</v>
      </c>
      <c r="BV45" s="159">
        <v>9.5555851019685863E-5</v>
      </c>
      <c r="BW45" s="159">
        <v>9.2830982594427668E-6</v>
      </c>
      <c r="BX45" s="159">
        <v>1.6602315015296406E-6</v>
      </c>
      <c r="BY45" s="159">
        <v>1.1455557578380781E-5</v>
      </c>
      <c r="BZ45" s="159">
        <v>6.8723400706089203E-6</v>
      </c>
      <c r="CA45" s="159">
        <v>3.2335346542592109E-6</v>
      </c>
      <c r="CB45" s="159">
        <v>1.5223239266437063E-6</v>
      </c>
      <c r="CC45" s="159">
        <v>2.0607315080294606E-6</v>
      </c>
      <c r="CD45" s="159">
        <v>1.0012951240756715E-6</v>
      </c>
      <c r="CE45" s="159">
        <v>4.4507075110412208E-7</v>
      </c>
      <c r="CF45" s="159">
        <v>3.5205263067736493E-6</v>
      </c>
      <c r="CG45" s="159">
        <v>4.4179683071201468E-6</v>
      </c>
      <c r="CH45" s="159">
        <v>1.2713456943181979E-5</v>
      </c>
      <c r="CI45" s="159">
        <v>5.8440934033368417E-6</v>
      </c>
      <c r="CJ45" s="159">
        <v>5.0902802314210043E-6</v>
      </c>
      <c r="CK45" s="159">
        <v>2.0681268049665743E-6</v>
      </c>
      <c r="CL45" s="159">
        <v>3.0137868655717146E-6</v>
      </c>
      <c r="CM45" s="159">
        <v>7.2770352063526757E-6</v>
      </c>
      <c r="CN45" s="159">
        <v>7.7486138072606369E-7</v>
      </c>
      <c r="CO45" s="159">
        <v>1.9262571048112279E-6</v>
      </c>
      <c r="CP45" s="159">
        <v>3.1331672506145346E-6</v>
      </c>
      <c r="CQ45" s="159">
        <v>2.9560796907746021E-6</v>
      </c>
      <c r="CR45" s="159">
        <v>1.8376846677565969E-6</v>
      </c>
      <c r="CS45" s="159">
        <v>1.3578676304676788E-5</v>
      </c>
      <c r="CT45" s="159">
        <v>4.3980948730932929E-6</v>
      </c>
      <c r="CU45" s="159">
        <v>2.2703716750934639E-6</v>
      </c>
      <c r="CV45" s="159">
        <v>1.3366837889606724E-5</v>
      </c>
      <c r="CW45" s="159">
        <v>1.3365884472726586E-5</v>
      </c>
      <c r="CX45" s="159">
        <v>8.0966350500983774E-6</v>
      </c>
      <c r="CY45" s="159">
        <v>4.8274918888041563E-6</v>
      </c>
      <c r="CZ45" s="159">
        <v>4.4772252795118773E-6</v>
      </c>
      <c r="DA45" s="159">
        <v>4.2859834601870019E-6</v>
      </c>
      <c r="DB45" s="159">
        <v>8.9405501415334748E-6</v>
      </c>
      <c r="DC45" s="159">
        <v>1.7091140124320684E-6</v>
      </c>
      <c r="DD45" s="159">
        <v>7.7819117970898588E-5</v>
      </c>
      <c r="DE45" s="159">
        <v>2.4152862351992811E-6</v>
      </c>
      <c r="DF45" s="159">
        <v>6.3330643518144945E-6</v>
      </c>
      <c r="DG45" s="159">
        <v>4.8865012833006004E-6</v>
      </c>
      <c r="DH45" s="159">
        <v>9.0152730776989567E-6</v>
      </c>
      <c r="DI45" s="159">
        <v>4.1872204395364374E-6</v>
      </c>
      <c r="DJ45" s="159">
        <v>7.8051400295449127E-6</v>
      </c>
      <c r="DK45" s="159">
        <v>3.6957608618646629E-5</v>
      </c>
      <c r="DL45" s="159">
        <v>1.5545567076724604E-4</v>
      </c>
    </row>
    <row r="46" spans="2:116">
      <c r="B46" s="157">
        <v>272</v>
      </c>
      <c r="C46" s="158" t="s">
        <v>440</v>
      </c>
      <c r="D46" s="159">
        <v>0.10431581902322939</v>
      </c>
      <c r="E46" s="159">
        <v>8.7895312761897326E-2</v>
      </c>
      <c r="F46" s="159">
        <v>4.8029834737161582E-2</v>
      </c>
      <c r="G46" s="159">
        <v>1.1288018112307643E-5</v>
      </c>
      <c r="H46" s="159">
        <v>1.6786236212442969E-2</v>
      </c>
      <c r="I46" s="159">
        <v>1.5143445279336891E-2</v>
      </c>
      <c r="J46" s="159">
        <v>1.8451940413977058E-5</v>
      </c>
      <c r="K46" s="159">
        <v>9.7926505072344032E-6</v>
      </c>
      <c r="L46" s="159">
        <v>1.4383996972902713E-5</v>
      </c>
      <c r="M46" s="159">
        <v>1.6228961158655143E-5</v>
      </c>
      <c r="N46" s="159">
        <v>1.3055487256229344E-5</v>
      </c>
      <c r="O46" s="159">
        <v>2.6262520372931331E-4</v>
      </c>
      <c r="P46" s="159">
        <v>9.4613673776345505E-5</v>
      </c>
      <c r="Q46" s="159">
        <v>2.5459734085091581E-4</v>
      </c>
      <c r="R46" s="159">
        <v>2.6659164158597873E-4</v>
      </c>
      <c r="S46" s="159">
        <v>1.2979596263191691E-5</v>
      </c>
      <c r="T46" s="159">
        <v>0</v>
      </c>
      <c r="U46" s="159">
        <v>9.6833670269617914E-6</v>
      </c>
      <c r="V46" s="159">
        <v>1.3605790802050963E-5</v>
      </c>
      <c r="W46" s="159">
        <v>2.0479871544636661E-4</v>
      </c>
      <c r="X46" s="159">
        <v>1.7218147675779414E-3</v>
      </c>
      <c r="Y46" s="159">
        <v>1.2515842115581596E-5</v>
      </c>
      <c r="Z46" s="159">
        <v>4.6443891489302148E-5</v>
      </c>
      <c r="AA46" s="159">
        <v>2.3900077712027255E-4</v>
      </c>
      <c r="AB46" s="159">
        <v>1.072713139637885E-5</v>
      </c>
      <c r="AC46" s="159">
        <v>7.4929301444303384E-5</v>
      </c>
      <c r="AD46" s="159">
        <v>5.217907096729812E-6</v>
      </c>
      <c r="AE46" s="159">
        <v>1.9220269645803257E-5</v>
      </c>
      <c r="AF46" s="159">
        <v>8.1959772166051486E-6</v>
      </c>
      <c r="AG46" s="159">
        <v>1.3969971989052824E-5</v>
      </c>
      <c r="AH46" s="159">
        <v>2.0106254977448584E-4</v>
      </c>
      <c r="AI46" s="159">
        <v>1.865982450200694E-4</v>
      </c>
      <c r="AJ46" s="159">
        <v>3.0840561050033108E-6</v>
      </c>
      <c r="AK46" s="159">
        <v>1.1897237738453042E-5</v>
      </c>
      <c r="AL46" s="159">
        <v>1.9700242650877938E-4</v>
      </c>
      <c r="AM46" s="159">
        <v>1.9989267560509367E-4</v>
      </c>
      <c r="AN46" s="159">
        <v>9.6699329450081965E-5</v>
      </c>
      <c r="AO46" s="159">
        <v>1.1548621360132421E-4</v>
      </c>
      <c r="AP46" s="159">
        <v>6.1589863098554604E-5</v>
      </c>
      <c r="AQ46" s="159">
        <v>1.1479124494595616E-4</v>
      </c>
      <c r="AR46" s="159">
        <v>3.3613585145333567E-4</v>
      </c>
      <c r="AS46" s="159">
        <v>4.3896779831906042E-5</v>
      </c>
      <c r="AT46" s="159">
        <v>9.4210940398042234E-6</v>
      </c>
      <c r="AU46" s="159">
        <v>4.4865406648562633E-5</v>
      </c>
      <c r="AV46" s="159">
        <v>5.2864084030705807E-6</v>
      </c>
      <c r="AW46" s="159">
        <v>1.3746040498292453E-4</v>
      </c>
      <c r="AX46" s="159">
        <v>1.0067346107564099</v>
      </c>
      <c r="AY46" s="159">
        <v>8.0620423654322055E-3</v>
      </c>
      <c r="AZ46" s="159">
        <v>3.5878812053463422E-3</v>
      </c>
      <c r="BA46" s="159">
        <v>4.3452271244315919E-3</v>
      </c>
      <c r="BB46" s="159">
        <v>2.1228591140689899E-3</v>
      </c>
      <c r="BC46" s="159">
        <v>2.0706195809136983E-3</v>
      </c>
      <c r="BD46" s="159">
        <v>1.7071821039230895E-3</v>
      </c>
      <c r="BE46" s="159">
        <v>4.727656989657692E-3</v>
      </c>
      <c r="BF46" s="159">
        <v>7.3363830241612998E-3</v>
      </c>
      <c r="BG46" s="159">
        <v>3.097888757799031E-3</v>
      </c>
      <c r="BH46" s="159">
        <v>2.8218398927751962E-3</v>
      </c>
      <c r="BI46" s="159">
        <v>3.8829208528055161E-3</v>
      </c>
      <c r="BJ46" s="159">
        <v>5.1301945907993082E-3</v>
      </c>
      <c r="BK46" s="159">
        <v>1.6826301337062876E-3</v>
      </c>
      <c r="BL46" s="159">
        <v>1.6127130292758946E-3</v>
      </c>
      <c r="BM46" s="159">
        <v>1.4486819779074155E-3</v>
      </c>
      <c r="BN46" s="159">
        <v>4.2845368755674877E-3</v>
      </c>
      <c r="BO46" s="159">
        <v>1.1382100587706942E-3</v>
      </c>
      <c r="BP46" s="159">
        <v>2.4213105114413674E-3</v>
      </c>
      <c r="BQ46" s="159">
        <v>1.6377328060955491E-3</v>
      </c>
      <c r="BR46" s="159">
        <v>1.0192775643513737E-5</v>
      </c>
      <c r="BS46" s="159">
        <v>9.0777008806024791E-4</v>
      </c>
      <c r="BT46" s="159">
        <v>1.2459708862153612E-3</v>
      </c>
      <c r="BU46" s="159">
        <v>5.1603762265249836E-4</v>
      </c>
      <c r="BV46" s="159">
        <v>1.9796571493149325E-3</v>
      </c>
      <c r="BW46" s="159">
        <v>1.195205873547356E-4</v>
      </c>
      <c r="BX46" s="159">
        <v>1.1857278612907278E-5</v>
      </c>
      <c r="BY46" s="159">
        <v>7.3576475371435536E-5</v>
      </c>
      <c r="BZ46" s="159">
        <v>2.4703959225858764E-5</v>
      </c>
      <c r="CA46" s="159">
        <v>1.4426398597211516E-5</v>
      </c>
      <c r="CB46" s="159">
        <v>8.5017004788030953E-6</v>
      </c>
      <c r="CC46" s="159">
        <v>7.9560378245607592E-6</v>
      </c>
      <c r="CD46" s="159">
        <v>6.8128297567119102E-6</v>
      </c>
      <c r="CE46" s="159">
        <v>3.6684388665785994E-6</v>
      </c>
      <c r="CF46" s="159">
        <v>3.0905545447717534E-5</v>
      </c>
      <c r="CG46" s="159">
        <v>2.0280382647077844E-5</v>
      </c>
      <c r="CH46" s="159">
        <v>9.0346462022809922E-5</v>
      </c>
      <c r="CI46" s="159">
        <v>5.1389669362246415E-5</v>
      </c>
      <c r="CJ46" s="159">
        <v>4.6701660966801134E-5</v>
      </c>
      <c r="CK46" s="159">
        <v>1.1411170567537187E-5</v>
      </c>
      <c r="CL46" s="159">
        <v>1.5465983317629021E-5</v>
      </c>
      <c r="CM46" s="159">
        <v>3.05802120736345E-5</v>
      </c>
      <c r="CN46" s="159">
        <v>4.7420269806882385E-6</v>
      </c>
      <c r="CO46" s="159">
        <v>9.8391282789620565E-6</v>
      </c>
      <c r="CP46" s="159">
        <v>1.8629067730540358E-5</v>
      </c>
      <c r="CQ46" s="159">
        <v>1.3672633090616376E-5</v>
      </c>
      <c r="CR46" s="159">
        <v>1.1113098318906756E-5</v>
      </c>
      <c r="CS46" s="159">
        <v>5.3769971517394324E-5</v>
      </c>
      <c r="CT46" s="159">
        <v>3.517566657492327E-5</v>
      </c>
      <c r="CU46" s="159">
        <v>8.8549534543895664E-6</v>
      </c>
      <c r="CV46" s="159">
        <v>3.7099117042842362E-5</v>
      </c>
      <c r="CW46" s="159">
        <v>2.0022431041282371E-4</v>
      </c>
      <c r="CX46" s="159">
        <v>1.6258629282559932E-5</v>
      </c>
      <c r="CY46" s="159">
        <v>3.0626515327290851E-5</v>
      </c>
      <c r="CZ46" s="159">
        <v>5.0771234653089886E-5</v>
      </c>
      <c r="DA46" s="159">
        <v>3.9685748184201439E-5</v>
      </c>
      <c r="DB46" s="159">
        <v>5.0383412787568831E-5</v>
      </c>
      <c r="DC46" s="159">
        <v>1.1826109967270324E-5</v>
      </c>
      <c r="DD46" s="159">
        <v>5.6680355164853312E-4</v>
      </c>
      <c r="DE46" s="159">
        <v>1.2777975265045073E-5</v>
      </c>
      <c r="DF46" s="159">
        <v>8.6009943925788589E-5</v>
      </c>
      <c r="DG46" s="159">
        <v>5.4315772728074233E-5</v>
      </c>
      <c r="DH46" s="159">
        <v>8.8240264931874164E-5</v>
      </c>
      <c r="DI46" s="159">
        <v>1.6456283383549529E-5</v>
      </c>
      <c r="DJ46" s="159">
        <v>5.7320530086522278E-5</v>
      </c>
      <c r="DK46" s="159">
        <v>1.551725912647842E-4</v>
      </c>
      <c r="DL46" s="159">
        <v>2.7259557824414537E-4</v>
      </c>
    </row>
    <row r="47" spans="2:116">
      <c r="B47" s="157">
        <v>281</v>
      </c>
      <c r="C47" s="158" t="s">
        <v>512</v>
      </c>
      <c r="D47" s="159">
        <v>0.2509662771493818</v>
      </c>
      <c r="E47" s="159">
        <v>0.19822929657180946</v>
      </c>
      <c r="F47" s="159">
        <v>5.7966450813726186E-2</v>
      </c>
      <c r="G47" s="159">
        <v>5.4581448428375329E-5</v>
      </c>
      <c r="H47" s="159">
        <v>6.046518730145916E-2</v>
      </c>
      <c r="I47" s="159">
        <v>5.5056843985320222E-2</v>
      </c>
      <c r="J47" s="159">
        <v>2.5696826260157783E-5</v>
      </c>
      <c r="K47" s="159">
        <v>1.4093254011152798E-5</v>
      </c>
      <c r="L47" s="159">
        <v>9.8786312690906871E-6</v>
      </c>
      <c r="M47" s="159">
        <v>2.2089510848474739E-5</v>
      </c>
      <c r="N47" s="159">
        <v>1.3148967510410284E-5</v>
      </c>
      <c r="O47" s="159">
        <v>2.4248975171294542E-4</v>
      </c>
      <c r="P47" s="159">
        <v>4.2668752967084895E-5</v>
      </c>
      <c r="Q47" s="159">
        <v>7.4943722262585996E-6</v>
      </c>
      <c r="R47" s="159">
        <v>1.0156322487082806E-5</v>
      </c>
      <c r="S47" s="159">
        <v>6.1032668552393396E-6</v>
      </c>
      <c r="T47" s="159">
        <v>0</v>
      </c>
      <c r="U47" s="159">
        <v>1.8097850405796844E-5</v>
      </c>
      <c r="V47" s="159">
        <v>1.8414122920214778E-5</v>
      </c>
      <c r="W47" s="159">
        <v>3.716624470648619E-5</v>
      </c>
      <c r="X47" s="159">
        <v>4.4647958198375492E-4</v>
      </c>
      <c r="Y47" s="159">
        <v>3.1178251740420338E-5</v>
      </c>
      <c r="Z47" s="159">
        <v>2.9796888304254533E-5</v>
      </c>
      <c r="AA47" s="159">
        <v>2.3533397789922976E-5</v>
      </c>
      <c r="AB47" s="159">
        <v>2.010644203892692E-5</v>
      </c>
      <c r="AC47" s="159">
        <v>1.4369839525383022E-5</v>
      </c>
      <c r="AD47" s="159">
        <v>1.1387583103558461E-5</v>
      </c>
      <c r="AE47" s="159">
        <v>3.6429212359959322E-5</v>
      </c>
      <c r="AF47" s="159">
        <v>2.3968183133736455E-5</v>
      </c>
      <c r="AG47" s="159">
        <v>5.3997085068377606E-5</v>
      </c>
      <c r="AH47" s="159">
        <v>5.2434813178408697E-6</v>
      </c>
      <c r="AI47" s="159">
        <v>1.2821207117213286E-5</v>
      </c>
      <c r="AJ47" s="159">
        <v>1.940191137702973E-6</v>
      </c>
      <c r="AK47" s="159">
        <v>2.4933639737511941E-5</v>
      </c>
      <c r="AL47" s="159">
        <v>2.849841867482477E-5</v>
      </c>
      <c r="AM47" s="159">
        <v>1.8727988028340833E-5</v>
      </c>
      <c r="AN47" s="159">
        <v>1.7301103645728223E-5</v>
      </c>
      <c r="AO47" s="159">
        <v>3.39459443019877E-5</v>
      </c>
      <c r="AP47" s="159">
        <v>9.3830264622956863E-5</v>
      </c>
      <c r="AQ47" s="159">
        <v>2.954754293966305E-5</v>
      </c>
      <c r="AR47" s="159">
        <v>3.5902856387711616E-5</v>
      </c>
      <c r="AS47" s="159">
        <v>1.2188035656788888E-4</v>
      </c>
      <c r="AT47" s="159">
        <v>1.9196648814000393E-6</v>
      </c>
      <c r="AU47" s="159">
        <v>7.5395731101083691E-5</v>
      </c>
      <c r="AV47" s="159">
        <v>1.2474585871034622E-5</v>
      </c>
      <c r="AW47" s="159">
        <v>2.4908496289925879E-5</v>
      </c>
      <c r="AX47" s="159">
        <v>1.5585516038434461E-5</v>
      </c>
      <c r="AY47" s="159">
        <v>1.0038301269949563</v>
      </c>
      <c r="AZ47" s="159">
        <v>2.6797407931919713E-4</v>
      </c>
      <c r="BA47" s="159">
        <v>1.1921183418518848E-4</v>
      </c>
      <c r="BB47" s="159">
        <v>5.1312186523693286E-5</v>
      </c>
      <c r="BC47" s="159">
        <v>1.7006570841207074E-5</v>
      </c>
      <c r="BD47" s="159">
        <v>1.3513266195579339E-5</v>
      </c>
      <c r="BE47" s="159">
        <v>4.0430385388768191E-5</v>
      </c>
      <c r="BF47" s="159">
        <v>1.6638843624624008E-5</v>
      </c>
      <c r="BG47" s="159">
        <v>1.3631187989158789E-5</v>
      </c>
      <c r="BH47" s="159">
        <v>1.2473402489023444E-5</v>
      </c>
      <c r="BI47" s="159">
        <v>9.057911595332125E-6</v>
      </c>
      <c r="BJ47" s="159">
        <v>4.2127281806473378E-5</v>
      </c>
      <c r="BK47" s="159">
        <v>1.2231599380136478E-5</v>
      </c>
      <c r="BL47" s="159">
        <v>5.2018903868907066E-6</v>
      </c>
      <c r="BM47" s="159">
        <v>4.8153289006709294E-6</v>
      </c>
      <c r="BN47" s="159">
        <v>8.8802666233618077E-6</v>
      </c>
      <c r="BO47" s="159">
        <v>3.2876942554070155E-5</v>
      </c>
      <c r="BP47" s="159">
        <v>5.7384798207309076E-4</v>
      </c>
      <c r="BQ47" s="159">
        <v>1.6787388923639132E-3</v>
      </c>
      <c r="BR47" s="159">
        <v>9.3997790753508959E-6</v>
      </c>
      <c r="BS47" s="159">
        <v>1.907616834064468E-2</v>
      </c>
      <c r="BT47" s="159">
        <v>2.4830542920265455E-2</v>
      </c>
      <c r="BU47" s="159">
        <v>7.6354981378339085E-3</v>
      </c>
      <c r="BV47" s="159">
        <v>1.5488950584135472E-2</v>
      </c>
      <c r="BW47" s="159">
        <v>1.0619038758091246E-4</v>
      </c>
      <c r="BX47" s="159">
        <v>1.3375546162807523E-4</v>
      </c>
      <c r="BY47" s="159">
        <v>1.8122107900701926E-4</v>
      </c>
      <c r="BZ47" s="159">
        <v>2.8948931930271615E-5</v>
      </c>
      <c r="CA47" s="159">
        <v>2.5051889192091507E-5</v>
      </c>
      <c r="CB47" s="159">
        <v>1.9244964439382594E-5</v>
      </c>
      <c r="CC47" s="159">
        <v>2.8828113320692622E-5</v>
      </c>
      <c r="CD47" s="159">
        <v>8.7700981130451315E-5</v>
      </c>
      <c r="CE47" s="159">
        <v>5.5602937507905238E-5</v>
      </c>
      <c r="CF47" s="159">
        <v>9.7958166677378333E-5</v>
      </c>
      <c r="CG47" s="159">
        <v>1.1132194374574639E-5</v>
      </c>
      <c r="CH47" s="159">
        <v>7.8577609801158886E-5</v>
      </c>
      <c r="CI47" s="159">
        <v>5.403288868975996E-4</v>
      </c>
      <c r="CJ47" s="159">
        <v>2.0978238849525666E-5</v>
      </c>
      <c r="CK47" s="159">
        <v>2.8337359330205459E-5</v>
      </c>
      <c r="CL47" s="159">
        <v>7.0527196500708755E-5</v>
      </c>
      <c r="CM47" s="159">
        <v>5.5480665415548221E-5</v>
      </c>
      <c r="CN47" s="159">
        <v>1.1007906409559725E-5</v>
      </c>
      <c r="CO47" s="159">
        <v>2.9018003434262849E-5</v>
      </c>
      <c r="CP47" s="159">
        <v>1.6585951967699691E-4</v>
      </c>
      <c r="CQ47" s="159">
        <v>9.6603215397154811E-6</v>
      </c>
      <c r="CR47" s="159">
        <v>5.2108183081866484E-5</v>
      </c>
      <c r="CS47" s="159">
        <v>2.227876248832662E-5</v>
      </c>
      <c r="CT47" s="159">
        <v>5.1679567494005345E-5</v>
      </c>
      <c r="CU47" s="159">
        <v>3.925185469694744E-5</v>
      </c>
      <c r="CV47" s="159">
        <v>2.9676915006185368E-5</v>
      </c>
      <c r="CW47" s="159">
        <v>1.5288257701170838E-5</v>
      </c>
      <c r="CX47" s="159">
        <v>1.5601526944939155E-5</v>
      </c>
      <c r="CY47" s="159">
        <v>2.9153277679184713E-5</v>
      </c>
      <c r="CZ47" s="159">
        <v>1.9450943607417421E-5</v>
      </c>
      <c r="DA47" s="159">
        <v>1.6208437156966145E-5</v>
      </c>
      <c r="DB47" s="159">
        <v>4.2803404681714418E-5</v>
      </c>
      <c r="DC47" s="159">
        <v>2.6947599041485055E-5</v>
      </c>
      <c r="DD47" s="159">
        <v>6.2714019556355067E-5</v>
      </c>
      <c r="DE47" s="159">
        <v>1.2909660179350834E-5</v>
      </c>
      <c r="DF47" s="159">
        <v>2.601523086301591E-5</v>
      </c>
      <c r="DG47" s="159">
        <v>1.7436438093576719E-5</v>
      </c>
      <c r="DH47" s="159">
        <v>2.520017694778028E-5</v>
      </c>
      <c r="DI47" s="159">
        <v>3.1308385269544849E-5</v>
      </c>
      <c r="DJ47" s="159">
        <v>2.6604027346048804E-5</v>
      </c>
      <c r="DK47" s="159">
        <v>3.5587745183258859E-5</v>
      </c>
      <c r="DL47" s="159">
        <v>1.4961824845718919E-4</v>
      </c>
    </row>
    <row r="48" spans="2:116">
      <c r="B48" s="157">
        <v>289</v>
      </c>
      <c r="C48" s="158" t="s">
        <v>442</v>
      </c>
      <c r="D48" s="159">
        <v>0.20633101348163241</v>
      </c>
      <c r="E48" s="159">
        <v>0.27839799924433928</v>
      </c>
      <c r="F48" s="159">
        <v>7.9925838239950656E-2</v>
      </c>
      <c r="G48" s="159">
        <v>6.1655112669238305E-4</v>
      </c>
      <c r="H48" s="159">
        <v>8.9444786126246817E-2</v>
      </c>
      <c r="I48" s="159">
        <v>7.7053944701995475E-2</v>
      </c>
      <c r="J48" s="159">
        <v>4.8134835532485595E-4</v>
      </c>
      <c r="K48" s="159">
        <v>3.1906320408710287E-4</v>
      </c>
      <c r="L48" s="159">
        <v>1.4977820986535292E-4</v>
      </c>
      <c r="M48" s="159">
        <v>1.9636675966894251E-4</v>
      </c>
      <c r="N48" s="159">
        <v>1.2869182016936388E-4</v>
      </c>
      <c r="O48" s="159">
        <v>4.9916592393251871E-3</v>
      </c>
      <c r="P48" s="159">
        <v>3.9946994829849498E-3</v>
      </c>
      <c r="Q48" s="159">
        <v>9.7841354955417975E-4</v>
      </c>
      <c r="R48" s="159">
        <v>1.3048368070768932E-2</v>
      </c>
      <c r="S48" s="159">
        <v>2.6791174656701374E-4</v>
      </c>
      <c r="T48" s="159">
        <v>0</v>
      </c>
      <c r="U48" s="159">
        <v>8.5463534787275612E-5</v>
      </c>
      <c r="V48" s="159">
        <v>6.773257744763781E-4</v>
      </c>
      <c r="W48" s="159">
        <v>3.1913201760351484E-3</v>
      </c>
      <c r="X48" s="159">
        <v>1.4998193244606656E-2</v>
      </c>
      <c r="Y48" s="159">
        <v>6.7576780595069396E-4</v>
      </c>
      <c r="Z48" s="159">
        <v>4.2210920283842677E-4</v>
      </c>
      <c r="AA48" s="159">
        <v>2.1927170707684344E-4</v>
      </c>
      <c r="AB48" s="159">
        <v>9.173286571947512E-5</v>
      </c>
      <c r="AC48" s="159">
        <v>4.4120324736851464E-3</v>
      </c>
      <c r="AD48" s="159">
        <v>8.164507341071053E-5</v>
      </c>
      <c r="AE48" s="159">
        <v>2.0522944605561571E-3</v>
      </c>
      <c r="AF48" s="159">
        <v>6.5978086295170229E-4</v>
      </c>
      <c r="AG48" s="159">
        <v>2.8315472319887446E-4</v>
      </c>
      <c r="AH48" s="159">
        <v>4.4148972111672661E-3</v>
      </c>
      <c r="AI48" s="159">
        <v>4.1832960201877954E-3</v>
      </c>
      <c r="AJ48" s="159">
        <v>9.7100232659751628E-5</v>
      </c>
      <c r="AK48" s="159">
        <v>1.5201066107862877E-4</v>
      </c>
      <c r="AL48" s="159">
        <v>4.4405628418407966E-4</v>
      </c>
      <c r="AM48" s="159">
        <v>7.6487498473939326E-3</v>
      </c>
      <c r="AN48" s="159">
        <v>1.8396419758892389E-3</v>
      </c>
      <c r="AO48" s="159">
        <v>2.7375870861273805E-3</v>
      </c>
      <c r="AP48" s="159">
        <v>2.4216211536377354E-3</v>
      </c>
      <c r="AQ48" s="159">
        <v>2.4649699083772788E-3</v>
      </c>
      <c r="AR48" s="159">
        <v>2.1905166302899331E-3</v>
      </c>
      <c r="AS48" s="159">
        <v>6.8690828090184819E-4</v>
      </c>
      <c r="AT48" s="159">
        <v>-1.0836920355839738E-5</v>
      </c>
      <c r="AU48" s="159">
        <v>2.1980371193922837E-3</v>
      </c>
      <c r="AV48" s="159">
        <v>7.4472971717325204E-5</v>
      </c>
      <c r="AW48" s="159">
        <v>4.1845373906577716E-4</v>
      </c>
      <c r="AX48" s="159">
        <v>4.1635976484409571E-4</v>
      </c>
      <c r="AY48" s="159">
        <v>1.0204183212975081E-2</v>
      </c>
      <c r="AZ48" s="159">
        <v>1.009800023356791</v>
      </c>
      <c r="BA48" s="159">
        <v>7.5754934554156956E-3</v>
      </c>
      <c r="BB48" s="159">
        <v>6.6737781430026054E-3</v>
      </c>
      <c r="BC48" s="159">
        <v>8.4087450928760233E-3</v>
      </c>
      <c r="BD48" s="159">
        <v>3.1500049746339986E-3</v>
      </c>
      <c r="BE48" s="159">
        <v>5.145042375213401E-3</v>
      </c>
      <c r="BF48" s="159">
        <v>7.5683115895821152E-3</v>
      </c>
      <c r="BG48" s="159">
        <v>4.1218303581322495E-3</v>
      </c>
      <c r="BH48" s="159">
        <v>5.4147297887033692E-3</v>
      </c>
      <c r="BI48" s="159">
        <v>4.8528323164444527E-3</v>
      </c>
      <c r="BJ48" s="159">
        <v>6.4906468780822632E-3</v>
      </c>
      <c r="BK48" s="159">
        <v>8.5397586053987205E-3</v>
      </c>
      <c r="BL48" s="159">
        <v>1.4431437961068799E-3</v>
      </c>
      <c r="BM48" s="159">
        <v>1.6450614064222658E-3</v>
      </c>
      <c r="BN48" s="159">
        <v>2.6850914922849868E-3</v>
      </c>
      <c r="BO48" s="159">
        <v>3.6162137348637749E-3</v>
      </c>
      <c r="BP48" s="159">
        <v>1.2142779945419908E-3</v>
      </c>
      <c r="BQ48" s="159">
        <v>4.8543047802651141E-3</v>
      </c>
      <c r="BR48" s="159">
        <v>1.4024496648961431E-4</v>
      </c>
      <c r="BS48" s="159">
        <v>4.3649231690465213E-3</v>
      </c>
      <c r="BT48" s="159">
        <v>1.5907081828696795E-2</v>
      </c>
      <c r="BU48" s="159">
        <v>1.8215122982591003E-3</v>
      </c>
      <c r="BV48" s="159">
        <v>1.5927160034138179E-3</v>
      </c>
      <c r="BW48" s="159">
        <v>2.9396850459693859E-4</v>
      </c>
      <c r="BX48" s="159">
        <v>3.9942229769155779E-4</v>
      </c>
      <c r="BY48" s="159">
        <v>4.2179683126592469E-4</v>
      </c>
      <c r="BZ48" s="159">
        <v>1.5324852688504534E-4</v>
      </c>
      <c r="CA48" s="159">
        <v>6.384184028175511E-4</v>
      </c>
      <c r="CB48" s="159">
        <v>7.36769865457382E-5</v>
      </c>
      <c r="CC48" s="159">
        <v>6.2213320042958439E-5</v>
      </c>
      <c r="CD48" s="159">
        <v>1.1991562949518054E-4</v>
      </c>
      <c r="CE48" s="159">
        <v>1.2801062271258236E-4</v>
      </c>
      <c r="CF48" s="159">
        <v>2.256331533610526E-4</v>
      </c>
      <c r="CG48" s="159">
        <v>3.6606554454118439E-4</v>
      </c>
      <c r="CH48" s="159">
        <v>4.5221730524859678E-4</v>
      </c>
      <c r="CI48" s="159">
        <v>1.363532719900483E-3</v>
      </c>
      <c r="CJ48" s="159">
        <v>4.3353760648329393E-4</v>
      </c>
      <c r="CK48" s="159">
        <v>3.0957286381366072E-4</v>
      </c>
      <c r="CL48" s="159">
        <v>6.5477238257152879E-4</v>
      </c>
      <c r="CM48" s="159">
        <v>2.4181205345558828E-3</v>
      </c>
      <c r="CN48" s="159">
        <v>4.3736651566900534E-5</v>
      </c>
      <c r="CO48" s="159">
        <v>2.1714316938509784E-4</v>
      </c>
      <c r="CP48" s="159">
        <v>1.7166759016320595E-4</v>
      </c>
      <c r="CQ48" s="159">
        <v>1.0662009239957709E-4</v>
      </c>
      <c r="CR48" s="159">
        <v>1.5507079579064217E-4</v>
      </c>
      <c r="CS48" s="159">
        <v>1.8257342136956947E-4</v>
      </c>
      <c r="CT48" s="159">
        <v>6.1786078939852227E-4</v>
      </c>
      <c r="CU48" s="159">
        <v>9.1014081944904007E-5</v>
      </c>
      <c r="CV48" s="159">
        <v>1.5529178152906727E-4</v>
      </c>
      <c r="CW48" s="159">
        <v>3.3260145170866832E-4</v>
      </c>
      <c r="CX48" s="159">
        <v>1.2031540087195758E-4</v>
      </c>
      <c r="CY48" s="159">
        <v>2.1237817404984172E-4</v>
      </c>
      <c r="CZ48" s="159">
        <v>1.8883785808064451E-4</v>
      </c>
      <c r="DA48" s="159">
        <v>5.7472627294871865E-4</v>
      </c>
      <c r="DB48" s="159">
        <v>3.2450490270584717E-4</v>
      </c>
      <c r="DC48" s="159">
        <v>6.260616666866806E-5</v>
      </c>
      <c r="DD48" s="159">
        <v>1.2203795955695227E-3</v>
      </c>
      <c r="DE48" s="159">
        <v>1.0210752284706456E-4</v>
      </c>
      <c r="DF48" s="159">
        <v>4.2904567068823246E-4</v>
      </c>
      <c r="DG48" s="159">
        <v>7.6987990773868284E-4</v>
      </c>
      <c r="DH48" s="159">
        <v>8.9795110246643E-4</v>
      </c>
      <c r="DI48" s="159">
        <v>1.3449622069541285E-4</v>
      </c>
      <c r="DJ48" s="159">
        <v>1.1742716789425013E-3</v>
      </c>
      <c r="DK48" s="159">
        <v>3.9490077355892102E-4</v>
      </c>
      <c r="DL48" s="159">
        <v>1.4248204758569678E-3</v>
      </c>
    </row>
    <row r="49" spans="2:116">
      <c r="B49" s="157">
        <v>291</v>
      </c>
      <c r="C49" s="158" t="s">
        <v>443</v>
      </c>
      <c r="D49" s="159">
        <v>0.19447037720968696</v>
      </c>
      <c r="E49" s="159">
        <v>0.17342728418312237</v>
      </c>
      <c r="F49" s="159">
        <v>0.11039615697870522</v>
      </c>
      <c r="G49" s="159">
        <v>2.5889257840221236E-5</v>
      </c>
      <c r="H49" s="159">
        <v>3.4985934155697368E-2</v>
      </c>
      <c r="I49" s="159">
        <v>3.301018065084467E-2</v>
      </c>
      <c r="J49" s="159">
        <v>1.279580663853696E-4</v>
      </c>
      <c r="K49" s="159">
        <v>6.0949128139540837E-5</v>
      </c>
      <c r="L49" s="159">
        <v>6.9482885676072138E-5</v>
      </c>
      <c r="M49" s="159">
        <v>1.3391817503784103E-4</v>
      </c>
      <c r="N49" s="159">
        <v>4.1958200155273507E-5</v>
      </c>
      <c r="O49" s="159">
        <v>4.2491396573973516E-4</v>
      </c>
      <c r="P49" s="159">
        <v>7.5126878559046814E-4</v>
      </c>
      <c r="Q49" s="159">
        <v>3.3901269367653677E-5</v>
      </c>
      <c r="R49" s="159">
        <v>4.1135641029898493E-5</v>
      </c>
      <c r="S49" s="159">
        <v>2.1006183874471982E-5</v>
      </c>
      <c r="T49" s="159">
        <v>0</v>
      </c>
      <c r="U49" s="159">
        <v>5.4062895828491769E-5</v>
      </c>
      <c r="V49" s="159">
        <v>4.7255232169462048E-5</v>
      </c>
      <c r="W49" s="159">
        <v>9.476433654412097E-5</v>
      </c>
      <c r="X49" s="159">
        <v>1.5482631528771582E-3</v>
      </c>
      <c r="Y49" s="159">
        <v>4.7748389391136344E-5</v>
      </c>
      <c r="Z49" s="159">
        <v>4.2413597582732547E-5</v>
      </c>
      <c r="AA49" s="159">
        <v>6.6940867308803924E-5</v>
      </c>
      <c r="AB49" s="159">
        <v>7.3894149540526074E-5</v>
      </c>
      <c r="AC49" s="159">
        <v>4.961309376215892E-5</v>
      </c>
      <c r="AD49" s="159">
        <v>3.9752487918096728E-5</v>
      </c>
      <c r="AE49" s="159">
        <v>8.4643075881203796E-5</v>
      </c>
      <c r="AF49" s="159">
        <v>3.1545469836488824E-5</v>
      </c>
      <c r="AG49" s="159">
        <v>5.8862027351274559E-5</v>
      </c>
      <c r="AH49" s="159">
        <v>2.101641953981162E-5</v>
      </c>
      <c r="AI49" s="159">
        <v>3.6247046415979256E-5</v>
      </c>
      <c r="AJ49" s="159">
        <v>1.1239556684344487E-5</v>
      </c>
      <c r="AK49" s="159">
        <v>6.8680643936742686E-5</v>
      </c>
      <c r="AL49" s="159">
        <v>1.5887362931528884E-4</v>
      </c>
      <c r="AM49" s="159">
        <v>7.7971809921555444E-5</v>
      </c>
      <c r="AN49" s="159">
        <v>7.2969869318582355E-5</v>
      </c>
      <c r="AO49" s="159">
        <v>9.9117091522038362E-4</v>
      </c>
      <c r="AP49" s="159">
        <v>1.900205776948504E-4</v>
      </c>
      <c r="AQ49" s="159">
        <v>6.9620573835135432E-4</v>
      </c>
      <c r="AR49" s="159">
        <v>3.1579148203222506E-4</v>
      </c>
      <c r="AS49" s="159">
        <v>3.0426421169678965E-4</v>
      </c>
      <c r="AT49" s="159">
        <v>-4.790820920944681E-6</v>
      </c>
      <c r="AU49" s="159">
        <v>4.3304714188850484E-4</v>
      </c>
      <c r="AV49" s="159">
        <v>2.1012847359440303E-5</v>
      </c>
      <c r="AW49" s="159">
        <v>6.9294973176346899E-5</v>
      </c>
      <c r="AX49" s="159">
        <v>4.1526348726510568E-5</v>
      </c>
      <c r="AY49" s="159">
        <v>2.8270559805526038E-4</v>
      </c>
      <c r="AZ49" s="159">
        <v>2.4503067682910576E-4</v>
      </c>
      <c r="BA49" s="159">
        <v>1.030305456313072</v>
      </c>
      <c r="BB49" s="159">
        <v>8.845916085041752E-3</v>
      </c>
      <c r="BC49" s="159">
        <v>3.0685519216574453E-3</v>
      </c>
      <c r="BD49" s="159">
        <v>5.3490178756568471E-4</v>
      </c>
      <c r="BE49" s="159">
        <v>5.0075835422223706E-4</v>
      </c>
      <c r="BF49" s="159">
        <v>2.1358632632456076E-3</v>
      </c>
      <c r="BG49" s="159">
        <v>3.2393232798484666E-3</v>
      </c>
      <c r="BH49" s="159">
        <v>7.1424213696724107E-4</v>
      </c>
      <c r="BI49" s="159">
        <v>3.8744558650187234E-5</v>
      </c>
      <c r="BJ49" s="159">
        <v>6.9347998085890483E-4</v>
      </c>
      <c r="BK49" s="159">
        <v>2.8116930290552993E-4</v>
      </c>
      <c r="BL49" s="159">
        <v>5.8443456220181331E-4</v>
      </c>
      <c r="BM49" s="159">
        <v>5.1853979280935825E-4</v>
      </c>
      <c r="BN49" s="159">
        <v>2.2678182561263376E-3</v>
      </c>
      <c r="BO49" s="159">
        <v>2.8295086163217555E-3</v>
      </c>
      <c r="BP49" s="159">
        <v>1.6815886169593674E-3</v>
      </c>
      <c r="BQ49" s="159">
        <v>4.3550577106959553E-4</v>
      </c>
      <c r="BR49" s="159">
        <v>7.65695305243223E-5</v>
      </c>
      <c r="BS49" s="159">
        <v>1.8017943307829774E-3</v>
      </c>
      <c r="BT49" s="159">
        <v>2.4754102799777613E-4</v>
      </c>
      <c r="BU49" s="159">
        <v>1.0158054635328946E-3</v>
      </c>
      <c r="BV49" s="159">
        <v>1.5660963536496726E-3</v>
      </c>
      <c r="BW49" s="159">
        <v>3.2710493367145394E-4</v>
      </c>
      <c r="BX49" s="159">
        <v>3.2320064230087031E-5</v>
      </c>
      <c r="BY49" s="159">
        <v>2.4347965615586615E-3</v>
      </c>
      <c r="BZ49" s="159">
        <v>1.6922775104622726E-4</v>
      </c>
      <c r="CA49" s="159">
        <v>6.4953009736338173E-5</v>
      </c>
      <c r="CB49" s="159">
        <v>3.6873321101267101E-5</v>
      </c>
      <c r="CC49" s="159">
        <v>3.1371274921587152E-5</v>
      </c>
      <c r="CD49" s="159">
        <v>1.9976817676183262E-5</v>
      </c>
      <c r="CE49" s="159">
        <v>3.8684572395792595E-6</v>
      </c>
      <c r="CF49" s="159">
        <v>1.2760269530728548E-4</v>
      </c>
      <c r="CG49" s="159">
        <v>1.6990698088139306E-4</v>
      </c>
      <c r="CH49" s="159">
        <v>9.807415829613691E-4</v>
      </c>
      <c r="CI49" s="159">
        <v>4.2212705805741999E-5</v>
      </c>
      <c r="CJ49" s="159">
        <v>1.2557324729803857E-4</v>
      </c>
      <c r="CK49" s="159">
        <v>8.0632635762679518E-5</v>
      </c>
      <c r="CL49" s="159">
        <v>8.7493638466588068E-5</v>
      </c>
      <c r="CM49" s="159">
        <v>1.1087698496356827E-4</v>
      </c>
      <c r="CN49" s="159">
        <v>3.3674546053475958E-5</v>
      </c>
      <c r="CO49" s="159">
        <v>5.7222990747526502E-5</v>
      </c>
      <c r="CP49" s="159">
        <v>6.8776311974677679E-5</v>
      </c>
      <c r="CQ49" s="159">
        <v>9.8576428759964747E-5</v>
      </c>
      <c r="CR49" s="159">
        <v>5.6081534987204067E-5</v>
      </c>
      <c r="CS49" s="159">
        <v>5.3339798308022584E-5</v>
      </c>
      <c r="CT49" s="159">
        <v>1.45247115316898E-4</v>
      </c>
      <c r="CU49" s="159">
        <v>4.6056350378119985E-5</v>
      </c>
      <c r="CV49" s="159">
        <v>1.1478652640307659E-4</v>
      </c>
      <c r="CW49" s="159">
        <v>4.4169080069638437E-5</v>
      </c>
      <c r="CX49" s="159">
        <v>8.1999629321836625E-5</v>
      </c>
      <c r="CY49" s="159">
        <v>5.4652027488701722E-5</v>
      </c>
      <c r="CZ49" s="159">
        <v>5.3117081912174532E-5</v>
      </c>
      <c r="DA49" s="159">
        <v>6.7487929856983674E-5</v>
      </c>
      <c r="DB49" s="159">
        <v>5.0154674595014308E-4</v>
      </c>
      <c r="DC49" s="159">
        <v>3.764411706877604E-5</v>
      </c>
      <c r="DD49" s="159">
        <v>6.4201927513968552E-3</v>
      </c>
      <c r="DE49" s="159">
        <v>6.5650724825886076E-5</v>
      </c>
      <c r="DF49" s="159">
        <v>1.0768276987280464E-4</v>
      </c>
      <c r="DG49" s="159">
        <v>6.7518980978178503E-5</v>
      </c>
      <c r="DH49" s="159">
        <v>1.0761472394091839E-4</v>
      </c>
      <c r="DI49" s="159">
        <v>9.0552555408636735E-5</v>
      </c>
      <c r="DJ49" s="159">
        <v>7.9509449540371264E-5</v>
      </c>
      <c r="DK49" s="159">
        <v>4.329893767667508E-5</v>
      </c>
      <c r="DL49" s="159">
        <v>6.6617811428032068E-5</v>
      </c>
    </row>
    <row r="50" spans="2:116">
      <c r="B50" s="157">
        <v>301</v>
      </c>
      <c r="C50" s="158" t="s">
        <v>444</v>
      </c>
      <c r="D50" s="159">
        <v>0.27956452455417657</v>
      </c>
      <c r="E50" s="159">
        <v>0.22435673390918048</v>
      </c>
      <c r="F50" s="159">
        <v>0.11301472936869833</v>
      </c>
      <c r="G50" s="159">
        <v>1.2594629368425553E-5</v>
      </c>
      <c r="H50" s="159">
        <v>4.6249174800624439E-2</v>
      </c>
      <c r="I50" s="159">
        <v>4.2500753778477056E-2</v>
      </c>
      <c r="J50" s="159">
        <v>2.5293351567902742E-4</v>
      </c>
      <c r="K50" s="159">
        <v>1.1448366634561132E-4</v>
      </c>
      <c r="L50" s="159">
        <v>1.208550833027616E-4</v>
      </c>
      <c r="M50" s="159">
        <v>2.9640836904109712E-4</v>
      </c>
      <c r="N50" s="159">
        <v>7.6547153650172877E-5</v>
      </c>
      <c r="O50" s="159">
        <v>8.4393794148864335E-4</v>
      </c>
      <c r="P50" s="159">
        <v>1.2070239661981534E-3</v>
      </c>
      <c r="Q50" s="159">
        <v>5.815054494769096E-5</v>
      </c>
      <c r="R50" s="159">
        <v>7.0755846951195384E-5</v>
      </c>
      <c r="S50" s="159">
        <v>3.9824995756643716E-5</v>
      </c>
      <c r="T50" s="159">
        <v>0</v>
      </c>
      <c r="U50" s="159">
        <v>1.0310412777757272E-4</v>
      </c>
      <c r="V50" s="159">
        <v>8.6093096400862652E-5</v>
      </c>
      <c r="W50" s="159">
        <v>1.8130170323437913E-4</v>
      </c>
      <c r="X50" s="159">
        <v>2.8476445294541432E-4</v>
      </c>
      <c r="Y50" s="159">
        <v>7.8787414550015778E-5</v>
      </c>
      <c r="Z50" s="159">
        <v>7.8369282051351819E-5</v>
      </c>
      <c r="AA50" s="159">
        <v>1.2968428949838186E-4</v>
      </c>
      <c r="AB50" s="159">
        <v>1.3988740916912883E-4</v>
      </c>
      <c r="AC50" s="159">
        <v>8.1483818822972282E-5</v>
      </c>
      <c r="AD50" s="159">
        <v>7.858413116320476E-5</v>
      </c>
      <c r="AE50" s="159">
        <v>1.5961834846633038E-4</v>
      </c>
      <c r="AF50" s="159">
        <v>5.4474353466638826E-5</v>
      </c>
      <c r="AG50" s="159">
        <v>1.0362577060376713E-4</v>
      </c>
      <c r="AH50" s="159">
        <v>2.78032770566212E-5</v>
      </c>
      <c r="AI50" s="159">
        <v>4.2622088835031731E-5</v>
      </c>
      <c r="AJ50" s="159">
        <v>2.5165402481256152E-5</v>
      </c>
      <c r="AK50" s="159">
        <v>1.6184159170849513E-4</v>
      </c>
      <c r="AL50" s="159">
        <v>9.896374634155128E-4</v>
      </c>
      <c r="AM50" s="159">
        <v>1.5625028025394717E-4</v>
      </c>
      <c r="AN50" s="159">
        <v>1.4139721484320256E-4</v>
      </c>
      <c r="AO50" s="159">
        <v>2.9806762231726901E-4</v>
      </c>
      <c r="AP50" s="159">
        <v>4.5250166048248387E-4</v>
      </c>
      <c r="AQ50" s="159">
        <v>9.1913415294487784E-4</v>
      </c>
      <c r="AR50" s="159">
        <v>7.9546676801185354E-4</v>
      </c>
      <c r="AS50" s="159">
        <v>6.0991793644957811E-4</v>
      </c>
      <c r="AT50" s="159">
        <v>-1.254517087569913E-5</v>
      </c>
      <c r="AU50" s="159">
        <v>6.1944796038587333E-4</v>
      </c>
      <c r="AV50" s="159">
        <v>1.7825289694287531E-4</v>
      </c>
      <c r="AW50" s="159">
        <v>1.4278816047394455E-4</v>
      </c>
      <c r="AX50" s="159">
        <v>1.141766386854191E-4</v>
      </c>
      <c r="AY50" s="159">
        <v>2.0918233980523116E-4</v>
      </c>
      <c r="AZ50" s="159">
        <v>3.6143461391832942E-4</v>
      </c>
      <c r="BA50" s="159">
        <v>1.6164458672154117E-3</v>
      </c>
      <c r="BB50" s="159">
        <v>1.0335839775239164</v>
      </c>
      <c r="BC50" s="159">
        <v>6.4681285787911364E-4</v>
      </c>
      <c r="BD50" s="159">
        <v>1.4290959811389106E-3</v>
      </c>
      <c r="BE50" s="159">
        <v>7.020968170230803E-4</v>
      </c>
      <c r="BF50" s="159">
        <v>1.4557415962209025E-3</v>
      </c>
      <c r="BG50" s="159">
        <v>3.7723697736296501E-4</v>
      </c>
      <c r="BH50" s="159">
        <v>1.0794223651574091E-3</v>
      </c>
      <c r="BI50" s="159">
        <v>1.6917688733004263E-4</v>
      </c>
      <c r="BJ50" s="159">
        <v>4.0102776994060241E-4</v>
      </c>
      <c r="BK50" s="159">
        <v>4.1975661479140818E-4</v>
      </c>
      <c r="BL50" s="159">
        <v>2.1881466385021935E-4</v>
      </c>
      <c r="BM50" s="159">
        <v>1.6583743629278451E-4</v>
      </c>
      <c r="BN50" s="159">
        <v>4.1000321941224866E-4</v>
      </c>
      <c r="BO50" s="159">
        <v>2.9978699742136118E-4</v>
      </c>
      <c r="BP50" s="159">
        <v>3.8014176432258669E-4</v>
      </c>
      <c r="BQ50" s="159">
        <v>2.523559827681202E-4</v>
      </c>
      <c r="BR50" s="159">
        <v>1.4214316532050014E-4</v>
      </c>
      <c r="BS50" s="159">
        <v>1.1727329612789496E-4</v>
      </c>
      <c r="BT50" s="159">
        <v>2.0176280724473178E-4</v>
      </c>
      <c r="BU50" s="159">
        <v>2.2638734773984973E-4</v>
      </c>
      <c r="BV50" s="159">
        <v>1.6644098370042324E-4</v>
      </c>
      <c r="BW50" s="159">
        <v>6.5341444130164524E-4</v>
      </c>
      <c r="BX50" s="159">
        <v>5.955399224053979E-5</v>
      </c>
      <c r="BY50" s="159">
        <v>3.8765849576926796E-4</v>
      </c>
      <c r="BZ50" s="159">
        <v>2.7737282399792817E-4</v>
      </c>
      <c r="CA50" s="159">
        <v>1.0552179539773125E-4</v>
      </c>
      <c r="CB50" s="159">
        <v>6.0832177259772795E-5</v>
      </c>
      <c r="CC50" s="159">
        <v>4.8898630987921315E-5</v>
      </c>
      <c r="CD50" s="159">
        <v>3.4210893185869023E-5</v>
      </c>
      <c r="CE50" s="159">
        <v>6.1526539126082485E-6</v>
      </c>
      <c r="CF50" s="159">
        <v>7.7391725677347699E-5</v>
      </c>
      <c r="CG50" s="159">
        <v>3.387779717847556E-4</v>
      </c>
      <c r="CH50" s="159">
        <v>1.9144232872557827E-3</v>
      </c>
      <c r="CI50" s="159">
        <v>1.8846645158395757E-4</v>
      </c>
      <c r="CJ50" s="159">
        <v>1.7665839603459512E-4</v>
      </c>
      <c r="CK50" s="159">
        <v>1.7976012979420734E-4</v>
      </c>
      <c r="CL50" s="159">
        <v>1.3105333136685746E-4</v>
      </c>
      <c r="CM50" s="159">
        <v>1.3862021565377291E-4</v>
      </c>
      <c r="CN50" s="159">
        <v>5.2842510252749815E-5</v>
      </c>
      <c r="CO50" s="159">
        <v>7.6846818025830981E-5</v>
      </c>
      <c r="CP50" s="159">
        <v>1.120644689432165E-4</v>
      </c>
      <c r="CQ50" s="159">
        <v>1.9033281378526328E-4</v>
      </c>
      <c r="CR50" s="159">
        <v>1.0205128055706439E-4</v>
      </c>
      <c r="CS50" s="159">
        <v>8.017170402684835E-5</v>
      </c>
      <c r="CT50" s="159">
        <v>1.4871271829885709E-4</v>
      </c>
      <c r="CU50" s="159">
        <v>4.9671930596095788E-5</v>
      </c>
      <c r="CV50" s="159">
        <v>1.80223059879147E-4</v>
      </c>
      <c r="CW50" s="159">
        <v>4.8699184590092685E-5</v>
      </c>
      <c r="CX50" s="159">
        <v>1.3455153612829107E-4</v>
      </c>
      <c r="CY50" s="159">
        <v>6.6872632223141142E-5</v>
      </c>
      <c r="CZ50" s="159">
        <v>5.8230209033903491E-5</v>
      </c>
      <c r="DA50" s="159">
        <v>1.1446822625667437E-4</v>
      </c>
      <c r="DB50" s="159">
        <v>1.036976846555281E-3</v>
      </c>
      <c r="DC50" s="159">
        <v>6.7215112768497461E-5</v>
      </c>
      <c r="DD50" s="159">
        <v>1.3051738352355296E-2</v>
      </c>
      <c r="DE50" s="159">
        <v>7.2525532618100626E-5</v>
      </c>
      <c r="DF50" s="159">
        <v>1.3893490838933799E-4</v>
      </c>
      <c r="DG50" s="159">
        <v>7.7770825816510467E-5</v>
      </c>
      <c r="DH50" s="159">
        <v>1.2752151937742617E-4</v>
      </c>
      <c r="DI50" s="159">
        <v>1.4211761185927175E-4</v>
      </c>
      <c r="DJ50" s="159">
        <v>1.149550397120552E-4</v>
      </c>
      <c r="DK50" s="159">
        <v>4.8765258439057249E-5</v>
      </c>
      <c r="DL50" s="159">
        <v>1.0132919379427702E-4</v>
      </c>
    </row>
    <row r="51" spans="2:116">
      <c r="B51" s="157">
        <v>311</v>
      </c>
      <c r="C51" s="160" t="s">
        <v>445</v>
      </c>
      <c r="D51" s="159">
        <v>0.18662164935342163</v>
      </c>
      <c r="E51" s="159">
        <v>0.13877795573574847</v>
      </c>
      <c r="F51" s="159">
        <v>9.8517415789486515E-2</v>
      </c>
      <c r="G51" s="159">
        <v>1.8530302798477416E-4</v>
      </c>
      <c r="H51" s="159">
        <v>3.2773321403707756E-2</v>
      </c>
      <c r="I51" s="159">
        <v>3.0561640981978021E-2</v>
      </c>
      <c r="J51" s="159">
        <v>1.3069921300627136E-4</v>
      </c>
      <c r="K51" s="159">
        <v>8.4837021665834668E-5</v>
      </c>
      <c r="L51" s="159">
        <v>1.3572013984069935E-3</v>
      </c>
      <c r="M51" s="159">
        <v>7.6154497405848812E-5</v>
      </c>
      <c r="N51" s="159">
        <v>3.5834975713279489E-5</v>
      </c>
      <c r="O51" s="159">
        <v>7.8578817536624571E-5</v>
      </c>
      <c r="P51" s="159">
        <v>1.5484786672405164E-4</v>
      </c>
      <c r="Q51" s="159">
        <v>3.015465322594474E-5</v>
      </c>
      <c r="R51" s="159">
        <v>2.7869013598969224E-5</v>
      </c>
      <c r="S51" s="159">
        <v>2.1910932047188258E-5</v>
      </c>
      <c r="T51" s="159">
        <v>0</v>
      </c>
      <c r="U51" s="159">
        <v>3.3056885685244204E-5</v>
      </c>
      <c r="V51" s="159">
        <v>4.1472980278895592E-5</v>
      </c>
      <c r="W51" s="159">
        <v>5.2475516364186809E-5</v>
      </c>
      <c r="X51" s="159">
        <v>3.5686141598371432E-5</v>
      </c>
      <c r="Y51" s="159">
        <v>3.533533463917962E-5</v>
      </c>
      <c r="Z51" s="159">
        <v>3.6840338272259887E-5</v>
      </c>
      <c r="AA51" s="159">
        <v>5.1558988755112226E-5</v>
      </c>
      <c r="AB51" s="159">
        <v>4.1057292027427803E-5</v>
      </c>
      <c r="AC51" s="159">
        <v>2.681215041234786E-5</v>
      </c>
      <c r="AD51" s="159">
        <v>1.9179411873358563E-5</v>
      </c>
      <c r="AE51" s="159">
        <v>4.454262229399034E-5</v>
      </c>
      <c r="AF51" s="159">
        <v>1.9865051286359095E-5</v>
      </c>
      <c r="AG51" s="159">
        <v>3.486126091806833E-5</v>
      </c>
      <c r="AH51" s="159">
        <v>1.4381160932981282E-5</v>
      </c>
      <c r="AI51" s="159">
        <v>2.1922376911857961E-5</v>
      </c>
      <c r="AJ51" s="159">
        <v>6.3656018174678678E-6</v>
      </c>
      <c r="AK51" s="159">
        <v>4.2237010455852122E-5</v>
      </c>
      <c r="AL51" s="159">
        <v>3.6619786539854443E-5</v>
      </c>
      <c r="AM51" s="159">
        <v>4.4863169501428295E-5</v>
      </c>
      <c r="AN51" s="159">
        <v>5.94918652712975E-5</v>
      </c>
      <c r="AO51" s="159">
        <v>4.5066285104564759E-5</v>
      </c>
      <c r="AP51" s="159">
        <v>4.8408359446907129E-5</v>
      </c>
      <c r="AQ51" s="159">
        <v>4.4904427057115923E-5</v>
      </c>
      <c r="AR51" s="159">
        <v>5.5632895890855234E-5</v>
      </c>
      <c r="AS51" s="159">
        <v>1.3666905552593434E-4</v>
      </c>
      <c r="AT51" s="159">
        <v>-2.7586418760384474E-7</v>
      </c>
      <c r="AU51" s="159">
        <v>5.7897817450523916E-5</v>
      </c>
      <c r="AV51" s="159">
        <v>2.4028828025604027E-5</v>
      </c>
      <c r="AW51" s="159">
        <v>2.9244516497184455E-5</v>
      </c>
      <c r="AX51" s="159">
        <v>2.5510880276150161E-5</v>
      </c>
      <c r="AY51" s="159">
        <v>6.0354331020118609E-5</v>
      </c>
      <c r="AZ51" s="159">
        <v>4.1726660632458216E-5</v>
      </c>
      <c r="BA51" s="159">
        <v>5.8528951935299855E-4</v>
      </c>
      <c r="BB51" s="159">
        <v>1.109488962448669E-3</v>
      </c>
      <c r="BC51" s="159">
        <v>1.0149082429885448</v>
      </c>
      <c r="BD51" s="159">
        <v>5.2947910597910931E-5</v>
      </c>
      <c r="BE51" s="159">
        <v>3.6617208589746961E-5</v>
      </c>
      <c r="BF51" s="159">
        <v>4.9348807834088428E-4</v>
      </c>
      <c r="BG51" s="159">
        <v>2.9472157896924544E-5</v>
      </c>
      <c r="BH51" s="159">
        <v>1.9470245730324241E-4</v>
      </c>
      <c r="BI51" s="159">
        <v>2.0904759508658424E-5</v>
      </c>
      <c r="BJ51" s="159">
        <v>1.9195385542643571E-4</v>
      </c>
      <c r="BK51" s="159">
        <v>4.904748183212046E-4</v>
      </c>
      <c r="BL51" s="159">
        <v>6.7230432524207454E-5</v>
      </c>
      <c r="BM51" s="159">
        <v>5.626205135136365E-5</v>
      </c>
      <c r="BN51" s="159">
        <v>1.0045223905760597E-4</v>
      </c>
      <c r="BO51" s="159">
        <v>4.8243577139107479E-5</v>
      </c>
      <c r="BP51" s="159">
        <v>4.5313944690234369E-5</v>
      </c>
      <c r="BQ51" s="159">
        <v>1.2878413231048514E-4</v>
      </c>
      <c r="BR51" s="159">
        <v>5.011391119592046E-5</v>
      </c>
      <c r="BS51" s="159">
        <v>1.1159723982603729E-4</v>
      </c>
      <c r="BT51" s="159">
        <v>5.0131558443339001E-5</v>
      </c>
      <c r="BU51" s="159">
        <v>7.5605294615557772E-5</v>
      </c>
      <c r="BV51" s="159">
        <v>5.4382434233880348E-5</v>
      </c>
      <c r="BW51" s="159">
        <v>1.5202670706342431E-4</v>
      </c>
      <c r="BX51" s="159">
        <v>1.8351389570153179E-5</v>
      </c>
      <c r="BY51" s="159">
        <v>1.026032261982697E-4</v>
      </c>
      <c r="BZ51" s="159">
        <v>8.9688077352532405E-5</v>
      </c>
      <c r="CA51" s="159">
        <v>2.2186283884581155E-4</v>
      </c>
      <c r="CB51" s="159">
        <v>3.9375854405612573E-5</v>
      </c>
      <c r="CC51" s="159">
        <v>2.3438632405777053E-5</v>
      </c>
      <c r="CD51" s="159">
        <v>1.5168855250685277E-5</v>
      </c>
      <c r="CE51" s="159">
        <v>3.1391877127968685E-6</v>
      </c>
      <c r="CF51" s="159">
        <v>2.9622533636491572E-5</v>
      </c>
      <c r="CG51" s="159">
        <v>8.6830806458523951E-5</v>
      </c>
      <c r="CH51" s="159">
        <v>4.5863949330974326E-4</v>
      </c>
      <c r="CI51" s="159">
        <v>7.4907787003618802E-5</v>
      </c>
      <c r="CJ51" s="159">
        <v>7.2730665194546855E-5</v>
      </c>
      <c r="CK51" s="159">
        <v>8.332695249422929E-5</v>
      </c>
      <c r="CL51" s="159">
        <v>7.9722381880308984E-5</v>
      </c>
      <c r="CM51" s="159">
        <v>9.1501859593830595E-5</v>
      </c>
      <c r="CN51" s="159">
        <v>4.1045438915052779E-5</v>
      </c>
      <c r="CO51" s="159">
        <v>4.5535433539601378E-5</v>
      </c>
      <c r="CP51" s="159">
        <v>6.5001463641179943E-5</v>
      </c>
      <c r="CQ51" s="159">
        <v>5.6123834511102465E-5</v>
      </c>
      <c r="CR51" s="159">
        <v>7.9286796594886299E-5</v>
      </c>
      <c r="CS51" s="159">
        <v>3.0591343336584201E-4</v>
      </c>
      <c r="CT51" s="159">
        <v>5.7558175874257672E-4</v>
      </c>
      <c r="CU51" s="159">
        <v>2.2933914009674586E-5</v>
      </c>
      <c r="CV51" s="159">
        <v>8.1897701226256252E-5</v>
      </c>
      <c r="CW51" s="159">
        <v>2.6729822941130169E-3</v>
      </c>
      <c r="CX51" s="159">
        <v>1.2639810807631615E-3</v>
      </c>
      <c r="CY51" s="159">
        <v>6.5060118775017186E-4</v>
      </c>
      <c r="CZ51" s="159">
        <v>4.7413951759212156E-4</v>
      </c>
      <c r="DA51" s="159">
        <v>5.9968966230121628E-5</v>
      </c>
      <c r="DB51" s="159">
        <v>5.539688985961587E-4</v>
      </c>
      <c r="DC51" s="159">
        <v>4.1025470868276947E-5</v>
      </c>
      <c r="DD51" s="159">
        <v>2.8240611496082729E-3</v>
      </c>
      <c r="DE51" s="159">
        <v>8.1907959234254338E-5</v>
      </c>
      <c r="DF51" s="159">
        <v>6.5887205791829732E-5</v>
      </c>
      <c r="DG51" s="159">
        <v>4.1975456309552098E-5</v>
      </c>
      <c r="DH51" s="159">
        <v>5.7674661020849776E-5</v>
      </c>
      <c r="DI51" s="159">
        <v>9.1415023454230124E-4</v>
      </c>
      <c r="DJ51" s="159">
        <v>1.3814357026231959E-4</v>
      </c>
      <c r="DK51" s="159">
        <v>4.7250514451373377E-3</v>
      </c>
      <c r="DL51" s="159">
        <v>9.8475888232759989E-5</v>
      </c>
    </row>
    <row r="52" spans="2:116">
      <c r="B52" s="157">
        <v>321</v>
      </c>
      <c r="C52" s="158" t="s">
        <v>446</v>
      </c>
      <c r="D52" s="159">
        <v>0.10806372814409915</v>
      </c>
      <c r="E52" s="159">
        <v>0.16252477156035186</v>
      </c>
      <c r="F52" s="159">
        <v>-8.1332448344911171E-2</v>
      </c>
      <c r="G52" s="159">
        <v>3.7373204308242689E-6</v>
      </c>
      <c r="H52" s="159">
        <v>2.6070247954618955E-2</v>
      </c>
      <c r="I52" s="159">
        <v>2.6070247954618955E-2</v>
      </c>
      <c r="J52" s="159">
        <v>3.006386056960741E-5</v>
      </c>
      <c r="K52" s="159">
        <v>1.3984319156192689E-5</v>
      </c>
      <c r="L52" s="159">
        <v>2.8138448060789403E-5</v>
      </c>
      <c r="M52" s="159">
        <v>3.0009389869890488E-5</v>
      </c>
      <c r="N52" s="159">
        <v>1.0910001473128857E-5</v>
      </c>
      <c r="O52" s="159">
        <v>3.3581502883183753E-5</v>
      </c>
      <c r="P52" s="159">
        <v>7.1770490676299395E-5</v>
      </c>
      <c r="Q52" s="159">
        <v>6.8667255426124196E-6</v>
      </c>
      <c r="R52" s="159">
        <v>8.0931792054787563E-6</v>
      </c>
      <c r="S52" s="159">
        <v>4.7482153041283816E-6</v>
      </c>
      <c r="T52" s="159">
        <v>0</v>
      </c>
      <c r="U52" s="159">
        <v>1.2209122720836747E-5</v>
      </c>
      <c r="V52" s="159">
        <v>1.5561866793511295E-5</v>
      </c>
      <c r="W52" s="159">
        <v>2.0019150329710014E-5</v>
      </c>
      <c r="X52" s="159">
        <v>1.3009744450870414E-5</v>
      </c>
      <c r="Y52" s="159">
        <v>9.5225819526466993E-6</v>
      </c>
      <c r="Z52" s="159">
        <v>9.1915405502243434E-6</v>
      </c>
      <c r="AA52" s="159">
        <v>1.5251117974432718E-5</v>
      </c>
      <c r="AB52" s="159">
        <v>1.6209266698272018E-5</v>
      </c>
      <c r="AC52" s="159">
        <v>8.5303587329523144E-6</v>
      </c>
      <c r="AD52" s="159">
        <v>9.168133750292257E-6</v>
      </c>
      <c r="AE52" s="159">
        <v>1.9052526240703598E-5</v>
      </c>
      <c r="AF52" s="159">
        <v>6.4467327079101697E-6</v>
      </c>
      <c r="AG52" s="159">
        <v>1.2140851435894576E-5</v>
      </c>
      <c r="AH52" s="159">
        <v>2.7794620251434281E-6</v>
      </c>
      <c r="AI52" s="159">
        <v>4.8689125628506893E-6</v>
      </c>
      <c r="AJ52" s="159">
        <v>2.5258009065553691E-6</v>
      </c>
      <c r="AK52" s="159">
        <v>1.4907525281684214E-5</v>
      </c>
      <c r="AL52" s="159">
        <v>1.3756007951000227E-5</v>
      </c>
      <c r="AM52" s="159">
        <v>1.7492241628034897E-5</v>
      </c>
      <c r="AN52" s="159">
        <v>2.045820531990612E-5</v>
      </c>
      <c r="AO52" s="159">
        <v>1.4907559504392352E-5</v>
      </c>
      <c r="AP52" s="159">
        <v>1.8956499417971973E-5</v>
      </c>
      <c r="AQ52" s="159">
        <v>1.7956190932009307E-5</v>
      </c>
      <c r="AR52" s="159">
        <v>2.2505478412160763E-5</v>
      </c>
      <c r="AS52" s="159">
        <v>7.0130535334833125E-5</v>
      </c>
      <c r="AT52" s="159">
        <v>-9.1077583391407648E-7</v>
      </c>
      <c r="AU52" s="159">
        <v>2.5024173070999457E-5</v>
      </c>
      <c r="AV52" s="159">
        <v>4.6220025744281889E-6</v>
      </c>
      <c r="AW52" s="159">
        <v>1.1987191901810332E-5</v>
      </c>
      <c r="AX52" s="159">
        <v>8.4212295482218269E-6</v>
      </c>
      <c r="AY52" s="159">
        <v>2.4192032497598228E-5</v>
      </c>
      <c r="AZ52" s="159">
        <v>3.4751717446294072E-5</v>
      </c>
      <c r="BA52" s="159">
        <v>1.8404713698123379E-4</v>
      </c>
      <c r="BB52" s="159">
        <v>2.3270417343486605E-4</v>
      </c>
      <c r="BC52" s="159">
        <v>1.0595774299739989E-2</v>
      </c>
      <c r="BD52" s="159">
        <v>1.0141940883825453</v>
      </c>
      <c r="BE52" s="159">
        <v>4.6635188592435428E-3</v>
      </c>
      <c r="BF52" s="159">
        <v>8.0678121612587986E-3</v>
      </c>
      <c r="BG52" s="159">
        <v>1.3910258270550695E-2</v>
      </c>
      <c r="BH52" s="159">
        <v>2.8705555276107433E-2</v>
      </c>
      <c r="BI52" s="159">
        <v>2.3186294159006499E-3</v>
      </c>
      <c r="BJ52" s="159">
        <v>1.8307700546791195E-2</v>
      </c>
      <c r="BK52" s="159">
        <v>3.07458633533753E-2</v>
      </c>
      <c r="BL52" s="159">
        <v>3.1960485911257234E-4</v>
      </c>
      <c r="BM52" s="159">
        <v>2.0028270458852368E-4</v>
      </c>
      <c r="BN52" s="159">
        <v>1.2714609166116591E-3</v>
      </c>
      <c r="BO52" s="159">
        <v>2.5264093669900535E-5</v>
      </c>
      <c r="BP52" s="159">
        <v>1.1514459393612062E-4</v>
      </c>
      <c r="BQ52" s="159">
        <v>3.3089206183513384E-3</v>
      </c>
      <c r="BR52" s="159">
        <v>1.677773108626758E-5</v>
      </c>
      <c r="BS52" s="159">
        <v>2.0849295907317556E-5</v>
      </c>
      <c r="BT52" s="159">
        <v>2.5639380382334019E-5</v>
      </c>
      <c r="BU52" s="159">
        <v>2.6543809751781215E-5</v>
      </c>
      <c r="BV52" s="159">
        <v>2.8817952591846955E-5</v>
      </c>
      <c r="BW52" s="159">
        <v>7.6112537759981651E-5</v>
      </c>
      <c r="BX52" s="159">
        <v>5.9432082844183912E-6</v>
      </c>
      <c r="BY52" s="159">
        <v>3.6202690404320414E-5</v>
      </c>
      <c r="BZ52" s="159">
        <v>3.2932130430682885E-5</v>
      </c>
      <c r="CA52" s="159">
        <v>1.4768563300956502E-5</v>
      </c>
      <c r="CB52" s="159">
        <v>7.8710153602013342E-6</v>
      </c>
      <c r="CC52" s="159">
        <v>6.3195934898158943E-6</v>
      </c>
      <c r="CD52" s="159">
        <v>4.3192558224353338E-6</v>
      </c>
      <c r="CE52" s="159">
        <v>7.6560025115463824E-7</v>
      </c>
      <c r="CF52" s="159">
        <v>9.2017621974533427E-6</v>
      </c>
      <c r="CG52" s="159">
        <v>3.9370036505110564E-5</v>
      </c>
      <c r="CH52" s="159">
        <v>2.2264435636492428E-4</v>
      </c>
      <c r="CI52" s="159">
        <v>8.2625128856039736E-6</v>
      </c>
      <c r="CJ52" s="159">
        <v>2.0100432855072953E-5</v>
      </c>
      <c r="CK52" s="159">
        <v>1.787839476066598E-5</v>
      </c>
      <c r="CL52" s="159">
        <v>1.3279256836979804E-5</v>
      </c>
      <c r="CM52" s="159">
        <v>1.355617995058549E-5</v>
      </c>
      <c r="CN52" s="159">
        <v>5.3575458856530093E-6</v>
      </c>
      <c r="CO52" s="159">
        <v>1.0051292728380782E-5</v>
      </c>
      <c r="CP52" s="159">
        <v>1.5334288378828418E-5</v>
      </c>
      <c r="CQ52" s="159">
        <v>2.5619422919911473E-5</v>
      </c>
      <c r="CR52" s="159">
        <v>1.2587644420913245E-5</v>
      </c>
      <c r="CS52" s="159">
        <v>1.7651373838992007E-5</v>
      </c>
      <c r="CT52" s="159">
        <v>2.6367948241367981E-5</v>
      </c>
      <c r="CU52" s="159">
        <v>6.876216360990065E-6</v>
      </c>
      <c r="CV52" s="159">
        <v>3.2108979002305437E-5</v>
      </c>
      <c r="CW52" s="159">
        <v>3.3590219149955014E-5</v>
      </c>
      <c r="CX52" s="159">
        <v>2.8881928343163864E-5</v>
      </c>
      <c r="CY52" s="159">
        <v>1.5927616513347977E-5</v>
      </c>
      <c r="CZ52" s="159">
        <v>1.2563665236787488E-5</v>
      </c>
      <c r="DA52" s="159">
        <v>1.573425013165969E-5</v>
      </c>
      <c r="DB52" s="159">
        <v>1.2584958092404347E-4</v>
      </c>
      <c r="DC52" s="159">
        <v>9.7831950081478025E-6</v>
      </c>
      <c r="DD52" s="159">
        <v>1.5150723092257987E-3</v>
      </c>
      <c r="DE52" s="159">
        <v>1.1435297683969239E-5</v>
      </c>
      <c r="DF52" s="159">
        <v>1.7244186655930454E-5</v>
      </c>
      <c r="DG52" s="159">
        <v>1.017456477953597E-5</v>
      </c>
      <c r="DH52" s="159">
        <v>1.6833083206528527E-5</v>
      </c>
      <c r="DI52" s="159">
        <v>2.8601855296460706E-5</v>
      </c>
      <c r="DJ52" s="159">
        <v>1.6045573864245731E-5</v>
      </c>
      <c r="DK52" s="159">
        <v>1.1556153073175728E-4</v>
      </c>
      <c r="DL52" s="159">
        <v>1.3332920741576626E-5</v>
      </c>
    </row>
    <row r="53" spans="2:116">
      <c r="B53" s="161">
        <v>329</v>
      </c>
      <c r="C53" s="162" t="s">
        <v>513</v>
      </c>
      <c r="D53" s="159">
        <v>6.1168281989615769E-2</v>
      </c>
      <c r="E53" s="159">
        <v>0.21392179253245475</v>
      </c>
      <c r="F53" s="159">
        <v>8.4854404644600978E-2</v>
      </c>
      <c r="G53" s="159">
        <v>3.9027823014632879E-4</v>
      </c>
      <c r="H53" s="159">
        <v>5.0286105315454951E-2</v>
      </c>
      <c r="I53" s="159">
        <v>4.7365743579981315E-2</v>
      </c>
      <c r="J53" s="159">
        <v>4.2959543876014971E-5</v>
      </c>
      <c r="K53" s="159">
        <v>2.1723594467119826E-5</v>
      </c>
      <c r="L53" s="159">
        <v>3.1270050838177123E-5</v>
      </c>
      <c r="M53" s="159">
        <v>4.5342590861411224E-5</v>
      </c>
      <c r="N53" s="159">
        <v>1.4247956051695638E-5</v>
      </c>
      <c r="O53" s="159">
        <v>4.8597292629333141E-5</v>
      </c>
      <c r="P53" s="159">
        <v>1.0584969050394414E-4</v>
      </c>
      <c r="Q53" s="159">
        <v>1.1106260547199455E-5</v>
      </c>
      <c r="R53" s="159">
        <v>1.2625156123093823E-5</v>
      </c>
      <c r="S53" s="159">
        <v>7.1722073916692788E-6</v>
      </c>
      <c r="T53" s="159">
        <v>0</v>
      </c>
      <c r="U53" s="159">
        <v>1.897938378333731E-5</v>
      </c>
      <c r="V53" s="159">
        <v>1.8480346260797517E-5</v>
      </c>
      <c r="W53" s="159">
        <v>2.9751028492063808E-5</v>
      </c>
      <c r="X53" s="159">
        <v>1.7755232108475749E-5</v>
      </c>
      <c r="Y53" s="159">
        <v>1.4190384615925822E-5</v>
      </c>
      <c r="Z53" s="159">
        <v>1.7538985947291949E-5</v>
      </c>
      <c r="AA53" s="159">
        <v>7.1003534607688465E-5</v>
      </c>
      <c r="AB53" s="159">
        <v>2.5290637431083581E-5</v>
      </c>
      <c r="AC53" s="159">
        <v>1.411837147650403E-5</v>
      </c>
      <c r="AD53" s="159">
        <v>1.3293600273285015E-5</v>
      </c>
      <c r="AE53" s="159">
        <v>2.7404453379412464E-5</v>
      </c>
      <c r="AF53" s="159">
        <v>1.0222958558737825E-5</v>
      </c>
      <c r="AG53" s="159">
        <v>1.8719240882984527E-5</v>
      </c>
      <c r="AH53" s="159">
        <v>5.8005855155997223E-6</v>
      </c>
      <c r="AI53" s="159">
        <v>9.0408932594035463E-6</v>
      </c>
      <c r="AJ53" s="159">
        <v>3.724241189548686E-6</v>
      </c>
      <c r="AK53" s="159">
        <v>2.1932806660662491E-5</v>
      </c>
      <c r="AL53" s="159">
        <v>2.0103697765515158E-5</v>
      </c>
      <c r="AM53" s="159">
        <v>2.6412171899222474E-5</v>
      </c>
      <c r="AN53" s="159">
        <v>3.0104052973263002E-5</v>
      </c>
      <c r="AO53" s="159">
        <v>2.4611124234464213E-5</v>
      </c>
      <c r="AP53" s="159">
        <v>2.8854573231676378E-5</v>
      </c>
      <c r="AQ53" s="159">
        <v>2.7924644740333536E-5</v>
      </c>
      <c r="AR53" s="159">
        <v>3.3056681553734087E-5</v>
      </c>
      <c r="AS53" s="159">
        <v>9.9050128625877929E-5</v>
      </c>
      <c r="AT53" s="159">
        <v>-1.6633043300144919E-6</v>
      </c>
      <c r="AU53" s="159">
        <v>3.6192990668602777E-5</v>
      </c>
      <c r="AV53" s="159">
        <v>8.4310360884711103E-6</v>
      </c>
      <c r="AW53" s="159">
        <v>1.7798550559778412E-5</v>
      </c>
      <c r="AX53" s="159">
        <v>1.6636945910268713E-5</v>
      </c>
      <c r="AY53" s="159">
        <v>3.4941694218341202E-5</v>
      </c>
      <c r="AZ53" s="159">
        <v>9.8032691494721224E-5</v>
      </c>
      <c r="BA53" s="159">
        <v>3.9262486063997926E-4</v>
      </c>
      <c r="BB53" s="159">
        <v>3.6566891262847673E-4</v>
      </c>
      <c r="BC53" s="159">
        <v>2.6111506467224113E-3</v>
      </c>
      <c r="BD53" s="159">
        <v>1.4259146823559072E-2</v>
      </c>
      <c r="BE53" s="159">
        <v>1.0115171689711075</v>
      </c>
      <c r="BF53" s="159">
        <v>2.8642621470656268E-3</v>
      </c>
      <c r="BG53" s="159">
        <v>1.2842156722914794E-3</v>
      </c>
      <c r="BH53" s="159">
        <v>8.4308862136949075E-3</v>
      </c>
      <c r="BI53" s="159">
        <v>1.3940666112742821E-3</v>
      </c>
      <c r="BJ53" s="159">
        <v>8.9895906266975623E-3</v>
      </c>
      <c r="BK53" s="159">
        <v>5.6517871654289892E-3</v>
      </c>
      <c r="BL53" s="159">
        <v>1.8983984374755709E-4</v>
      </c>
      <c r="BM53" s="159">
        <v>1.2211543762402329E-4</v>
      </c>
      <c r="BN53" s="159">
        <v>6.1796851774632768E-4</v>
      </c>
      <c r="BO53" s="159">
        <v>3.3431902960927348E-5</v>
      </c>
      <c r="BP53" s="159">
        <v>4.4315537393238448E-5</v>
      </c>
      <c r="BQ53" s="159">
        <v>3.1687301189820677E-4</v>
      </c>
      <c r="BR53" s="159">
        <v>2.4745112675160232E-5</v>
      </c>
      <c r="BS53" s="159">
        <v>5.5945819784588216E-5</v>
      </c>
      <c r="BT53" s="159">
        <v>4.068813232597479E-5</v>
      </c>
      <c r="BU53" s="159">
        <v>3.9689659336713799E-5</v>
      </c>
      <c r="BV53" s="159">
        <v>3.1098306774343571E-5</v>
      </c>
      <c r="BW53" s="159">
        <v>1.0864233447523533E-4</v>
      </c>
      <c r="BX53" s="159">
        <v>9.3072605343583449E-6</v>
      </c>
      <c r="BY53" s="159">
        <v>5.5458913911840903E-5</v>
      </c>
      <c r="BZ53" s="159">
        <v>5.3476210526287871E-5</v>
      </c>
      <c r="CA53" s="159">
        <v>2.542486268625488E-5</v>
      </c>
      <c r="CB53" s="159">
        <v>2.2389945762644437E-5</v>
      </c>
      <c r="CC53" s="159">
        <v>1.271197300281936E-5</v>
      </c>
      <c r="CD53" s="159">
        <v>8.2946333169096951E-6</v>
      </c>
      <c r="CE53" s="159">
        <v>1.7636598839407885E-6</v>
      </c>
      <c r="CF53" s="159">
        <v>1.7293974386732743E-5</v>
      </c>
      <c r="CG53" s="159">
        <v>5.8915896972438173E-5</v>
      </c>
      <c r="CH53" s="159">
        <v>3.1455044001380754E-4</v>
      </c>
      <c r="CI53" s="159">
        <v>3.1042222535720454E-5</v>
      </c>
      <c r="CJ53" s="159">
        <v>3.1165464032721601E-5</v>
      </c>
      <c r="CK53" s="159">
        <v>3.7741062227554764E-5</v>
      </c>
      <c r="CL53" s="159">
        <v>2.321046801914781E-5</v>
      </c>
      <c r="CM53" s="159">
        <v>2.6625438910251395E-5</v>
      </c>
      <c r="CN53" s="159">
        <v>1.7665076393374615E-5</v>
      </c>
      <c r="CO53" s="159">
        <v>3.9114792037230363E-5</v>
      </c>
      <c r="CP53" s="159">
        <v>1.4671318964961516E-4</v>
      </c>
      <c r="CQ53" s="159">
        <v>1.0362030044823671E-4</v>
      </c>
      <c r="CR53" s="159">
        <v>5.4715937517128973E-5</v>
      </c>
      <c r="CS53" s="159">
        <v>2.9913080287053236E-4</v>
      </c>
      <c r="CT53" s="159">
        <v>1.06255332672561E-4</v>
      </c>
      <c r="CU53" s="159">
        <v>1.447343273244033E-5</v>
      </c>
      <c r="CV53" s="159">
        <v>2.8599663917122729E-4</v>
      </c>
      <c r="CW53" s="159">
        <v>1.8399083333549582E-5</v>
      </c>
      <c r="CX53" s="159">
        <v>3.1847609843660897E-5</v>
      </c>
      <c r="CY53" s="159">
        <v>2.4217756922432503E-5</v>
      </c>
      <c r="CZ53" s="159">
        <v>2.3316329356661181E-5</v>
      </c>
      <c r="DA53" s="159">
        <v>3.305742466820197E-5</v>
      </c>
      <c r="DB53" s="159">
        <v>1.6926466086005014E-4</v>
      </c>
      <c r="DC53" s="159">
        <v>4.1296080449083422E-5</v>
      </c>
      <c r="DD53" s="159">
        <v>2.1232649098222754E-3</v>
      </c>
      <c r="DE53" s="159">
        <v>2.0170128891341995E-5</v>
      </c>
      <c r="DF53" s="159">
        <v>2.9545395588729064E-5</v>
      </c>
      <c r="DG53" s="159">
        <v>1.6423322379540098E-5</v>
      </c>
      <c r="DH53" s="159">
        <v>3.1613220454205892E-5</v>
      </c>
      <c r="DI53" s="159">
        <v>3.2606871475566481E-5</v>
      </c>
      <c r="DJ53" s="159">
        <v>3.0022280563767655E-5</v>
      </c>
      <c r="DK53" s="159">
        <v>2.2513801025927601E-3</v>
      </c>
      <c r="DL53" s="159">
        <v>2.9074554512620991E-5</v>
      </c>
    </row>
    <row r="54" spans="2:116">
      <c r="B54" s="161">
        <v>331</v>
      </c>
      <c r="C54" s="163" t="s">
        <v>514</v>
      </c>
      <c r="D54" s="159">
        <v>0.15690913891417524</v>
      </c>
      <c r="E54" s="159">
        <v>0.16747749685260491</v>
      </c>
      <c r="F54" s="159">
        <v>5.8865702919537743E-3</v>
      </c>
      <c r="G54" s="159">
        <v>2.0819647620617176E-5</v>
      </c>
      <c r="H54" s="159">
        <v>4.1250111271922331E-2</v>
      </c>
      <c r="I54" s="159">
        <v>3.9306153426636965E-2</v>
      </c>
      <c r="J54" s="159">
        <v>6.3114739537533662E-5</v>
      </c>
      <c r="K54" s="159">
        <v>3.2379940763809305E-5</v>
      </c>
      <c r="L54" s="159">
        <v>3.2361363249420741E-5</v>
      </c>
      <c r="M54" s="159">
        <v>6.3533639091282136E-5</v>
      </c>
      <c r="N54" s="159">
        <v>1.9195593571519225E-5</v>
      </c>
      <c r="O54" s="159">
        <v>7.2772161258346087E-5</v>
      </c>
      <c r="P54" s="159">
        <v>1.9103762935293117E-4</v>
      </c>
      <c r="Q54" s="159">
        <v>1.3947802237492454E-5</v>
      </c>
      <c r="R54" s="159">
        <v>1.550535136575778E-5</v>
      </c>
      <c r="S54" s="159">
        <v>9.95810367983377E-6</v>
      </c>
      <c r="T54" s="159">
        <v>0</v>
      </c>
      <c r="U54" s="159">
        <v>2.5899008493389644E-5</v>
      </c>
      <c r="V54" s="159">
        <v>2.1373881173447845E-5</v>
      </c>
      <c r="W54" s="159">
        <v>4.7139405586772037E-5</v>
      </c>
      <c r="X54" s="159">
        <v>5.7118633871849768E-5</v>
      </c>
      <c r="Y54" s="159">
        <v>1.9847795444067034E-5</v>
      </c>
      <c r="Z54" s="159">
        <v>1.9431691212206586E-5</v>
      </c>
      <c r="AA54" s="159">
        <v>3.1611416436957813E-5</v>
      </c>
      <c r="AB54" s="159">
        <v>3.4655486740863522E-5</v>
      </c>
      <c r="AC54" s="159">
        <v>1.8302780126915089E-5</v>
      </c>
      <c r="AD54" s="159">
        <v>1.9742835544319817E-5</v>
      </c>
      <c r="AE54" s="159">
        <v>4.0146839393609468E-5</v>
      </c>
      <c r="AF54" s="159">
        <v>1.3965631435834437E-5</v>
      </c>
      <c r="AG54" s="159">
        <v>2.6727683104150241E-5</v>
      </c>
      <c r="AH54" s="159">
        <v>5.1746638332572517E-6</v>
      </c>
      <c r="AI54" s="159">
        <v>9.7902380169315589E-6</v>
      </c>
      <c r="AJ54" s="159">
        <v>5.3912043268662885E-6</v>
      </c>
      <c r="AK54" s="159">
        <v>3.1994345257507499E-5</v>
      </c>
      <c r="AL54" s="159">
        <v>3.2533714428177325E-5</v>
      </c>
      <c r="AM54" s="159">
        <v>3.6883653168048442E-5</v>
      </c>
      <c r="AN54" s="159">
        <v>3.4505506331923054E-5</v>
      </c>
      <c r="AO54" s="159">
        <v>3.2919892432247636E-5</v>
      </c>
      <c r="AP54" s="159">
        <v>4.4427272741211235E-5</v>
      </c>
      <c r="AQ54" s="159">
        <v>4.0137748461118121E-5</v>
      </c>
      <c r="AR54" s="159">
        <v>4.823477617845432E-5</v>
      </c>
      <c r="AS54" s="159">
        <v>1.5270945667963647E-4</v>
      </c>
      <c r="AT54" s="159">
        <v>-3.0648457399302419E-6</v>
      </c>
      <c r="AU54" s="159">
        <v>5.4663690388735257E-5</v>
      </c>
      <c r="AV54" s="159">
        <v>9.9192290167691729E-6</v>
      </c>
      <c r="AW54" s="159">
        <v>2.7219739735486612E-5</v>
      </c>
      <c r="AX54" s="159">
        <v>1.8743290990149413E-5</v>
      </c>
      <c r="AY54" s="159">
        <v>2.8287527091680161E-4</v>
      </c>
      <c r="AZ54" s="159">
        <v>4.1500301549691622E-5</v>
      </c>
      <c r="BA54" s="159">
        <v>3.6326155279144674E-3</v>
      </c>
      <c r="BB54" s="159">
        <v>2.856107434779172E-3</v>
      </c>
      <c r="BC54" s="159">
        <v>1.9113514898479779E-3</v>
      </c>
      <c r="BD54" s="159">
        <v>3.5471681982337437E-5</v>
      </c>
      <c r="BE54" s="159">
        <v>1.8504047159913011E-4</v>
      </c>
      <c r="BF54" s="159">
        <v>1.0138582254787427</v>
      </c>
      <c r="BG54" s="159">
        <v>1.8792128016079375E-3</v>
      </c>
      <c r="BH54" s="159">
        <v>1.6560386556450316E-3</v>
      </c>
      <c r="BI54" s="159">
        <v>4.2681157771062595E-4</v>
      </c>
      <c r="BJ54" s="159">
        <v>2.2168121336183367E-3</v>
      </c>
      <c r="BK54" s="159">
        <v>2.001547412831798E-3</v>
      </c>
      <c r="BL54" s="159">
        <v>4.8896797391100597E-3</v>
      </c>
      <c r="BM54" s="159">
        <v>1.7825093965514465E-3</v>
      </c>
      <c r="BN54" s="159">
        <v>6.8422859018081109E-3</v>
      </c>
      <c r="BO54" s="159">
        <v>1.4772666868677993E-3</v>
      </c>
      <c r="BP54" s="159">
        <v>1.559306035196192E-3</v>
      </c>
      <c r="BQ54" s="159">
        <v>1.1766055805790311E-4</v>
      </c>
      <c r="BR54" s="159">
        <v>3.4988113231552543E-5</v>
      </c>
      <c r="BS54" s="159">
        <v>3.667764883879892E-4</v>
      </c>
      <c r="BT54" s="159">
        <v>6.1282866872286608E-4</v>
      </c>
      <c r="BU54" s="159">
        <v>2.9140205714936685E-4</v>
      </c>
      <c r="BV54" s="159">
        <v>7.4985785756655611E-4</v>
      </c>
      <c r="BW54" s="159">
        <v>1.6447118177177129E-4</v>
      </c>
      <c r="BX54" s="159">
        <v>1.5392889489640276E-5</v>
      </c>
      <c r="BY54" s="159">
        <v>8.6962175604008357E-5</v>
      </c>
      <c r="BZ54" s="159">
        <v>6.9513615562748611E-5</v>
      </c>
      <c r="CA54" s="159">
        <v>2.6695138184775205E-5</v>
      </c>
      <c r="CB54" s="159">
        <v>1.5530587724969131E-5</v>
      </c>
      <c r="CC54" s="159">
        <v>1.2849128837731935E-5</v>
      </c>
      <c r="CD54" s="159">
        <v>9.8355278389624781E-6</v>
      </c>
      <c r="CE54" s="159">
        <v>2.7231929529670434E-6</v>
      </c>
      <c r="CF54" s="159">
        <v>4.0769850139954895E-5</v>
      </c>
      <c r="CG54" s="159">
        <v>8.309705557043582E-5</v>
      </c>
      <c r="CH54" s="159">
        <v>4.771208661305555E-4</v>
      </c>
      <c r="CI54" s="159">
        <v>1.5278133293419564E-5</v>
      </c>
      <c r="CJ54" s="159">
        <v>5.9293960319123033E-5</v>
      </c>
      <c r="CK54" s="159">
        <v>3.6403655098646557E-5</v>
      </c>
      <c r="CL54" s="159">
        <v>3.0576726070070007E-5</v>
      </c>
      <c r="CM54" s="159">
        <v>2.6645480574600215E-5</v>
      </c>
      <c r="CN54" s="159">
        <v>1.0547822658579442E-5</v>
      </c>
      <c r="CO54" s="159">
        <v>1.9587769358954705E-5</v>
      </c>
      <c r="CP54" s="159">
        <v>3.1639341041897732E-5</v>
      </c>
      <c r="CQ54" s="159">
        <v>4.7204697881822024E-5</v>
      </c>
      <c r="CR54" s="159">
        <v>2.4697028540414634E-5</v>
      </c>
      <c r="CS54" s="159">
        <v>2.0820666811529869E-5</v>
      </c>
      <c r="CT54" s="159">
        <v>3.8936413194321302E-5</v>
      </c>
      <c r="CU54" s="159">
        <v>1.315389630195691E-5</v>
      </c>
      <c r="CV54" s="159">
        <v>4.5154341719664225E-5</v>
      </c>
      <c r="CW54" s="159">
        <v>1.6812737854649224E-5</v>
      </c>
      <c r="CX54" s="159">
        <v>3.5827533343489572E-5</v>
      </c>
      <c r="CY54" s="159">
        <v>1.8243466346629487E-5</v>
      </c>
      <c r="CZ54" s="159">
        <v>1.5462214169527936E-5</v>
      </c>
      <c r="DA54" s="159">
        <v>2.8663817343394192E-5</v>
      </c>
      <c r="DB54" s="159">
        <v>2.5142690085847605E-4</v>
      </c>
      <c r="DC54" s="159">
        <v>1.7198256827902258E-5</v>
      </c>
      <c r="DD54" s="159">
        <v>3.2407885155432878E-3</v>
      </c>
      <c r="DE54" s="159">
        <v>1.7919972128552091E-5</v>
      </c>
      <c r="DF54" s="159">
        <v>3.4440045358766197E-5</v>
      </c>
      <c r="DG54" s="159">
        <v>1.9405276033084344E-5</v>
      </c>
      <c r="DH54" s="159">
        <v>3.1906362584411587E-5</v>
      </c>
      <c r="DI54" s="159">
        <v>3.6913755487673469E-5</v>
      </c>
      <c r="DJ54" s="159">
        <v>2.7855930114280653E-5</v>
      </c>
      <c r="DK54" s="159">
        <v>2.0083660154248609E-5</v>
      </c>
      <c r="DL54" s="159">
        <v>3.8481400948606422E-5</v>
      </c>
    </row>
    <row r="55" spans="2:116">
      <c r="B55" s="161">
        <v>332</v>
      </c>
      <c r="C55" s="162" t="s">
        <v>515</v>
      </c>
      <c r="D55" s="159">
        <v>5.4339697316388436E-2</v>
      </c>
      <c r="E55" s="159">
        <v>0.17959329295420054</v>
      </c>
      <c r="F55" s="159">
        <v>6.0719241150182249E-2</v>
      </c>
      <c r="G55" s="159">
        <v>4.6473165015965328E-3</v>
      </c>
      <c r="H55" s="159">
        <v>4.2010437704121363E-2</v>
      </c>
      <c r="I55" s="159">
        <v>4.1051920546595774E-2</v>
      </c>
      <c r="J55" s="159">
        <v>5.555167360851108E-6</v>
      </c>
      <c r="K55" s="159">
        <v>2.5993294073549626E-6</v>
      </c>
      <c r="L55" s="159">
        <v>2.7016714966701355E-6</v>
      </c>
      <c r="M55" s="159">
        <v>5.642625278856903E-6</v>
      </c>
      <c r="N55" s="159">
        <v>1.7642991521374752E-6</v>
      </c>
      <c r="O55" s="159">
        <v>6.3173371305386133E-6</v>
      </c>
      <c r="P55" s="159">
        <v>1.3351641757086786E-5</v>
      </c>
      <c r="Q55" s="159">
        <v>1.2798061008223418E-6</v>
      </c>
      <c r="R55" s="159">
        <v>1.4099570141970364E-6</v>
      </c>
      <c r="S55" s="159">
        <v>9.2146872065150558E-7</v>
      </c>
      <c r="T55" s="159">
        <v>0</v>
      </c>
      <c r="U55" s="159">
        <v>2.2898719963371885E-6</v>
      </c>
      <c r="V55" s="159">
        <v>1.926628340398118E-6</v>
      </c>
      <c r="W55" s="159">
        <v>3.598634676277982E-6</v>
      </c>
      <c r="X55" s="159">
        <v>1.5400105615371046E-6</v>
      </c>
      <c r="Y55" s="159">
        <v>1.7782332121870361E-6</v>
      </c>
      <c r="Z55" s="159">
        <v>1.7521048362532714E-6</v>
      </c>
      <c r="AA55" s="159">
        <v>2.8803126162356795E-6</v>
      </c>
      <c r="AB55" s="159">
        <v>3.1021990036859425E-6</v>
      </c>
      <c r="AC55" s="159">
        <v>1.5919313002337527E-6</v>
      </c>
      <c r="AD55" s="159">
        <v>1.7466279042650789E-6</v>
      </c>
      <c r="AE55" s="159">
        <v>3.5183956164293138E-6</v>
      </c>
      <c r="AF55" s="159">
        <v>1.2215915532138786E-6</v>
      </c>
      <c r="AG55" s="159">
        <v>2.3187546069311984E-6</v>
      </c>
      <c r="AH55" s="159">
        <v>4.734237646817385E-7</v>
      </c>
      <c r="AI55" s="159">
        <v>8.9389380156998275E-7</v>
      </c>
      <c r="AJ55" s="159">
        <v>4.7918190383598489E-7</v>
      </c>
      <c r="AK55" s="159">
        <v>2.9188709117558547E-6</v>
      </c>
      <c r="AL55" s="159">
        <v>2.6355324605603017E-6</v>
      </c>
      <c r="AM55" s="159">
        <v>3.3023160153107183E-6</v>
      </c>
      <c r="AN55" s="159">
        <v>3.1175988115628179E-6</v>
      </c>
      <c r="AO55" s="159">
        <v>2.5308331921058792E-6</v>
      </c>
      <c r="AP55" s="159">
        <v>3.6235088426005843E-6</v>
      </c>
      <c r="AQ55" s="159">
        <v>3.1580036899295329E-6</v>
      </c>
      <c r="AR55" s="159">
        <v>4.0607643917834812E-6</v>
      </c>
      <c r="AS55" s="159">
        <v>1.3249847311224357E-5</v>
      </c>
      <c r="AT55" s="159">
        <v>-2.562728314935463E-7</v>
      </c>
      <c r="AU55" s="159">
        <v>4.6308976827517619E-6</v>
      </c>
      <c r="AV55" s="159">
        <v>8.8575379193920203E-7</v>
      </c>
      <c r="AW55" s="159">
        <v>2.3107483111759632E-6</v>
      </c>
      <c r="AX55" s="159">
        <v>1.5829248376866084E-6</v>
      </c>
      <c r="AY55" s="159">
        <v>4.1701919184780959E-6</v>
      </c>
      <c r="AZ55" s="159">
        <v>2.9454319987666767E-6</v>
      </c>
      <c r="BA55" s="159">
        <v>3.7640802297664296E-6</v>
      </c>
      <c r="BB55" s="159">
        <v>2.4591146928901815E-6</v>
      </c>
      <c r="BC55" s="159">
        <v>2.9749605490307298E-6</v>
      </c>
      <c r="BD55" s="159">
        <v>2.4730022590067179E-6</v>
      </c>
      <c r="BE55" s="159">
        <v>2.4953303337501551E-6</v>
      </c>
      <c r="BF55" s="159">
        <v>1.7725610157934292E-6</v>
      </c>
      <c r="BG55" s="159">
        <v>1.0030530637869586</v>
      </c>
      <c r="BH55" s="159">
        <v>2.1553996149146052E-6</v>
      </c>
      <c r="BI55" s="159">
        <v>9.6338682206897941E-7</v>
      </c>
      <c r="BJ55" s="159">
        <v>1.1777927575076032E-6</v>
      </c>
      <c r="BK55" s="159">
        <v>1.7281197941964698E-6</v>
      </c>
      <c r="BL55" s="159">
        <v>1.1425788673525874E-6</v>
      </c>
      <c r="BM55" s="159">
        <v>6.6541608590511508E-7</v>
      </c>
      <c r="BN55" s="159">
        <v>1.7201381353397337E-6</v>
      </c>
      <c r="BO55" s="159">
        <v>2.4407109569354544E-6</v>
      </c>
      <c r="BP55" s="159">
        <v>4.3850639078766573E-5</v>
      </c>
      <c r="BQ55" s="159">
        <v>2.5485247100793643E-6</v>
      </c>
      <c r="BR55" s="159">
        <v>3.9538481984402308E-6</v>
      </c>
      <c r="BS55" s="159">
        <v>2.0330592348459663E-4</v>
      </c>
      <c r="BT55" s="159">
        <v>3.4862420259850426E-6</v>
      </c>
      <c r="BU55" s="159">
        <v>3.8088132284951627E-6</v>
      </c>
      <c r="BV55" s="159">
        <v>3.4816529898346685E-6</v>
      </c>
      <c r="BW55" s="159">
        <v>1.442270293899263E-5</v>
      </c>
      <c r="BX55" s="159">
        <v>1.1765069914965281E-6</v>
      </c>
      <c r="BY55" s="159">
        <v>6.720432716665234E-6</v>
      </c>
      <c r="BZ55" s="159">
        <v>6.1952444138272899E-6</v>
      </c>
      <c r="CA55" s="159">
        <v>2.3847163625621487E-6</v>
      </c>
      <c r="CB55" s="159">
        <v>1.4621257431037082E-6</v>
      </c>
      <c r="CC55" s="159">
        <v>1.1756809914085602E-6</v>
      </c>
      <c r="CD55" s="159">
        <v>8.0643104842570308E-7</v>
      </c>
      <c r="CE55" s="159">
        <v>1.4071174156242862E-7</v>
      </c>
      <c r="CF55" s="159">
        <v>1.830159501759126E-6</v>
      </c>
      <c r="CG55" s="159">
        <v>1.1520123448239696E-5</v>
      </c>
      <c r="CH55" s="159">
        <v>4.2080209919841787E-5</v>
      </c>
      <c r="CI55" s="159">
        <v>1.290239043341788E-6</v>
      </c>
      <c r="CJ55" s="159">
        <v>4.201204336008191E-6</v>
      </c>
      <c r="CK55" s="159">
        <v>3.2285083804642388E-6</v>
      </c>
      <c r="CL55" s="159">
        <v>2.4466170214427668E-6</v>
      </c>
      <c r="CM55" s="159">
        <v>2.3205407632525753E-6</v>
      </c>
      <c r="CN55" s="159">
        <v>1.0920652999073111E-6</v>
      </c>
      <c r="CO55" s="159">
        <v>1.8439197489027521E-6</v>
      </c>
      <c r="CP55" s="159">
        <v>3.4553704840621291E-6</v>
      </c>
      <c r="CQ55" s="159">
        <v>4.3684579689335503E-6</v>
      </c>
      <c r="CR55" s="159">
        <v>2.4300200100163757E-6</v>
      </c>
      <c r="CS55" s="159">
        <v>3.4747683812884414E-5</v>
      </c>
      <c r="CT55" s="159">
        <v>2.4824039555435711E-5</v>
      </c>
      <c r="CU55" s="159">
        <v>1.1286744061331565E-6</v>
      </c>
      <c r="CV55" s="159">
        <v>4.1001349406166333E-6</v>
      </c>
      <c r="CW55" s="159">
        <v>1.096936032365296E-6</v>
      </c>
      <c r="CX55" s="159">
        <v>3.046135164984207E-6</v>
      </c>
      <c r="CY55" s="159">
        <v>1.5652867552861512E-6</v>
      </c>
      <c r="CZ55" s="159">
        <v>1.3384493524857004E-6</v>
      </c>
      <c r="DA55" s="159">
        <v>2.7087875136346468E-6</v>
      </c>
      <c r="DB55" s="159">
        <v>2.7054763687101505E-5</v>
      </c>
      <c r="DC55" s="159">
        <v>2.7794870570900567E-6</v>
      </c>
      <c r="DD55" s="159">
        <v>2.8551009688623856E-4</v>
      </c>
      <c r="DE55" s="159">
        <v>2.9947821367717081E-6</v>
      </c>
      <c r="DF55" s="159">
        <v>3.0933297546129446E-6</v>
      </c>
      <c r="DG55" s="159">
        <v>1.7435297245383663E-6</v>
      </c>
      <c r="DH55" s="159">
        <v>2.8468820945921945E-6</v>
      </c>
      <c r="DI55" s="159">
        <v>1.663028091073339E-5</v>
      </c>
      <c r="DJ55" s="159">
        <v>3.0071558825698618E-6</v>
      </c>
      <c r="DK55" s="159">
        <v>9.4025451693490456E-7</v>
      </c>
      <c r="DL55" s="159">
        <v>4.9556355833517114E-6</v>
      </c>
    </row>
    <row r="56" spans="2:116">
      <c r="B56" s="161">
        <v>333</v>
      </c>
      <c r="C56" s="162" t="s">
        <v>516</v>
      </c>
      <c r="D56" s="159">
        <v>8.044684326261653E-2</v>
      </c>
      <c r="E56" s="159">
        <v>0.15015009594593035</v>
      </c>
      <c r="F56" s="159">
        <v>-1.4774085765631065E-2</v>
      </c>
      <c r="G56" s="159">
        <v>1.2862296405073664E-7</v>
      </c>
      <c r="H56" s="159">
        <v>2.9727531920940624E-2</v>
      </c>
      <c r="I56" s="159">
        <v>2.8997184889405638E-2</v>
      </c>
      <c r="J56" s="159">
        <v>3.3029163490433474E-6</v>
      </c>
      <c r="K56" s="159">
        <v>1.5012570741884403E-6</v>
      </c>
      <c r="L56" s="159">
        <v>2.0098218272085978E-6</v>
      </c>
      <c r="M56" s="159">
        <v>3.2993205921574381E-6</v>
      </c>
      <c r="N56" s="159">
        <v>1.1237152620557424E-6</v>
      </c>
      <c r="O56" s="159">
        <v>3.9439049567694246E-6</v>
      </c>
      <c r="P56" s="159">
        <v>8.0912984176609885E-6</v>
      </c>
      <c r="Q56" s="159">
        <v>7.8660883677878463E-7</v>
      </c>
      <c r="R56" s="159">
        <v>8.6046911218798396E-7</v>
      </c>
      <c r="S56" s="159">
        <v>5.8359668893180651E-7</v>
      </c>
      <c r="T56" s="159">
        <v>0</v>
      </c>
      <c r="U56" s="159">
        <v>1.3736419986658712E-6</v>
      </c>
      <c r="V56" s="159">
        <v>1.2274476498277378E-6</v>
      </c>
      <c r="W56" s="159">
        <v>2.1314122089371364E-6</v>
      </c>
      <c r="X56" s="159">
        <v>1.1844869749378753E-6</v>
      </c>
      <c r="Y56" s="159">
        <v>1.0579409610435838E-6</v>
      </c>
      <c r="Z56" s="159">
        <v>1.0754886534019922E-6</v>
      </c>
      <c r="AA56" s="159">
        <v>1.8178833344395081E-6</v>
      </c>
      <c r="AB56" s="159">
        <v>1.8182065209424173E-6</v>
      </c>
      <c r="AC56" s="159">
        <v>9.4754079382883454E-7</v>
      </c>
      <c r="AD56" s="159">
        <v>1.0233970036996457E-6</v>
      </c>
      <c r="AE56" s="159">
        <v>2.0882620730210623E-6</v>
      </c>
      <c r="AF56" s="159">
        <v>7.3493528576349595E-7</v>
      </c>
      <c r="AG56" s="159">
        <v>1.4206602263530293E-6</v>
      </c>
      <c r="AH56" s="159">
        <v>2.8796461727513013E-7</v>
      </c>
      <c r="AI56" s="159">
        <v>5.5452284349777819E-7</v>
      </c>
      <c r="AJ56" s="159">
        <v>2.8705909552316617E-7</v>
      </c>
      <c r="AK56" s="159">
        <v>1.6901346259717118E-6</v>
      </c>
      <c r="AL56" s="159">
        <v>1.7851395613952456E-6</v>
      </c>
      <c r="AM56" s="159">
        <v>2.0044065283468073E-6</v>
      </c>
      <c r="AN56" s="159">
        <v>1.9250579729508919E-6</v>
      </c>
      <c r="AO56" s="159">
        <v>1.7098548553223837E-6</v>
      </c>
      <c r="AP56" s="159">
        <v>2.2926399790685831E-6</v>
      </c>
      <c r="AQ56" s="159">
        <v>2.1291006780788535E-6</v>
      </c>
      <c r="AR56" s="159">
        <v>2.6444363221169048E-6</v>
      </c>
      <c r="AS56" s="159">
        <v>7.8507978364491346E-6</v>
      </c>
      <c r="AT56" s="159">
        <v>-1.4617685427543997E-7</v>
      </c>
      <c r="AU56" s="159">
        <v>3.028248892243782E-6</v>
      </c>
      <c r="AV56" s="159">
        <v>5.7778538093743985E-7</v>
      </c>
      <c r="AW56" s="159">
        <v>1.3757022816833404E-6</v>
      </c>
      <c r="AX56" s="159">
        <v>9.6537666467468287E-7</v>
      </c>
      <c r="AY56" s="159">
        <v>2.6596265684635182E-6</v>
      </c>
      <c r="AZ56" s="159">
        <v>1.8884393213059788E-6</v>
      </c>
      <c r="BA56" s="159">
        <v>1.157306239216279E-4</v>
      </c>
      <c r="BB56" s="159">
        <v>2.2994411171502142E-4</v>
      </c>
      <c r="BC56" s="159">
        <v>2.8850196244172433E-4</v>
      </c>
      <c r="BD56" s="159">
        <v>8.6075375125594736E-6</v>
      </c>
      <c r="BE56" s="159">
        <v>1.803346451216145E-6</v>
      </c>
      <c r="BF56" s="159">
        <v>4.7244540755880349E-4</v>
      </c>
      <c r="BG56" s="159">
        <v>2.2949552277421135E-6</v>
      </c>
      <c r="BH56" s="159">
        <v>1.0026996828238453</v>
      </c>
      <c r="BI56" s="159">
        <v>8.0604710235512647E-7</v>
      </c>
      <c r="BJ56" s="159">
        <v>3.9815597127016613E-5</v>
      </c>
      <c r="BK56" s="159">
        <v>1.3745955957850612E-5</v>
      </c>
      <c r="BL56" s="159">
        <v>4.6782463298371161E-6</v>
      </c>
      <c r="BM56" s="159">
        <v>1.3675889751631512E-6</v>
      </c>
      <c r="BN56" s="159">
        <v>4.7385376702727218E-6</v>
      </c>
      <c r="BO56" s="159">
        <v>1.9338300643580184E-5</v>
      </c>
      <c r="BP56" s="159">
        <v>1.002072110488836E-5</v>
      </c>
      <c r="BQ56" s="159">
        <v>1.5300897719330735E-6</v>
      </c>
      <c r="BR56" s="159">
        <v>1.904317878976976E-6</v>
      </c>
      <c r="BS56" s="159">
        <v>1.2364371045989636E-5</v>
      </c>
      <c r="BT56" s="159">
        <v>5.8501070695786051E-6</v>
      </c>
      <c r="BU56" s="159">
        <v>3.3978458484302592E-5</v>
      </c>
      <c r="BV56" s="159">
        <v>5.3777740098033514E-5</v>
      </c>
      <c r="BW56" s="159">
        <v>8.6737514995758776E-6</v>
      </c>
      <c r="BX56" s="159">
        <v>7.4973362057415184E-7</v>
      </c>
      <c r="BY56" s="159">
        <v>4.5754200242479579E-6</v>
      </c>
      <c r="BZ56" s="159">
        <v>3.8264086959958577E-6</v>
      </c>
      <c r="CA56" s="159">
        <v>1.6519667380394297E-6</v>
      </c>
      <c r="CB56" s="159">
        <v>1.0737758731120748E-6</v>
      </c>
      <c r="CC56" s="159">
        <v>9.660055705986105E-7</v>
      </c>
      <c r="CD56" s="159">
        <v>6.2445275091981799E-7</v>
      </c>
      <c r="CE56" s="159">
        <v>1.0922827882158771E-7</v>
      </c>
      <c r="CF56" s="159">
        <v>2.7781601027185781E-6</v>
      </c>
      <c r="CG56" s="159">
        <v>4.4070614645734511E-6</v>
      </c>
      <c r="CH56" s="159">
        <v>2.4511740645225268E-5</v>
      </c>
      <c r="CI56" s="159">
        <v>9.0894186628676155E-7</v>
      </c>
      <c r="CJ56" s="159">
        <v>2.254510395666237E-6</v>
      </c>
      <c r="CK56" s="159">
        <v>2.016710122948492E-6</v>
      </c>
      <c r="CL56" s="159">
        <v>1.7752195878953669E-6</v>
      </c>
      <c r="CM56" s="159">
        <v>1.6770626976320582E-6</v>
      </c>
      <c r="CN56" s="159">
        <v>5.7932426778712352E-7</v>
      </c>
      <c r="CO56" s="159">
        <v>1.3076729934627544E-6</v>
      </c>
      <c r="CP56" s="159">
        <v>1.8268579126359879E-6</v>
      </c>
      <c r="CQ56" s="159">
        <v>3.6196695747832512E-6</v>
      </c>
      <c r="CR56" s="159">
        <v>1.7066976907753163E-6</v>
      </c>
      <c r="CS56" s="159">
        <v>1.2679636326459149E-6</v>
      </c>
      <c r="CT56" s="159">
        <v>6.6999898844826667E-5</v>
      </c>
      <c r="CU56" s="159">
        <v>7.6999694226410028E-7</v>
      </c>
      <c r="CV56" s="159">
        <v>2.6432402413952388E-6</v>
      </c>
      <c r="CW56" s="159">
        <v>6.4273980574233518E-6</v>
      </c>
      <c r="CX56" s="159">
        <v>2.3156656074097043E-6</v>
      </c>
      <c r="CY56" s="159">
        <v>1.2108325619848467E-6</v>
      </c>
      <c r="CZ56" s="159">
        <v>9.7833266860723129E-7</v>
      </c>
      <c r="DA56" s="159">
        <v>1.6870007277419785E-6</v>
      </c>
      <c r="DB56" s="159">
        <v>1.3221597283080778E-5</v>
      </c>
      <c r="DC56" s="159">
        <v>1.0940511645583352E-6</v>
      </c>
      <c r="DD56" s="159">
        <v>1.6688176802913532E-4</v>
      </c>
      <c r="DE56" s="159">
        <v>6.6433606945488711E-6</v>
      </c>
      <c r="DF56" s="159">
        <v>1.8614744221490592E-6</v>
      </c>
      <c r="DG56" s="159">
        <v>1.0858993969014417E-6</v>
      </c>
      <c r="DH56" s="159">
        <v>1.7852688011782654E-6</v>
      </c>
      <c r="DI56" s="159">
        <v>2.1466745577705968E-6</v>
      </c>
      <c r="DJ56" s="159">
        <v>1.4177509471911631E-6</v>
      </c>
      <c r="DK56" s="159">
        <v>1.8835710863016543E-6</v>
      </c>
      <c r="DL56" s="159">
        <v>9.2436313077273498E-6</v>
      </c>
    </row>
    <row r="57" spans="2:116">
      <c r="B57" s="161">
        <v>339</v>
      </c>
      <c r="C57" s="162" t="s">
        <v>517</v>
      </c>
      <c r="D57" s="159">
        <v>2.5694054236487962E-2</v>
      </c>
      <c r="E57" s="159">
        <v>0.18026841289591064</v>
      </c>
      <c r="F57" s="159">
        <v>6.7264943046489833E-2</v>
      </c>
      <c r="G57" s="159">
        <v>1.6586814993437466E-3</v>
      </c>
      <c r="H57" s="159">
        <v>3.5811226546323217E-2</v>
      </c>
      <c r="I57" s="159">
        <v>3.4880873031923894E-2</v>
      </c>
      <c r="J57" s="159">
        <v>4.6628483093194638E-6</v>
      </c>
      <c r="K57" s="159">
        <v>3.9616312188782002E-6</v>
      </c>
      <c r="L57" s="159">
        <v>2.3232156928290634E-6</v>
      </c>
      <c r="M57" s="159">
        <v>3.830614340103727E-6</v>
      </c>
      <c r="N57" s="159">
        <v>2.2087152034636666E-6</v>
      </c>
      <c r="O57" s="159">
        <v>5.0007423994088514E-6</v>
      </c>
      <c r="P57" s="159">
        <v>1.9795563484376404E-5</v>
      </c>
      <c r="Q57" s="159">
        <v>1.371852021619636E-6</v>
      </c>
      <c r="R57" s="159">
        <v>1.4385121510998197E-6</v>
      </c>
      <c r="S57" s="159">
        <v>1.1150605386437632E-6</v>
      </c>
      <c r="T57" s="159">
        <v>0</v>
      </c>
      <c r="U57" s="159">
        <v>1.754976183258948E-6</v>
      </c>
      <c r="V57" s="159">
        <v>2.0497966465791886E-6</v>
      </c>
      <c r="W57" s="159">
        <v>2.768386923353312E-6</v>
      </c>
      <c r="X57" s="159">
        <v>2.0554409988861471E-5</v>
      </c>
      <c r="Y57" s="159">
        <v>1.7976974048554997E-6</v>
      </c>
      <c r="Z57" s="159">
        <v>1.7422290111477843E-6</v>
      </c>
      <c r="AA57" s="159">
        <v>2.8519795541395183E-6</v>
      </c>
      <c r="AB57" s="159">
        <v>2.1860840501036248E-6</v>
      </c>
      <c r="AC57" s="159">
        <v>1.6101432673549392E-6</v>
      </c>
      <c r="AD57" s="159">
        <v>1.1418893875327418E-6</v>
      </c>
      <c r="AE57" s="159">
        <v>2.5844564425838286E-6</v>
      </c>
      <c r="AF57" s="159">
        <v>1.0664296862319513E-6</v>
      </c>
      <c r="AG57" s="159">
        <v>2.0968398954940319E-6</v>
      </c>
      <c r="AH57" s="159">
        <v>8.6103983226880343E-7</v>
      </c>
      <c r="AI57" s="159">
        <v>9.9119689937623786E-7</v>
      </c>
      <c r="AJ57" s="159">
        <v>3.4981348832271572E-7</v>
      </c>
      <c r="AK57" s="159">
        <v>2.350534325520977E-6</v>
      </c>
      <c r="AL57" s="159">
        <v>2.572089769770711E-6</v>
      </c>
      <c r="AM57" s="159">
        <v>2.5542397788184902E-6</v>
      </c>
      <c r="AN57" s="159">
        <v>2.916522014908483E-6</v>
      </c>
      <c r="AO57" s="159">
        <v>2.4393666904910991E-6</v>
      </c>
      <c r="AP57" s="159">
        <v>3.0246429304202108E-6</v>
      </c>
      <c r="AQ57" s="159">
        <v>2.4254020871246792E-6</v>
      </c>
      <c r="AR57" s="159">
        <v>8.2094363259477071E-6</v>
      </c>
      <c r="AS57" s="159">
        <v>8.7557711141045104E-6</v>
      </c>
      <c r="AT57" s="159">
        <v>-2.8664331666729313E-8</v>
      </c>
      <c r="AU57" s="159">
        <v>4.1052718086984995E-6</v>
      </c>
      <c r="AV57" s="159">
        <v>1.0869717616259623E-6</v>
      </c>
      <c r="AW57" s="159">
        <v>2.1218360122879547E-6</v>
      </c>
      <c r="AX57" s="159">
        <v>1.453384691341846E-6</v>
      </c>
      <c r="AY57" s="159">
        <v>3.4584430528974921E-6</v>
      </c>
      <c r="AZ57" s="159">
        <v>7.6747278641938281E-6</v>
      </c>
      <c r="BA57" s="159">
        <v>3.0838082768303454E-5</v>
      </c>
      <c r="BB57" s="159">
        <v>4.2441881347837426E-5</v>
      </c>
      <c r="BC57" s="159">
        <v>1.2649203811019704E-4</v>
      </c>
      <c r="BD57" s="159">
        <v>1.4094902720727712E-3</v>
      </c>
      <c r="BE57" s="159">
        <v>2.6640131038998264E-4</v>
      </c>
      <c r="BF57" s="159">
        <v>4.7377167308372455E-4</v>
      </c>
      <c r="BG57" s="159">
        <v>2.180937017489467E-4</v>
      </c>
      <c r="BH57" s="159">
        <v>1.6346210472137612E-4</v>
      </c>
      <c r="BI57" s="159">
        <v>1.0029341241674528</v>
      </c>
      <c r="BJ57" s="159">
        <v>3.4145422120322169E-4</v>
      </c>
      <c r="BK57" s="159">
        <v>9.6321230708816229E-5</v>
      </c>
      <c r="BL57" s="159">
        <v>4.5481378832671281E-4</v>
      </c>
      <c r="BM57" s="159">
        <v>1.6196278621746039E-4</v>
      </c>
      <c r="BN57" s="159">
        <v>8.0741679299527875E-5</v>
      </c>
      <c r="BO57" s="159">
        <v>3.8098806965028193E-5</v>
      </c>
      <c r="BP57" s="159">
        <v>5.0868362035559904E-4</v>
      </c>
      <c r="BQ57" s="159">
        <v>1.0676959785915741E-4</v>
      </c>
      <c r="BR57" s="159">
        <v>2.4349410565877465E-6</v>
      </c>
      <c r="BS57" s="159">
        <v>1.1951455683022866E-4</v>
      </c>
      <c r="BT57" s="159">
        <v>9.9244333376997111E-5</v>
      </c>
      <c r="BU57" s="159">
        <v>3.4941992452861608E-5</v>
      </c>
      <c r="BV57" s="159">
        <v>4.8765260720935013E-5</v>
      </c>
      <c r="BW57" s="159">
        <v>9.6653772863151384E-6</v>
      </c>
      <c r="BX57" s="159">
        <v>1.4707661686759605E-6</v>
      </c>
      <c r="BY57" s="159">
        <v>1.0669383040836976E-5</v>
      </c>
      <c r="BZ57" s="159">
        <v>4.781130065049443E-6</v>
      </c>
      <c r="CA57" s="159">
        <v>7.6143907759687198E-6</v>
      </c>
      <c r="CB57" s="159">
        <v>1.4614952176356358E-6</v>
      </c>
      <c r="CC57" s="159">
        <v>2.6345825522786844E-6</v>
      </c>
      <c r="CD57" s="159">
        <v>1.5467121088620585E-6</v>
      </c>
      <c r="CE57" s="159">
        <v>3.4955763752998361E-7</v>
      </c>
      <c r="CF57" s="159">
        <v>1.5415377342719819E-5</v>
      </c>
      <c r="CG57" s="159">
        <v>6.1181024408766387E-6</v>
      </c>
      <c r="CH57" s="159">
        <v>3.0176247149979238E-5</v>
      </c>
      <c r="CI57" s="159">
        <v>1.9733639585613342E-5</v>
      </c>
      <c r="CJ57" s="159">
        <v>1.221958280539277E-5</v>
      </c>
      <c r="CK57" s="159">
        <v>5.0961097830964904E-6</v>
      </c>
      <c r="CL57" s="159">
        <v>2.9689651684856715E-6</v>
      </c>
      <c r="CM57" s="159">
        <v>1.402051939042862E-5</v>
      </c>
      <c r="CN57" s="159">
        <v>8.6328373454182562E-7</v>
      </c>
      <c r="CO57" s="159">
        <v>1.6588872023285669E-6</v>
      </c>
      <c r="CP57" s="159">
        <v>1.490665380553206E-5</v>
      </c>
      <c r="CQ57" s="159">
        <v>3.9431518391088599E-6</v>
      </c>
      <c r="CR57" s="159">
        <v>3.0069980619098322E-6</v>
      </c>
      <c r="CS57" s="159">
        <v>1.8343563035128334E-5</v>
      </c>
      <c r="CT57" s="159">
        <v>8.52000801683541E-6</v>
      </c>
      <c r="CU57" s="159">
        <v>8.8512737777639656E-6</v>
      </c>
      <c r="CV57" s="159">
        <v>9.393913603379316E-6</v>
      </c>
      <c r="CW57" s="159">
        <v>2.493287185808066E-6</v>
      </c>
      <c r="CX57" s="159">
        <v>7.7434462098136544E-6</v>
      </c>
      <c r="CY57" s="159">
        <v>1.8258594191488208E-6</v>
      </c>
      <c r="CZ57" s="159">
        <v>1.5283280372565047E-6</v>
      </c>
      <c r="DA57" s="159">
        <v>2.2780864830031374E-6</v>
      </c>
      <c r="DB57" s="159">
        <v>1.4621076604951999E-5</v>
      </c>
      <c r="DC57" s="159">
        <v>3.537916041651177E-6</v>
      </c>
      <c r="DD57" s="159">
        <v>1.7045802640776184E-4</v>
      </c>
      <c r="DE57" s="159">
        <v>4.1104019588036295E-6</v>
      </c>
      <c r="DF57" s="159">
        <v>5.6283403975501715E-6</v>
      </c>
      <c r="DG57" s="159">
        <v>3.0429801847490402E-6</v>
      </c>
      <c r="DH57" s="159">
        <v>3.2351215136047724E-6</v>
      </c>
      <c r="DI57" s="159">
        <v>1.6365338048838034E-5</v>
      </c>
      <c r="DJ57" s="159">
        <v>4.6838476129522737E-6</v>
      </c>
      <c r="DK57" s="159">
        <v>4.4688394271851278E-6</v>
      </c>
      <c r="DL57" s="159">
        <v>3.4585337546556632E-5</v>
      </c>
    </row>
    <row r="58" spans="2:116">
      <c r="B58" s="161">
        <v>341</v>
      </c>
      <c r="C58" s="162" t="s">
        <v>518</v>
      </c>
      <c r="D58" s="159">
        <v>5.0816227614314258E-2</v>
      </c>
      <c r="E58" s="159">
        <v>0.16002020819033852</v>
      </c>
      <c r="F58" s="159">
        <v>1.2668304248988072E-2</v>
      </c>
      <c r="G58" s="159">
        <v>8.0023812861750067E-3</v>
      </c>
      <c r="H58" s="159">
        <v>2.6491853988421271E-2</v>
      </c>
      <c r="I58" s="159">
        <v>2.6106973968021419E-2</v>
      </c>
      <c r="J58" s="159">
        <v>2.7301168661016159E-6</v>
      </c>
      <c r="K58" s="159">
        <v>1.9226086935893135E-6</v>
      </c>
      <c r="L58" s="159">
        <v>5.9997604279376005E-6</v>
      </c>
      <c r="M58" s="159">
        <v>6.1582790702869795E-6</v>
      </c>
      <c r="N58" s="159">
        <v>8.1777623896412875E-6</v>
      </c>
      <c r="O58" s="159">
        <v>3.0828422072518854E-6</v>
      </c>
      <c r="P58" s="159">
        <v>5.3136123310798974E-6</v>
      </c>
      <c r="Q58" s="159">
        <v>2.7919532298266438E-6</v>
      </c>
      <c r="R58" s="159">
        <v>3.0204172516998744E-6</v>
      </c>
      <c r="S58" s="159">
        <v>1.3802858337629422E-6</v>
      </c>
      <c r="T58" s="159">
        <v>0</v>
      </c>
      <c r="U58" s="159">
        <v>1.6823341557674452E-6</v>
      </c>
      <c r="V58" s="159">
        <v>2.8916785949983434E-6</v>
      </c>
      <c r="W58" s="159">
        <v>3.1367568312977837E-6</v>
      </c>
      <c r="X58" s="159">
        <v>2.7681184514036895E-6</v>
      </c>
      <c r="Y58" s="159">
        <v>2.5282135659708147E-6</v>
      </c>
      <c r="Z58" s="159">
        <v>2.4318562624305531E-6</v>
      </c>
      <c r="AA58" s="159">
        <v>2.9412798895303061E-6</v>
      </c>
      <c r="AB58" s="159">
        <v>1.8186229984217155E-6</v>
      </c>
      <c r="AC58" s="159">
        <v>1.6736666175184594E-6</v>
      </c>
      <c r="AD58" s="159">
        <v>6.7482333176433428E-7</v>
      </c>
      <c r="AE58" s="159">
        <v>2.1239046128690273E-6</v>
      </c>
      <c r="AF58" s="159">
        <v>1.2299659270236251E-6</v>
      </c>
      <c r="AG58" s="159">
        <v>1.8003706419677454E-6</v>
      </c>
      <c r="AH58" s="159">
        <v>1.0495835676476895E-5</v>
      </c>
      <c r="AI58" s="159">
        <v>1.801705000344429E-6</v>
      </c>
      <c r="AJ58" s="159">
        <v>4.3561272973637256E-7</v>
      </c>
      <c r="AK58" s="159">
        <v>2.7675145255346953E-6</v>
      </c>
      <c r="AL58" s="159">
        <v>2.0687757677584006E-6</v>
      </c>
      <c r="AM58" s="159">
        <v>2.2137639245948017E-6</v>
      </c>
      <c r="AN58" s="159">
        <v>4.6570518073490623E-6</v>
      </c>
      <c r="AO58" s="159">
        <v>2.7085294793082314E-6</v>
      </c>
      <c r="AP58" s="159">
        <v>3.2256790465671312E-6</v>
      </c>
      <c r="AQ58" s="159">
        <v>1.9107371380199252E-6</v>
      </c>
      <c r="AR58" s="159">
        <v>4.0810830980236619E-6</v>
      </c>
      <c r="AS58" s="159">
        <v>3.8929124592303396E-6</v>
      </c>
      <c r="AT58" s="159">
        <v>2.729301149493318E-7</v>
      </c>
      <c r="AU58" s="159">
        <v>2.8050437358626351E-6</v>
      </c>
      <c r="AV58" s="159">
        <v>1.6544725658525375E-6</v>
      </c>
      <c r="AW58" s="159">
        <v>1.5725997553846881E-6</v>
      </c>
      <c r="AX58" s="159">
        <v>1.5561517870393285E-6</v>
      </c>
      <c r="AY58" s="159">
        <v>7.8255450252117727E-6</v>
      </c>
      <c r="AZ58" s="159">
        <v>2.7056594996219766E-6</v>
      </c>
      <c r="BA58" s="159">
        <v>3.1679353415604723E-5</v>
      </c>
      <c r="BB58" s="159">
        <v>9.002908022284495E-6</v>
      </c>
      <c r="BC58" s="159">
        <v>3.6979701629125649E-6</v>
      </c>
      <c r="BD58" s="159">
        <v>8.0947761088106691E-6</v>
      </c>
      <c r="BE58" s="159">
        <v>3.4410660796374015E-6</v>
      </c>
      <c r="BF58" s="159">
        <v>5.3012278260057794E-6</v>
      </c>
      <c r="BG58" s="159">
        <v>1.936551621482428E-6</v>
      </c>
      <c r="BH58" s="159">
        <v>6.654762071579736E-6</v>
      </c>
      <c r="BI58" s="159">
        <v>4.4997160177059828E-6</v>
      </c>
      <c r="BJ58" s="159">
        <v>1.0007620375194504</v>
      </c>
      <c r="BK58" s="159">
        <v>4.7183942899902878E-6</v>
      </c>
      <c r="BL58" s="159">
        <v>9.3564261853435512E-4</v>
      </c>
      <c r="BM58" s="159">
        <v>3.7082094300261144E-4</v>
      </c>
      <c r="BN58" s="159">
        <v>2.8790305418270095E-6</v>
      </c>
      <c r="BO58" s="159">
        <v>2.7515484501825111E-6</v>
      </c>
      <c r="BP58" s="159">
        <v>3.6638378609383452E-5</v>
      </c>
      <c r="BQ58" s="159">
        <v>6.3018252367538754E-6</v>
      </c>
      <c r="BR58" s="159">
        <v>7.7381444054137177E-6</v>
      </c>
      <c r="BS58" s="159">
        <v>7.1113918980797786E-5</v>
      </c>
      <c r="BT58" s="159">
        <v>2.8638810527145911E-5</v>
      </c>
      <c r="BU58" s="159">
        <v>1.4093702321748541E-4</v>
      </c>
      <c r="BV58" s="159">
        <v>1.3449661729888557E-4</v>
      </c>
      <c r="BW58" s="159">
        <v>6.7030331117230548E-6</v>
      </c>
      <c r="BX58" s="159">
        <v>2.0715012247001987E-6</v>
      </c>
      <c r="BY58" s="159">
        <v>5.2492135386334335E-6</v>
      </c>
      <c r="BZ58" s="159">
        <v>3.9646322581183297E-6</v>
      </c>
      <c r="CA58" s="159">
        <v>1.809255293834301E-5</v>
      </c>
      <c r="CB58" s="159">
        <v>9.8831446981002239E-6</v>
      </c>
      <c r="CC58" s="159">
        <v>1.8143063012667498E-5</v>
      </c>
      <c r="CD58" s="159">
        <v>9.2937144060127957E-6</v>
      </c>
      <c r="CE58" s="159">
        <v>7.9810611022438619E-7</v>
      </c>
      <c r="CF58" s="159">
        <v>7.7365861111068175E-6</v>
      </c>
      <c r="CG58" s="159">
        <v>1.3814466912955855E-5</v>
      </c>
      <c r="CH58" s="159">
        <v>1.0665802049305777E-5</v>
      </c>
      <c r="CI58" s="159">
        <v>3.9527317166327511E-6</v>
      </c>
      <c r="CJ58" s="159">
        <v>5.2029203725352592E-6</v>
      </c>
      <c r="CK58" s="159">
        <v>1.4123979221196403E-5</v>
      </c>
      <c r="CL58" s="159">
        <v>5.6229710914872757E-6</v>
      </c>
      <c r="CM58" s="159">
        <v>5.7663776476954974E-6</v>
      </c>
      <c r="CN58" s="159">
        <v>1.2883139030025495E-6</v>
      </c>
      <c r="CO58" s="159">
        <v>3.2034838550818957E-6</v>
      </c>
      <c r="CP58" s="159">
        <v>2.151285647168401E-5</v>
      </c>
      <c r="CQ58" s="159">
        <v>2.521605496715991E-5</v>
      </c>
      <c r="CR58" s="159">
        <v>7.0811480082491746E-6</v>
      </c>
      <c r="CS58" s="159">
        <v>1.9868120716919361E-5</v>
      </c>
      <c r="CT58" s="159">
        <v>5.0935807140732044E-5</v>
      </c>
      <c r="CU58" s="159">
        <v>2.5339454012724336E-6</v>
      </c>
      <c r="CV58" s="159">
        <v>1.7698376662887762E-5</v>
      </c>
      <c r="CW58" s="159">
        <v>4.0514085503317326E-6</v>
      </c>
      <c r="CX58" s="159">
        <v>2.7891254359289691E-6</v>
      </c>
      <c r="CY58" s="159">
        <v>2.8628919385402845E-6</v>
      </c>
      <c r="CZ58" s="159">
        <v>1.702788601097595E-6</v>
      </c>
      <c r="DA58" s="159">
        <v>6.5752403333411093E-6</v>
      </c>
      <c r="DB58" s="159">
        <v>1.1778471777995816E-5</v>
      </c>
      <c r="DC58" s="159">
        <v>2.1689468501089949E-5</v>
      </c>
      <c r="DD58" s="159">
        <v>5.3055840922598543E-5</v>
      </c>
      <c r="DE58" s="159">
        <v>3.544568177187984E-5</v>
      </c>
      <c r="DF58" s="159">
        <v>3.367143838382484E-6</v>
      </c>
      <c r="DG58" s="159">
        <v>1.1582801672555205E-5</v>
      </c>
      <c r="DH58" s="159">
        <v>3.2794498859154015E-6</v>
      </c>
      <c r="DI58" s="159">
        <v>2.0619244065034012E-5</v>
      </c>
      <c r="DJ58" s="159">
        <v>4.0266943872081939E-6</v>
      </c>
      <c r="DK58" s="159">
        <v>3.6491695190775563E-6</v>
      </c>
      <c r="DL58" s="159">
        <v>8.4573912983076874E-6</v>
      </c>
    </row>
    <row r="59" spans="2:116">
      <c r="B59" s="161">
        <v>342</v>
      </c>
      <c r="C59" s="162" t="s">
        <v>519</v>
      </c>
      <c r="D59" s="159">
        <v>2.5807602303842714E-2</v>
      </c>
      <c r="E59" s="159">
        <v>0.12432328724048342</v>
      </c>
      <c r="F59" s="159">
        <v>-0.10017572555195456</v>
      </c>
      <c r="G59" s="159">
        <v>1.6750215096689438E-3</v>
      </c>
      <c r="H59" s="159">
        <v>2.1107913556579198E-2</v>
      </c>
      <c r="I59" s="159">
        <v>2.0434718782655376E-2</v>
      </c>
      <c r="J59" s="159">
        <v>1.0456688944210218E-6</v>
      </c>
      <c r="K59" s="159">
        <v>6.2930505352871761E-7</v>
      </c>
      <c r="L59" s="159">
        <v>8.6131241329771095E-7</v>
      </c>
      <c r="M59" s="159">
        <v>9.5884661788361423E-7</v>
      </c>
      <c r="N59" s="159">
        <v>4.1325377873196375E-7</v>
      </c>
      <c r="O59" s="159">
        <v>2.9657012763805755E-6</v>
      </c>
      <c r="P59" s="159">
        <v>3.2230792629274694E-6</v>
      </c>
      <c r="Q59" s="159">
        <v>3.0195724369832429E-7</v>
      </c>
      <c r="R59" s="159">
        <v>3.5851911237833766E-7</v>
      </c>
      <c r="S59" s="159">
        <v>1.8805265133206066E-7</v>
      </c>
      <c r="T59" s="159">
        <v>0</v>
      </c>
      <c r="U59" s="159">
        <v>5.1508826633540075E-7</v>
      </c>
      <c r="V59" s="159">
        <v>4.6843686828624642E-7</v>
      </c>
      <c r="W59" s="159">
        <v>8.6950855388536362E-7</v>
      </c>
      <c r="X59" s="159">
        <v>4.4290025936123548E-7</v>
      </c>
      <c r="Y59" s="159">
        <v>3.9787583233641023E-7</v>
      </c>
      <c r="Z59" s="159">
        <v>4.5806741811785164E-7</v>
      </c>
      <c r="AA59" s="159">
        <v>1.1793978729436703E-6</v>
      </c>
      <c r="AB59" s="159">
        <v>5.4495193834814506E-7</v>
      </c>
      <c r="AC59" s="159">
        <v>2.8772279856105405E-7</v>
      </c>
      <c r="AD59" s="159">
        <v>2.9536567499499939E-7</v>
      </c>
      <c r="AE59" s="159">
        <v>5.842946188439666E-7</v>
      </c>
      <c r="AF59" s="159">
        <v>2.1917743601638821E-7</v>
      </c>
      <c r="AG59" s="159">
        <v>4.5355195643019335E-7</v>
      </c>
      <c r="AH59" s="159">
        <v>1.0809080179613997E-7</v>
      </c>
      <c r="AI59" s="159">
        <v>2.2820238028655124E-7</v>
      </c>
      <c r="AJ59" s="159">
        <v>7.123029367706778E-8</v>
      </c>
      <c r="AK59" s="159">
        <v>1.2504299960575278E-6</v>
      </c>
      <c r="AL59" s="159">
        <v>5.7496111788530633E-7</v>
      </c>
      <c r="AM59" s="159">
        <v>7.5603203332120272E-7</v>
      </c>
      <c r="AN59" s="159">
        <v>7.6554158912811099E-7</v>
      </c>
      <c r="AO59" s="159">
        <v>5.9821524889906257E-7</v>
      </c>
      <c r="AP59" s="159">
        <v>7.9371653367190577E-7</v>
      </c>
      <c r="AQ59" s="159">
        <v>5.6964355984547266E-7</v>
      </c>
      <c r="AR59" s="159">
        <v>9.7940890116110132E-7</v>
      </c>
      <c r="AS59" s="159">
        <v>1.9400154331132585E-6</v>
      </c>
      <c r="AT59" s="159">
        <v>7.8642759000030924E-9</v>
      </c>
      <c r="AU59" s="159">
        <v>1.0176477044117087E-6</v>
      </c>
      <c r="AV59" s="159">
        <v>2.9812897429420379E-7</v>
      </c>
      <c r="AW59" s="159">
        <v>5.2543394628826943E-7</v>
      </c>
      <c r="AX59" s="159">
        <v>3.6223301366137021E-7</v>
      </c>
      <c r="AY59" s="159">
        <v>8.2983547411284344E-7</v>
      </c>
      <c r="AZ59" s="159">
        <v>7.220865999512211E-7</v>
      </c>
      <c r="BA59" s="159">
        <v>1.0653733451982192E-6</v>
      </c>
      <c r="BB59" s="159">
        <v>5.1020015161363829E-6</v>
      </c>
      <c r="BC59" s="159">
        <v>6.7044575523401798E-7</v>
      </c>
      <c r="BD59" s="159">
        <v>7.7341076591456017E-7</v>
      </c>
      <c r="BE59" s="159">
        <v>5.9722812738048491E-7</v>
      </c>
      <c r="BF59" s="159">
        <v>8.5079447073371902E-7</v>
      </c>
      <c r="BG59" s="159">
        <v>4.446401355065886E-7</v>
      </c>
      <c r="BH59" s="159">
        <v>5.2548052374622614E-7</v>
      </c>
      <c r="BI59" s="159">
        <v>4.7577779202372335E-7</v>
      </c>
      <c r="BJ59" s="159">
        <v>3.0193329813036627E-6</v>
      </c>
      <c r="BK59" s="159">
        <v>1.0015378857740664</v>
      </c>
      <c r="BL59" s="159">
        <v>3.3205617955711054E-7</v>
      </c>
      <c r="BM59" s="159">
        <v>1.6924883604447018E-7</v>
      </c>
      <c r="BN59" s="159">
        <v>4.2963823965145425E-7</v>
      </c>
      <c r="BO59" s="159">
        <v>1.3613248022512187E-6</v>
      </c>
      <c r="BP59" s="159">
        <v>8.7153526314413139E-7</v>
      </c>
      <c r="BQ59" s="159">
        <v>6.7301041529380655E-7</v>
      </c>
      <c r="BR59" s="159">
        <v>2.5444868775964167E-6</v>
      </c>
      <c r="BS59" s="159">
        <v>1.1729391684878683E-6</v>
      </c>
      <c r="BT59" s="159">
        <v>1.0263169382453254E-6</v>
      </c>
      <c r="BU59" s="159">
        <v>2.1524417869542009E-6</v>
      </c>
      <c r="BV59" s="159">
        <v>2.9026500583807875E-6</v>
      </c>
      <c r="BW59" s="159">
        <v>2.1785958050615599E-6</v>
      </c>
      <c r="BX59" s="159">
        <v>4.9661657884419744E-7</v>
      </c>
      <c r="BY59" s="159">
        <v>1.0340825069383383E-6</v>
      </c>
      <c r="BZ59" s="159">
        <v>1.1593797895066993E-6</v>
      </c>
      <c r="CA59" s="159">
        <v>9.0999460794709591E-7</v>
      </c>
      <c r="CB59" s="159">
        <v>7.0398776935391593E-7</v>
      </c>
      <c r="CC59" s="159">
        <v>3.2248771837436088E-7</v>
      </c>
      <c r="CD59" s="159">
        <v>2.7662416310893792E-7</v>
      </c>
      <c r="CE59" s="159">
        <v>5.4406090487596845E-8</v>
      </c>
      <c r="CF59" s="159">
        <v>4.1521522474741729E-7</v>
      </c>
      <c r="CG59" s="159">
        <v>1.3306293622878358E-6</v>
      </c>
      <c r="CH59" s="159">
        <v>1.0119727245430966E-5</v>
      </c>
      <c r="CI59" s="159">
        <v>4.1976296686207928E-7</v>
      </c>
      <c r="CJ59" s="159">
        <v>4.3963874101962582E-6</v>
      </c>
      <c r="CK59" s="159">
        <v>9.8471431240895672E-7</v>
      </c>
      <c r="CL59" s="159">
        <v>6.1777904776609509E-7</v>
      </c>
      <c r="CM59" s="159">
        <v>7.3454624374362012E-7</v>
      </c>
      <c r="CN59" s="159">
        <v>3.6873816399855927E-7</v>
      </c>
      <c r="CO59" s="159">
        <v>2.7793909960858247E-6</v>
      </c>
      <c r="CP59" s="159">
        <v>7.2302329557363122E-6</v>
      </c>
      <c r="CQ59" s="159">
        <v>1.0573142459046076E-6</v>
      </c>
      <c r="CR59" s="159">
        <v>3.0074139750133926E-6</v>
      </c>
      <c r="CS59" s="159">
        <v>7.6577216462612249E-7</v>
      </c>
      <c r="CT59" s="159">
        <v>1.0118638760044688E-6</v>
      </c>
      <c r="CU59" s="159">
        <v>2.9261513176611727E-7</v>
      </c>
      <c r="CV59" s="159">
        <v>7.8985739651473587E-7</v>
      </c>
      <c r="CW59" s="159">
        <v>4.6646195392389303E-7</v>
      </c>
      <c r="CX59" s="159">
        <v>1.0777315966337326E-6</v>
      </c>
      <c r="CY59" s="159">
        <v>5.497655408437049E-7</v>
      </c>
      <c r="CZ59" s="159">
        <v>9.9597765844522585E-7</v>
      </c>
      <c r="DA59" s="159">
        <v>7.1417129570925841E-7</v>
      </c>
      <c r="DB59" s="159">
        <v>8.6334640424352591E-5</v>
      </c>
      <c r="DC59" s="159">
        <v>1.2852084649187671E-6</v>
      </c>
      <c r="DD59" s="159">
        <v>3.4140262589301155E-5</v>
      </c>
      <c r="DE59" s="159">
        <v>7.683964629492963E-7</v>
      </c>
      <c r="DF59" s="159">
        <v>9.989274947482296E-7</v>
      </c>
      <c r="DG59" s="159">
        <v>4.0268790231236794E-7</v>
      </c>
      <c r="DH59" s="159">
        <v>6.3915227527081575E-7</v>
      </c>
      <c r="DI59" s="159">
        <v>8.1249712245366247E-7</v>
      </c>
      <c r="DJ59" s="159">
        <v>6.3932988152158906E-7</v>
      </c>
      <c r="DK59" s="159">
        <v>2.5718302189100627E-7</v>
      </c>
      <c r="DL59" s="159">
        <v>7.6716174783486975E-7</v>
      </c>
    </row>
    <row r="60" spans="2:116">
      <c r="B60" s="161">
        <v>351</v>
      </c>
      <c r="C60" s="162" t="s">
        <v>520</v>
      </c>
      <c r="D60" s="159">
        <v>0.18138586818061686</v>
      </c>
      <c r="E60" s="159">
        <v>6.7362501117650547E-2</v>
      </c>
      <c r="F60" s="159">
        <v>3.2530261236448976E-2</v>
      </c>
      <c r="G60" s="159">
        <v>1.669588530939619E-2</v>
      </c>
      <c r="H60" s="159">
        <v>9.4593221673828134E-3</v>
      </c>
      <c r="I60" s="159">
        <v>9.4593221673828134E-3</v>
      </c>
      <c r="J60" s="159">
        <v>0</v>
      </c>
      <c r="K60" s="159">
        <v>0</v>
      </c>
      <c r="L60" s="159">
        <v>0</v>
      </c>
      <c r="M60" s="159">
        <v>0</v>
      </c>
      <c r="N60" s="159">
        <v>0</v>
      </c>
      <c r="O60" s="159">
        <v>0</v>
      </c>
      <c r="P60" s="159">
        <v>0</v>
      </c>
      <c r="Q60" s="159">
        <v>0</v>
      </c>
      <c r="R60" s="159">
        <v>0</v>
      </c>
      <c r="S60" s="159">
        <v>0</v>
      </c>
      <c r="T60" s="159">
        <v>0</v>
      </c>
      <c r="U60" s="159">
        <v>0</v>
      </c>
      <c r="V60" s="159">
        <v>0</v>
      </c>
      <c r="W60" s="159">
        <v>0</v>
      </c>
      <c r="X60" s="159">
        <v>0</v>
      </c>
      <c r="Y60" s="159">
        <v>0</v>
      </c>
      <c r="Z60" s="159">
        <v>0</v>
      </c>
      <c r="AA60" s="159">
        <v>0</v>
      </c>
      <c r="AB60" s="159">
        <v>0</v>
      </c>
      <c r="AC60" s="159">
        <v>0</v>
      </c>
      <c r="AD60" s="159">
        <v>0</v>
      </c>
      <c r="AE60" s="159">
        <v>0</v>
      </c>
      <c r="AF60" s="159">
        <v>0</v>
      </c>
      <c r="AG60" s="159">
        <v>0</v>
      </c>
      <c r="AH60" s="159">
        <v>0</v>
      </c>
      <c r="AI60" s="159">
        <v>0</v>
      </c>
      <c r="AJ60" s="159">
        <v>0</v>
      </c>
      <c r="AK60" s="159">
        <v>0</v>
      </c>
      <c r="AL60" s="159">
        <v>0</v>
      </c>
      <c r="AM60" s="159">
        <v>0</v>
      </c>
      <c r="AN60" s="159">
        <v>0</v>
      </c>
      <c r="AO60" s="159">
        <v>0</v>
      </c>
      <c r="AP60" s="159">
        <v>0</v>
      </c>
      <c r="AQ60" s="159">
        <v>0</v>
      </c>
      <c r="AR60" s="159">
        <v>0</v>
      </c>
      <c r="AS60" s="159">
        <v>0</v>
      </c>
      <c r="AT60" s="159">
        <v>0</v>
      </c>
      <c r="AU60" s="159">
        <v>0</v>
      </c>
      <c r="AV60" s="159">
        <v>0</v>
      </c>
      <c r="AW60" s="159">
        <v>0</v>
      </c>
      <c r="AX60" s="159">
        <v>0</v>
      </c>
      <c r="AY60" s="159">
        <v>0</v>
      </c>
      <c r="AZ60" s="159">
        <v>0</v>
      </c>
      <c r="BA60" s="159">
        <v>0</v>
      </c>
      <c r="BB60" s="159">
        <v>0</v>
      </c>
      <c r="BC60" s="159">
        <v>0</v>
      </c>
      <c r="BD60" s="159">
        <v>0</v>
      </c>
      <c r="BE60" s="159">
        <v>0</v>
      </c>
      <c r="BF60" s="159">
        <v>0</v>
      </c>
      <c r="BG60" s="159">
        <v>0</v>
      </c>
      <c r="BH60" s="159">
        <v>0</v>
      </c>
      <c r="BI60" s="159">
        <v>0</v>
      </c>
      <c r="BJ60" s="159">
        <v>0</v>
      </c>
      <c r="BK60" s="159">
        <v>0</v>
      </c>
      <c r="BL60" s="159">
        <v>1</v>
      </c>
      <c r="BM60" s="159">
        <v>0</v>
      </c>
      <c r="BN60" s="159">
        <v>0</v>
      </c>
      <c r="BO60" s="159">
        <v>0</v>
      </c>
      <c r="BP60" s="159">
        <v>0</v>
      </c>
      <c r="BQ60" s="159">
        <v>0</v>
      </c>
      <c r="BR60" s="159">
        <v>0</v>
      </c>
      <c r="BS60" s="159">
        <v>0</v>
      </c>
      <c r="BT60" s="159">
        <v>0</v>
      </c>
      <c r="BU60" s="159">
        <v>0</v>
      </c>
      <c r="BV60" s="159">
        <v>0</v>
      </c>
      <c r="BW60" s="159">
        <v>0</v>
      </c>
      <c r="BX60" s="159">
        <v>0</v>
      </c>
      <c r="BY60" s="159">
        <v>0</v>
      </c>
      <c r="BZ60" s="159">
        <v>0</v>
      </c>
      <c r="CA60" s="159">
        <v>0</v>
      </c>
      <c r="CB60" s="159">
        <v>0</v>
      </c>
      <c r="CC60" s="159">
        <v>0</v>
      </c>
      <c r="CD60" s="159">
        <v>0</v>
      </c>
      <c r="CE60" s="159">
        <v>0</v>
      </c>
      <c r="CF60" s="159">
        <v>0</v>
      </c>
      <c r="CG60" s="159">
        <v>0</v>
      </c>
      <c r="CH60" s="159">
        <v>0</v>
      </c>
      <c r="CI60" s="159">
        <v>0</v>
      </c>
      <c r="CJ60" s="159">
        <v>0</v>
      </c>
      <c r="CK60" s="159">
        <v>0</v>
      </c>
      <c r="CL60" s="159">
        <v>0</v>
      </c>
      <c r="CM60" s="159">
        <v>0</v>
      </c>
      <c r="CN60" s="159">
        <v>0</v>
      </c>
      <c r="CO60" s="159">
        <v>0</v>
      </c>
      <c r="CP60" s="159">
        <v>0</v>
      </c>
      <c r="CQ60" s="159">
        <v>0</v>
      </c>
      <c r="CR60" s="159">
        <v>0</v>
      </c>
      <c r="CS60" s="159">
        <v>0</v>
      </c>
      <c r="CT60" s="159">
        <v>0</v>
      </c>
      <c r="CU60" s="159">
        <v>0</v>
      </c>
      <c r="CV60" s="159">
        <v>0</v>
      </c>
      <c r="CW60" s="159">
        <v>0</v>
      </c>
      <c r="CX60" s="159">
        <v>0</v>
      </c>
      <c r="CY60" s="159">
        <v>0</v>
      </c>
      <c r="CZ60" s="159">
        <v>0</v>
      </c>
      <c r="DA60" s="159">
        <v>0</v>
      </c>
      <c r="DB60" s="159">
        <v>0</v>
      </c>
      <c r="DC60" s="159">
        <v>0</v>
      </c>
      <c r="DD60" s="159">
        <v>0</v>
      </c>
      <c r="DE60" s="159">
        <v>0</v>
      </c>
      <c r="DF60" s="159">
        <v>0</v>
      </c>
      <c r="DG60" s="159">
        <v>0</v>
      </c>
      <c r="DH60" s="159">
        <v>0</v>
      </c>
      <c r="DI60" s="159">
        <v>0</v>
      </c>
      <c r="DJ60" s="159">
        <v>0</v>
      </c>
      <c r="DK60" s="159">
        <v>0</v>
      </c>
      <c r="DL60" s="159">
        <v>0</v>
      </c>
    </row>
    <row r="61" spans="2:116">
      <c r="B61" s="161">
        <v>352</v>
      </c>
      <c r="C61" s="158" t="s">
        <v>455</v>
      </c>
      <c r="D61" s="159">
        <v>1.2205764593368973E-2</v>
      </c>
      <c r="E61" s="159">
        <v>8.9731644761237239E-2</v>
      </c>
      <c r="F61" s="159">
        <v>0.17355533431308046</v>
      </c>
      <c r="G61" s="159">
        <v>1.1299573452005485E-3</v>
      </c>
      <c r="H61" s="159">
        <v>1.6375749607534306E-2</v>
      </c>
      <c r="I61" s="159">
        <v>1.6375749607534306E-2</v>
      </c>
      <c r="J61" s="159">
        <v>1.0753235248069606E-6</v>
      </c>
      <c r="K61" s="159">
        <v>4.8504839325313888E-7</v>
      </c>
      <c r="L61" s="159">
        <v>5.1072547935310626E-7</v>
      </c>
      <c r="M61" s="159">
        <v>1.0864510498709223E-6</v>
      </c>
      <c r="N61" s="159">
        <v>3.2412407264822835E-7</v>
      </c>
      <c r="O61" s="159">
        <v>1.1974393838582527E-6</v>
      </c>
      <c r="P61" s="159">
        <v>2.5799496256545502E-6</v>
      </c>
      <c r="Q61" s="159">
        <v>2.353572179992157E-7</v>
      </c>
      <c r="R61" s="159">
        <v>2.6090476152482238E-7</v>
      </c>
      <c r="S61" s="159">
        <v>1.6874723805382906E-7</v>
      </c>
      <c r="T61" s="159">
        <v>0</v>
      </c>
      <c r="U61" s="159">
        <v>4.3855151479603045E-7</v>
      </c>
      <c r="V61" s="159">
        <v>3.5807581411735154E-7</v>
      </c>
      <c r="W61" s="159">
        <v>6.8406316794904361E-7</v>
      </c>
      <c r="X61" s="159">
        <v>2.8256637942872161E-7</v>
      </c>
      <c r="Y61" s="159">
        <v>3.2788737134500425E-7</v>
      </c>
      <c r="Z61" s="159">
        <v>3.215187886622204E-7</v>
      </c>
      <c r="AA61" s="159">
        <v>5.3345465876807488E-7</v>
      </c>
      <c r="AB61" s="159">
        <v>5.8840395785011785E-7</v>
      </c>
      <c r="AC61" s="159">
        <v>3.0293594535536621E-7</v>
      </c>
      <c r="AD61" s="159">
        <v>3.3589397666207663E-7</v>
      </c>
      <c r="AE61" s="159">
        <v>6.7682390880813892E-7</v>
      </c>
      <c r="AF61" s="159">
        <v>2.3047883093624921E-7</v>
      </c>
      <c r="AG61" s="159">
        <v>4.386615851304028E-7</v>
      </c>
      <c r="AH61" s="159">
        <v>8.4822578243961816E-8</v>
      </c>
      <c r="AI61" s="159">
        <v>1.6140937155106858E-7</v>
      </c>
      <c r="AJ61" s="159">
        <v>9.1912513567090177E-8</v>
      </c>
      <c r="AK61" s="159">
        <v>5.3424821169676494E-7</v>
      </c>
      <c r="AL61" s="159">
        <v>4.883720064520177E-7</v>
      </c>
      <c r="AM61" s="159">
        <v>6.2743695558006302E-7</v>
      </c>
      <c r="AN61" s="159">
        <v>5.8463520375309518E-7</v>
      </c>
      <c r="AO61" s="159">
        <v>4.752485584352063E-7</v>
      </c>
      <c r="AP61" s="159">
        <v>6.790786328234367E-7</v>
      </c>
      <c r="AQ61" s="159">
        <v>6.0315977922348086E-7</v>
      </c>
      <c r="AR61" s="159">
        <v>7.6991676973608167E-7</v>
      </c>
      <c r="AS61" s="159">
        <v>2.5810267734663611E-6</v>
      </c>
      <c r="AT61" s="159">
        <v>-5.3549080217528587E-8</v>
      </c>
      <c r="AU61" s="159">
        <v>8.7725541706940493E-7</v>
      </c>
      <c r="AV61" s="159">
        <v>1.5885549554641166E-7</v>
      </c>
      <c r="AW61" s="159">
        <v>4.3507154867300536E-7</v>
      </c>
      <c r="AX61" s="159">
        <v>2.9676443112551514E-7</v>
      </c>
      <c r="AY61" s="159">
        <v>7.9767672691688369E-7</v>
      </c>
      <c r="AZ61" s="159">
        <v>5.5813638200106541E-7</v>
      </c>
      <c r="BA61" s="159">
        <v>7.1180377831503564E-7</v>
      </c>
      <c r="BB61" s="159">
        <v>4.6102804502297868E-7</v>
      </c>
      <c r="BC61" s="159">
        <v>5.6399694005664918E-7</v>
      </c>
      <c r="BD61" s="159">
        <v>4.6673869819162659E-7</v>
      </c>
      <c r="BE61" s="159">
        <v>4.7400563595936253E-7</v>
      </c>
      <c r="BF61" s="159">
        <v>3.2773248899694747E-7</v>
      </c>
      <c r="BG61" s="159">
        <v>2.749605774763376E-7</v>
      </c>
      <c r="BH61" s="159">
        <v>4.0857713581232726E-7</v>
      </c>
      <c r="BI61" s="159">
        <v>1.6735049379124732E-7</v>
      </c>
      <c r="BJ61" s="159">
        <v>2.1554500020396039E-7</v>
      </c>
      <c r="BK61" s="159">
        <v>3.2254151080465605E-7</v>
      </c>
      <c r="BL61" s="159">
        <v>2.1193065597406839E-7</v>
      </c>
      <c r="BM61" s="159">
        <v>1.0004379774518684</v>
      </c>
      <c r="BN61" s="159">
        <v>3.2483437410475528E-7</v>
      </c>
      <c r="BO61" s="159">
        <v>4.4934856149843231E-7</v>
      </c>
      <c r="BP61" s="159">
        <v>2.3566764434312804E-7</v>
      </c>
      <c r="BQ61" s="159">
        <v>4.2651095717122274E-7</v>
      </c>
      <c r="BR61" s="159">
        <v>5.9793663827605688E-7</v>
      </c>
      <c r="BS61" s="159">
        <v>4.2198849872924893E-7</v>
      </c>
      <c r="BT61" s="159">
        <v>6.5550316753654451E-7</v>
      </c>
      <c r="BU61" s="159">
        <v>6.9595004233678149E-7</v>
      </c>
      <c r="BV61" s="159">
        <v>6.3287699043470808E-7</v>
      </c>
      <c r="BW61" s="159">
        <v>2.7956520114837671E-6</v>
      </c>
      <c r="BX61" s="159">
        <v>2.1043327214286378E-7</v>
      </c>
      <c r="BY61" s="159">
        <v>1.285718601724468E-6</v>
      </c>
      <c r="BZ61" s="159">
        <v>1.1835780039757702E-6</v>
      </c>
      <c r="CA61" s="159">
        <v>4.4088787355536169E-7</v>
      </c>
      <c r="CB61" s="159">
        <v>2.5653937491128024E-7</v>
      </c>
      <c r="CC61" s="159">
        <v>2.0868140649694288E-7</v>
      </c>
      <c r="CD61" s="159">
        <v>1.4430052695525881E-7</v>
      </c>
      <c r="CE61" s="159">
        <v>2.5251770236620741E-8</v>
      </c>
      <c r="CF61" s="159">
        <v>2.869669224087738E-7</v>
      </c>
      <c r="CG61" s="159">
        <v>1.428727101014114E-6</v>
      </c>
      <c r="CH61" s="159">
        <v>8.1766399419902609E-6</v>
      </c>
      <c r="CI61" s="159">
        <v>2.3700035432061733E-7</v>
      </c>
      <c r="CJ61" s="159">
        <v>6.489324382450338E-7</v>
      </c>
      <c r="CK61" s="159">
        <v>6.1131546463874559E-7</v>
      </c>
      <c r="CL61" s="159">
        <v>4.5100527909054829E-7</v>
      </c>
      <c r="CM61" s="159">
        <v>4.229911610890718E-7</v>
      </c>
      <c r="CN61" s="159">
        <v>1.7261024920846379E-7</v>
      </c>
      <c r="CO61" s="159">
        <v>3.1909088113394158E-7</v>
      </c>
      <c r="CP61" s="159">
        <v>4.7530080238373396E-7</v>
      </c>
      <c r="CQ61" s="159">
        <v>8.0744151173293773E-7</v>
      </c>
      <c r="CR61" s="159">
        <v>4.013955242635327E-7</v>
      </c>
      <c r="CS61" s="159">
        <v>3.3574648194513177E-7</v>
      </c>
      <c r="CT61" s="159">
        <v>2.7010216869086692E-6</v>
      </c>
      <c r="CU61" s="159">
        <v>2.0880594702200982E-7</v>
      </c>
      <c r="CV61" s="159">
        <v>7.6074899655313109E-7</v>
      </c>
      <c r="CW61" s="159">
        <v>1.973113302469323E-7</v>
      </c>
      <c r="CX61" s="159">
        <v>5.7185673459100607E-7</v>
      </c>
      <c r="CY61" s="159">
        <v>2.8095539209887475E-7</v>
      </c>
      <c r="CZ61" s="159">
        <v>2.4220972772667053E-7</v>
      </c>
      <c r="DA61" s="159">
        <v>4.8394588893725927E-7</v>
      </c>
      <c r="DB61" s="159">
        <v>4.3166713209442518E-6</v>
      </c>
      <c r="DC61" s="159">
        <v>2.828711107156765E-7</v>
      </c>
      <c r="DD61" s="159">
        <v>5.5927293148515684E-5</v>
      </c>
      <c r="DE61" s="159">
        <v>2.9726596772850069E-7</v>
      </c>
      <c r="DF61" s="159">
        <v>5.7818500991786297E-7</v>
      </c>
      <c r="DG61" s="159">
        <v>3.2377399129691328E-7</v>
      </c>
      <c r="DH61" s="159">
        <v>5.3568823816671473E-7</v>
      </c>
      <c r="DI61" s="159">
        <v>5.9158071098975989E-7</v>
      </c>
      <c r="DJ61" s="159">
        <v>4.1243915740210006E-7</v>
      </c>
      <c r="DK61" s="159">
        <v>1.5998416020894557E-7</v>
      </c>
      <c r="DL61" s="159">
        <v>6.719551406548023E-7</v>
      </c>
    </row>
    <row r="62" spans="2:116">
      <c r="B62" s="161">
        <v>353</v>
      </c>
      <c r="C62" s="158" t="s">
        <v>456</v>
      </c>
      <c r="D62" s="159">
        <v>0.35032605907938386</v>
      </c>
      <c r="E62" s="159">
        <v>0.12976259093659828</v>
      </c>
      <c r="F62" s="159">
        <v>7.0832769179961869E-2</v>
      </c>
      <c r="G62" s="159">
        <v>3.294509680370278E-5</v>
      </c>
      <c r="H62" s="159">
        <v>2.1874559054005392E-2</v>
      </c>
      <c r="I62" s="159">
        <v>2.132276984807641E-2</v>
      </c>
      <c r="J62" s="159">
        <v>1.4198980609292661E-3</v>
      </c>
      <c r="K62" s="159">
        <v>6.4064306844281824E-4</v>
      </c>
      <c r="L62" s="159">
        <v>6.743953023899778E-4</v>
      </c>
      <c r="M62" s="159">
        <v>1.4344094059442491E-3</v>
      </c>
      <c r="N62" s="159">
        <v>4.2400584546387087E-4</v>
      </c>
      <c r="O62" s="159">
        <v>1.5796331681590232E-3</v>
      </c>
      <c r="P62" s="159">
        <v>3.4131394521573757E-3</v>
      </c>
      <c r="Q62" s="159">
        <v>3.1025190895195813E-4</v>
      </c>
      <c r="R62" s="159">
        <v>3.4405332306544926E-4</v>
      </c>
      <c r="S62" s="159">
        <v>2.2076198653514333E-4</v>
      </c>
      <c r="T62" s="159">
        <v>0</v>
      </c>
      <c r="U62" s="159">
        <v>5.7882978220435337E-4</v>
      </c>
      <c r="V62" s="159">
        <v>4.7204617691109065E-4</v>
      </c>
      <c r="W62" s="159">
        <v>9.0272410193302575E-4</v>
      </c>
      <c r="X62" s="159">
        <v>3.7279882779163161E-4</v>
      </c>
      <c r="Y62" s="159">
        <v>4.3242323137612673E-4</v>
      </c>
      <c r="Z62" s="159">
        <v>4.2359616135200791E-4</v>
      </c>
      <c r="AA62" s="159">
        <v>7.0392185376399975E-4</v>
      </c>
      <c r="AB62" s="159">
        <v>7.7656068709333593E-4</v>
      </c>
      <c r="AC62" s="159">
        <v>3.9976803534290308E-4</v>
      </c>
      <c r="AD62" s="159">
        <v>4.4335438116891324E-4</v>
      </c>
      <c r="AE62" s="159">
        <v>8.9327447112111001E-4</v>
      </c>
      <c r="AF62" s="159">
        <v>3.0396266332095878E-4</v>
      </c>
      <c r="AG62" s="159">
        <v>5.7724108115139229E-4</v>
      </c>
      <c r="AH62" s="159">
        <v>1.1185425098808104E-4</v>
      </c>
      <c r="AI62" s="159">
        <v>2.1279589587346417E-4</v>
      </c>
      <c r="AJ62" s="159">
        <v>1.2124416460089141E-4</v>
      </c>
      <c r="AK62" s="159">
        <v>7.0356896483107952E-4</v>
      </c>
      <c r="AL62" s="159">
        <v>6.4417507323006695E-4</v>
      </c>
      <c r="AM62" s="159">
        <v>8.2652877414907621E-4</v>
      </c>
      <c r="AN62" s="159">
        <v>7.7099142943061927E-4</v>
      </c>
      <c r="AO62" s="159">
        <v>6.2648018963407722E-4</v>
      </c>
      <c r="AP62" s="159">
        <v>8.9556380431997308E-4</v>
      </c>
      <c r="AQ62" s="159">
        <v>7.9589611395784049E-4</v>
      </c>
      <c r="AR62" s="159">
        <v>1.0144630110102333E-3</v>
      </c>
      <c r="AS62" s="159">
        <v>3.4051965953214207E-3</v>
      </c>
      <c r="AT62" s="159">
        <v>-7.0745153621873863E-5</v>
      </c>
      <c r="AU62" s="159">
        <v>1.1506164287826851E-3</v>
      </c>
      <c r="AV62" s="159">
        <v>2.0854973995951539E-4</v>
      </c>
      <c r="AW62" s="159">
        <v>5.7347056786865658E-4</v>
      </c>
      <c r="AX62" s="159">
        <v>3.9095736526776064E-4</v>
      </c>
      <c r="AY62" s="159">
        <v>1.0526025051361856E-3</v>
      </c>
      <c r="AZ62" s="159">
        <v>7.3551361769605536E-4</v>
      </c>
      <c r="BA62" s="159">
        <v>9.3610400777954393E-4</v>
      </c>
      <c r="BB62" s="159">
        <v>6.5864994019776727E-4</v>
      </c>
      <c r="BC62" s="159">
        <v>7.4383464268836452E-4</v>
      </c>
      <c r="BD62" s="159">
        <v>6.1597261202369594E-4</v>
      </c>
      <c r="BE62" s="159">
        <v>6.2547548653065508E-4</v>
      </c>
      <c r="BF62" s="159">
        <v>4.3222076537253768E-4</v>
      </c>
      <c r="BG62" s="159">
        <v>3.6295582024575688E-4</v>
      </c>
      <c r="BH62" s="159">
        <v>5.3922262851731828E-4</v>
      </c>
      <c r="BI62" s="159">
        <v>2.1986225463283682E-4</v>
      </c>
      <c r="BJ62" s="159">
        <v>2.8387347763434692E-4</v>
      </c>
      <c r="BK62" s="159">
        <v>4.2557983153504431E-4</v>
      </c>
      <c r="BL62" s="159">
        <v>0.24387106523671923</v>
      </c>
      <c r="BM62" s="159">
        <v>0.1665773066154958</v>
      </c>
      <c r="BN62" s="159">
        <v>1.149661666285557</v>
      </c>
      <c r="BO62" s="159">
        <v>5.9049100438122212E-4</v>
      </c>
      <c r="BP62" s="159">
        <v>9.2441193303127757E-3</v>
      </c>
      <c r="BQ62" s="159">
        <v>5.6363625897947573E-4</v>
      </c>
      <c r="BR62" s="159">
        <v>7.885667405360745E-4</v>
      </c>
      <c r="BS62" s="159">
        <v>5.5309406718440307E-4</v>
      </c>
      <c r="BT62" s="159">
        <v>8.6086092410949029E-4</v>
      </c>
      <c r="BU62" s="159">
        <v>9.181285869675227E-4</v>
      </c>
      <c r="BV62" s="159">
        <v>8.3345187929264296E-4</v>
      </c>
      <c r="BW62" s="159">
        <v>3.6880059181396041E-3</v>
      </c>
      <c r="BX62" s="159">
        <v>2.7742932807746845E-4</v>
      </c>
      <c r="BY62" s="159">
        <v>1.6942131395007139E-3</v>
      </c>
      <c r="BZ62" s="159">
        <v>1.5575390372189193E-3</v>
      </c>
      <c r="CA62" s="159">
        <v>5.8182029127221374E-4</v>
      </c>
      <c r="CB62" s="159">
        <v>3.377067236079437E-4</v>
      </c>
      <c r="CC62" s="159">
        <v>2.7279278916853656E-4</v>
      </c>
      <c r="CD62" s="159">
        <v>1.8999017296031018E-4</v>
      </c>
      <c r="CE62" s="159">
        <v>3.3265751855041009E-5</v>
      </c>
      <c r="CF62" s="159">
        <v>4.3645045835670834E-4</v>
      </c>
      <c r="CG62" s="159">
        <v>1.8820936023680726E-3</v>
      </c>
      <c r="CH62" s="159">
        <v>1.0839522855706742E-2</v>
      </c>
      <c r="CI62" s="159">
        <v>3.1163041161258182E-4</v>
      </c>
      <c r="CJ62" s="159">
        <v>9.7630478342868737E-4</v>
      </c>
      <c r="CK62" s="159">
        <v>8.0650821860989359E-4</v>
      </c>
      <c r="CL62" s="159">
        <v>5.9418839903520109E-4</v>
      </c>
      <c r="CM62" s="159">
        <v>5.57630419072041E-4</v>
      </c>
      <c r="CN62" s="159">
        <v>2.2776064004942503E-4</v>
      </c>
      <c r="CO62" s="159">
        <v>4.2056367739438737E-4</v>
      </c>
      <c r="CP62" s="159">
        <v>6.257367289039629E-4</v>
      </c>
      <c r="CQ62" s="159">
        <v>1.0660093932460489E-3</v>
      </c>
      <c r="CR62" s="159">
        <v>5.2915809595242694E-4</v>
      </c>
      <c r="CS62" s="159">
        <v>4.4314815867818017E-4</v>
      </c>
      <c r="CT62" s="159">
        <v>8.1057889288296044E-4</v>
      </c>
      <c r="CU62" s="159">
        <v>2.7398084566704903E-4</v>
      </c>
      <c r="CV62" s="159">
        <v>1.0020597305391741E-3</v>
      </c>
      <c r="CW62" s="159">
        <v>2.5999542075365014E-4</v>
      </c>
      <c r="CX62" s="159">
        <v>7.5087519708551742E-4</v>
      </c>
      <c r="CY62" s="159">
        <v>3.6821651438471271E-4</v>
      </c>
      <c r="CZ62" s="159">
        <v>3.1887108446407633E-4</v>
      </c>
      <c r="DA62" s="159">
        <v>6.381230557420414E-4</v>
      </c>
      <c r="DB62" s="159">
        <v>5.6955134358279754E-3</v>
      </c>
      <c r="DC62" s="159">
        <v>3.7362513886813681E-4</v>
      </c>
      <c r="DD62" s="159">
        <v>7.3808632002128033E-2</v>
      </c>
      <c r="DE62" s="159">
        <v>3.917225808451876E-4</v>
      </c>
      <c r="DF62" s="159">
        <v>7.6395992972598113E-4</v>
      </c>
      <c r="DG62" s="159">
        <v>4.2680896557162291E-4</v>
      </c>
      <c r="DH62" s="159">
        <v>7.0542011088446286E-4</v>
      </c>
      <c r="DI62" s="159">
        <v>7.8169944605036696E-4</v>
      </c>
      <c r="DJ62" s="159">
        <v>5.4363297063068016E-4</v>
      </c>
      <c r="DK62" s="159">
        <v>2.1085187646470357E-4</v>
      </c>
      <c r="DL62" s="159">
        <v>5.5679958471026108E-4</v>
      </c>
    </row>
    <row r="63" spans="2:116">
      <c r="B63" s="161">
        <v>354</v>
      </c>
      <c r="C63" s="162" t="s">
        <v>521</v>
      </c>
      <c r="D63" s="159">
        <v>7.3916866288037397E-4</v>
      </c>
      <c r="E63" s="159">
        <v>0.1763267390194353</v>
      </c>
      <c r="F63" s="159">
        <v>0.25972851416093601</v>
      </c>
      <c r="G63" s="159">
        <v>4.1310771233681304E-5</v>
      </c>
      <c r="H63" s="159">
        <v>3.4220904083694555E-2</v>
      </c>
      <c r="I63" s="159">
        <v>3.2048148268856803E-2</v>
      </c>
      <c r="J63" s="159">
        <v>8.0064533076575273E-10</v>
      </c>
      <c r="K63" s="159">
        <v>6.7432442274320858E-10</v>
      </c>
      <c r="L63" s="159">
        <v>3.1020226069372067E-10</v>
      </c>
      <c r="M63" s="159">
        <v>5.0783658597533627E-10</v>
      </c>
      <c r="N63" s="159">
        <v>7.7108158422285104E-6</v>
      </c>
      <c r="O63" s="159">
        <v>1.2144968297561451E-9</v>
      </c>
      <c r="P63" s="159">
        <v>2.6948096858516194E-8</v>
      </c>
      <c r="Q63" s="159">
        <v>8.8164502647642353E-10</v>
      </c>
      <c r="R63" s="159">
        <v>3.7446965173627407E-10</v>
      </c>
      <c r="S63" s="159">
        <v>1.03806305755454E-9</v>
      </c>
      <c r="T63" s="159">
        <v>0</v>
      </c>
      <c r="U63" s="159">
        <v>2.9411073493562973E-10</v>
      </c>
      <c r="V63" s="159">
        <v>4.6081871808225661E-10</v>
      </c>
      <c r="W63" s="159">
        <v>6.1687469004157934E-10</v>
      </c>
      <c r="X63" s="159">
        <v>4.0973107381802216E-10</v>
      </c>
      <c r="Y63" s="159">
        <v>8.1105937437899736E-10</v>
      </c>
      <c r="Z63" s="159">
        <v>6.054256057854748E-10</v>
      </c>
      <c r="AA63" s="159">
        <v>5.8267246594751309E-10</v>
      </c>
      <c r="AB63" s="159">
        <v>6.0585187386705994E-10</v>
      </c>
      <c r="AC63" s="159">
        <v>7.7533605986912241E-10</v>
      </c>
      <c r="AD63" s="159">
        <v>2.1571287502201925E-10</v>
      </c>
      <c r="AE63" s="159">
        <v>4.2397704425604786E-10</v>
      </c>
      <c r="AF63" s="159">
        <v>4.0902531384000518E-10</v>
      </c>
      <c r="AG63" s="159">
        <v>9.9020441769972011E-10</v>
      </c>
      <c r="AH63" s="159">
        <v>2.220034209437287E-10</v>
      </c>
      <c r="AI63" s="159">
        <v>3.6757167529599704E-10</v>
      </c>
      <c r="AJ63" s="159">
        <v>5.7665006489653103E-10</v>
      </c>
      <c r="AK63" s="159">
        <v>1.1092797502390428E-9</v>
      </c>
      <c r="AL63" s="159">
        <v>3.1339555306739054E-10</v>
      </c>
      <c r="AM63" s="159">
        <v>6.4396371317200842E-10</v>
      </c>
      <c r="AN63" s="159">
        <v>8.8834040396946107E-10</v>
      </c>
      <c r="AO63" s="159">
        <v>1.3575926327333329E-9</v>
      </c>
      <c r="AP63" s="159">
        <v>2.0780565824306287E-9</v>
      </c>
      <c r="AQ63" s="159">
        <v>5.0454019898386824E-10</v>
      </c>
      <c r="AR63" s="159">
        <v>1.5123322912392592E-9</v>
      </c>
      <c r="AS63" s="159">
        <v>1.2463877549254914E-9</v>
      </c>
      <c r="AT63" s="159">
        <v>1.3021866792704065E-10</v>
      </c>
      <c r="AU63" s="159">
        <v>2.9330508175957948E-9</v>
      </c>
      <c r="AV63" s="159">
        <v>1.0006468342084216E-9</v>
      </c>
      <c r="AW63" s="159">
        <v>2.9215207462671298E-9</v>
      </c>
      <c r="AX63" s="159">
        <v>6.5724859177198487E-10</v>
      </c>
      <c r="AY63" s="159">
        <v>7.602555291011763E-10</v>
      </c>
      <c r="AZ63" s="159">
        <v>8.0674244616003052E-10</v>
      </c>
      <c r="BA63" s="159">
        <v>1.4237885771180736E-9</v>
      </c>
      <c r="BB63" s="159">
        <v>9.4574040855213433E-10</v>
      </c>
      <c r="BC63" s="159">
        <v>5.4932385351868251E-10</v>
      </c>
      <c r="BD63" s="159">
        <v>2.9265487740566024E-10</v>
      </c>
      <c r="BE63" s="159">
        <v>2.6032390822372712E-10</v>
      </c>
      <c r="BF63" s="159">
        <v>4.0405714312809617E-10</v>
      </c>
      <c r="BG63" s="159">
        <v>3.1173971705918184E-10</v>
      </c>
      <c r="BH63" s="159">
        <v>2.2769971970314335E-10</v>
      </c>
      <c r="BI63" s="159">
        <v>5.0251922672979637E-10</v>
      </c>
      <c r="BJ63" s="159">
        <v>4.1847764452144861E-10</v>
      </c>
      <c r="BK63" s="159">
        <v>2.5383357611349056E-10</v>
      </c>
      <c r="BL63" s="159">
        <v>3.9468009580523027E-10</v>
      </c>
      <c r="BM63" s="159">
        <v>3.0908350753388762E-10</v>
      </c>
      <c r="BN63" s="159">
        <v>2.9761880829516962E-10</v>
      </c>
      <c r="BO63" s="159">
        <v>1.0000763965082582</v>
      </c>
      <c r="BP63" s="159">
        <v>8.3822045065604322E-10</v>
      </c>
      <c r="BQ63" s="159">
        <v>1.4718501647176957E-9</v>
      </c>
      <c r="BR63" s="159">
        <v>1.0344437730485361E-8</v>
      </c>
      <c r="BS63" s="159">
        <v>1.6872585809841184E-9</v>
      </c>
      <c r="BT63" s="159">
        <v>1.797575657561734E-9</v>
      </c>
      <c r="BU63" s="159">
        <v>9.738815778729352E-10</v>
      </c>
      <c r="BV63" s="159">
        <v>1.2946012111259922E-9</v>
      </c>
      <c r="BW63" s="159">
        <v>1.4810585423480841E-9</v>
      </c>
      <c r="BX63" s="159">
        <v>7.6677505209502679E-10</v>
      </c>
      <c r="BY63" s="159">
        <v>1.0752748331376484E-9</v>
      </c>
      <c r="BZ63" s="159">
        <v>1.8972547033110196E-9</v>
      </c>
      <c r="CA63" s="159">
        <v>7.6416962032967596E-10</v>
      </c>
      <c r="CB63" s="159">
        <v>5.970627282996963E-10</v>
      </c>
      <c r="CC63" s="159">
        <v>9.5257022818912622E-10</v>
      </c>
      <c r="CD63" s="159">
        <v>2.5661095876075274E-10</v>
      </c>
      <c r="CE63" s="159">
        <v>5.5549592629355537E-11</v>
      </c>
      <c r="CF63" s="159">
        <v>1.1200614174047383E-9</v>
      </c>
      <c r="CG63" s="159">
        <v>1.380746501292567E-9</v>
      </c>
      <c r="CH63" s="159">
        <v>1.1054609093703176E-9</v>
      </c>
      <c r="CI63" s="159">
        <v>3.8577463850857836E-5</v>
      </c>
      <c r="CJ63" s="159">
        <v>1.2478930721442932E-9</v>
      </c>
      <c r="CK63" s="159">
        <v>2.9985489443962623E-10</v>
      </c>
      <c r="CL63" s="159">
        <v>4.9497301165259154E-10</v>
      </c>
      <c r="CM63" s="159">
        <v>1.0393432282823878E-9</v>
      </c>
      <c r="CN63" s="159">
        <v>3.5853751398577258E-10</v>
      </c>
      <c r="CO63" s="159">
        <v>6.6287818201834556E-10</v>
      </c>
      <c r="CP63" s="159">
        <v>8.536503050209694E-10</v>
      </c>
      <c r="CQ63" s="159">
        <v>4.4402823766077255E-10</v>
      </c>
      <c r="CR63" s="159">
        <v>7.1718370473186998E-10</v>
      </c>
      <c r="CS63" s="159">
        <v>6.540384122458909E-10</v>
      </c>
      <c r="CT63" s="159">
        <v>7.9274953182401699E-7</v>
      </c>
      <c r="CU63" s="159">
        <v>4.7241510812914794E-8</v>
      </c>
      <c r="CV63" s="159">
        <v>2.475395076117807E-8</v>
      </c>
      <c r="CW63" s="159">
        <v>3.3170494716913847E-10</v>
      </c>
      <c r="CX63" s="159">
        <v>1.3391456381961615E-9</v>
      </c>
      <c r="CY63" s="159">
        <v>1.0214365265820634E-9</v>
      </c>
      <c r="CZ63" s="159">
        <v>5.6563141652028469E-10</v>
      </c>
      <c r="DA63" s="159">
        <v>5.3357560380180727E-10</v>
      </c>
      <c r="DB63" s="159">
        <v>4.7485894311492121E-9</v>
      </c>
      <c r="DC63" s="159">
        <v>2.950673487696886E-10</v>
      </c>
      <c r="DD63" s="159">
        <v>3.8442360682227639E-10</v>
      </c>
      <c r="DE63" s="159">
        <v>1.1062807725155517E-9</v>
      </c>
      <c r="DF63" s="159">
        <v>7.4810682000948571E-10</v>
      </c>
      <c r="DG63" s="159">
        <v>7.9703871950968741E-10</v>
      </c>
      <c r="DH63" s="159">
        <v>8.4398673258069392E-10</v>
      </c>
      <c r="DI63" s="159">
        <v>9.527905081791191E-9</v>
      </c>
      <c r="DJ63" s="159">
        <v>9.116479352290321E-10</v>
      </c>
      <c r="DK63" s="159">
        <v>5.5223146679170617E-10</v>
      </c>
      <c r="DL63" s="159">
        <v>9.5510545395411912E-8</v>
      </c>
    </row>
    <row r="64" spans="2:116">
      <c r="B64" s="161">
        <v>359</v>
      </c>
      <c r="C64" s="158" t="s">
        <v>458</v>
      </c>
      <c r="D64" s="159">
        <v>0.11789056275927778</v>
      </c>
      <c r="E64" s="159">
        <v>0.19120402816113008</v>
      </c>
      <c r="F64" s="159">
        <v>9.7449665444331715E-2</v>
      </c>
      <c r="G64" s="159">
        <v>6.8290330358696091E-4</v>
      </c>
      <c r="H64" s="159">
        <v>3.3353245084017082E-2</v>
      </c>
      <c r="I64" s="159">
        <v>3.2184287472970509E-2</v>
      </c>
      <c r="J64" s="159">
        <v>1.781794499768363E-5</v>
      </c>
      <c r="K64" s="159">
        <v>8.6426888470991699E-6</v>
      </c>
      <c r="L64" s="159">
        <v>1.1724501273365281E-5</v>
      </c>
      <c r="M64" s="159">
        <v>2.1134902163143606E-5</v>
      </c>
      <c r="N64" s="159">
        <v>1.1117423507943577E-5</v>
      </c>
      <c r="O64" s="159">
        <v>3.2513302254907401E-5</v>
      </c>
      <c r="P64" s="159">
        <v>5.4857654300146832E-5</v>
      </c>
      <c r="Q64" s="159">
        <v>7.6155131556470236E-6</v>
      </c>
      <c r="R64" s="159">
        <v>6.5825825711932394E-6</v>
      </c>
      <c r="S64" s="159">
        <v>4.8347550249199102E-6</v>
      </c>
      <c r="T64" s="159">
        <v>0</v>
      </c>
      <c r="U64" s="159">
        <v>1.2952076889061384E-5</v>
      </c>
      <c r="V64" s="159">
        <v>1.4069145521343218E-5</v>
      </c>
      <c r="W64" s="159">
        <v>1.4802102502546806E-5</v>
      </c>
      <c r="X64" s="159">
        <v>1.2238705378180215E-5</v>
      </c>
      <c r="Y64" s="159">
        <v>1.2115215053361207E-5</v>
      </c>
      <c r="Z64" s="159">
        <v>1.5309060030194461E-5</v>
      </c>
      <c r="AA64" s="159">
        <v>2.3277114766761982E-5</v>
      </c>
      <c r="AB64" s="159">
        <v>1.3452023217288382E-5</v>
      </c>
      <c r="AC64" s="159">
        <v>7.488507849170758E-6</v>
      </c>
      <c r="AD64" s="159">
        <v>7.7346920928040777E-6</v>
      </c>
      <c r="AE64" s="159">
        <v>1.6467512955143456E-5</v>
      </c>
      <c r="AF64" s="159">
        <v>8.5790313820726628E-6</v>
      </c>
      <c r="AG64" s="159">
        <v>1.1560726952886891E-5</v>
      </c>
      <c r="AH64" s="159">
        <v>4.131003575347795E-6</v>
      </c>
      <c r="AI64" s="159">
        <v>7.9208007274517551E-6</v>
      </c>
      <c r="AJ64" s="159">
        <v>2.1699083170133515E-6</v>
      </c>
      <c r="AK64" s="159">
        <v>1.1296567008475506E-5</v>
      </c>
      <c r="AL64" s="159">
        <v>1.9351020670098335E-5</v>
      </c>
      <c r="AM64" s="159">
        <v>1.4673472482615976E-5</v>
      </c>
      <c r="AN64" s="159">
        <v>1.925093734032827E-5</v>
      </c>
      <c r="AO64" s="159">
        <v>1.7503536409955128E-5</v>
      </c>
      <c r="AP64" s="159">
        <v>1.5631006721785492E-5</v>
      </c>
      <c r="AQ64" s="159">
        <v>2.1336461866608964E-5</v>
      </c>
      <c r="AR64" s="159">
        <v>3.1798251973575945E-5</v>
      </c>
      <c r="AS64" s="159">
        <v>3.8244641638683092E-5</v>
      </c>
      <c r="AT64" s="159">
        <v>9.1052600586368742E-7</v>
      </c>
      <c r="AU64" s="159">
        <v>2.2042756072477514E-5</v>
      </c>
      <c r="AV64" s="159">
        <v>4.6998610586549052E-6</v>
      </c>
      <c r="AW64" s="159">
        <v>9.8252465132741931E-6</v>
      </c>
      <c r="AX64" s="159">
        <v>7.9668118265754056E-6</v>
      </c>
      <c r="AY64" s="159">
        <v>3.4740579126807168E-5</v>
      </c>
      <c r="AZ64" s="159">
        <v>1.5435817710783878E-5</v>
      </c>
      <c r="BA64" s="159">
        <v>2.1615089187551125E-5</v>
      </c>
      <c r="BB64" s="159">
        <v>1.9218571319409734E-5</v>
      </c>
      <c r="BC64" s="159">
        <v>2.6452853839152817E-5</v>
      </c>
      <c r="BD64" s="159">
        <v>1.6224380969812205E-5</v>
      </c>
      <c r="BE64" s="159">
        <v>1.6991860872053338E-5</v>
      </c>
      <c r="BF64" s="159">
        <v>1.2294159699596183E-5</v>
      </c>
      <c r="BG64" s="159">
        <v>1.2548520874330503E-5</v>
      </c>
      <c r="BH64" s="159">
        <v>1.8761027055886908E-5</v>
      </c>
      <c r="BI64" s="159">
        <v>5.0972114662657616E-6</v>
      </c>
      <c r="BJ64" s="159">
        <v>2.7697652118156437E-5</v>
      </c>
      <c r="BK64" s="159">
        <v>1.9429555573760309E-5</v>
      </c>
      <c r="BL64" s="159">
        <v>5.8145392679039411E-6</v>
      </c>
      <c r="BM64" s="159">
        <v>3.0113686808457399E-6</v>
      </c>
      <c r="BN64" s="159">
        <v>7.7814087907416668E-6</v>
      </c>
      <c r="BO64" s="159">
        <v>1.3288079998120462E-5</v>
      </c>
      <c r="BP64" s="159">
        <v>1.0352009734944125</v>
      </c>
      <c r="BQ64" s="159">
        <v>1.4161642911628339E-5</v>
      </c>
      <c r="BR64" s="159">
        <v>1.5760489384147794E-5</v>
      </c>
      <c r="BS64" s="159">
        <v>1.3668557926544058E-5</v>
      </c>
      <c r="BT64" s="159">
        <v>1.761864630181991E-5</v>
      </c>
      <c r="BU64" s="159">
        <v>1.6516673633489751E-5</v>
      </c>
      <c r="BV64" s="159">
        <v>1.4166988190206956E-5</v>
      </c>
      <c r="BW64" s="159">
        <v>4.369335645058141E-5</v>
      </c>
      <c r="BX64" s="159">
        <v>5.7655211318776665E-6</v>
      </c>
      <c r="BY64" s="159">
        <v>2.6130486289730461E-5</v>
      </c>
      <c r="BZ64" s="159">
        <v>5.8350760082439231E-5</v>
      </c>
      <c r="CA64" s="159">
        <v>2.3169571012430432E-5</v>
      </c>
      <c r="CB64" s="159">
        <v>4.0935400083609851E-5</v>
      </c>
      <c r="CC64" s="159">
        <v>9.6135034135214156E-6</v>
      </c>
      <c r="CD64" s="159">
        <v>5.2379254638142765E-6</v>
      </c>
      <c r="CE64" s="159">
        <v>2.5669018754595447E-6</v>
      </c>
      <c r="CF64" s="159">
        <v>6.971340462387135E-3</v>
      </c>
      <c r="CG64" s="159">
        <v>2.8922062553746619E-5</v>
      </c>
      <c r="CH64" s="159">
        <v>1.2862356420479635E-4</v>
      </c>
      <c r="CI64" s="159">
        <v>2.7594952465336589E-5</v>
      </c>
      <c r="CJ64" s="159">
        <v>1.4200405539766221E-2</v>
      </c>
      <c r="CK64" s="159">
        <v>3.2981255091085009E-5</v>
      </c>
      <c r="CL64" s="159">
        <v>1.454388758073383E-5</v>
      </c>
      <c r="CM64" s="159">
        <v>2.5602717459145998E-4</v>
      </c>
      <c r="CN64" s="159">
        <v>1.0524713013896729E-5</v>
      </c>
      <c r="CO64" s="159">
        <v>1.3694859523914187E-5</v>
      </c>
      <c r="CP64" s="159">
        <v>2.2738837034135053E-5</v>
      </c>
      <c r="CQ64" s="159">
        <v>1.4998426225287414E-5</v>
      </c>
      <c r="CR64" s="159">
        <v>1.791272382344405E-5</v>
      </c>
      <c r="CS64" s="159">
        <v>1.4223618563691834E-5</v>
      </c>
      <c r="CT64" s="159">
        <v>4.4595094542156739E-4</v>
      </c>
      <c r="CU64" s="159">
        <v>1.2318873197447249E-5</v>
      </c>
      <c r="CV64" s="159">
        <v>3.2787031123036592E-5</v>
      </c>
      <c r="CW64" s="159">
        <v>9.4403361488813381E-6</v>
      </c>
      <c r="CX64" s="159">
        <v>1.9557071850444589E-5</v>
      </c>
      <c r="CY64" s="159">
        <v>9.3516700891007834E-6</v>
      </c>
      <c r="CZ64" s="159">
        <v>7.0581106317546754E-6</v>
      </c>
      <c r="DA64" s="159">
        <v>2.2102795215030041E-5</v>
      </c>
      <c r="DB64" s="159">
        <v>6.266055072981604E-5</v>
      </c>
      <c r="DC64" s="159">
        <v>8.8838472670302891E-6</v>
      </c>
      <c r="DD64" s="159">
        <v>7.3783615704974079E-4</v>
      </c>
      <c r="DE64" s="159">
        <v>1.2357774022600626E-5</v>
      </c>
      <c r="DF64" s="159">
        <v>2.5422622352819566E-5</v>
      </c>
      <c r="DG64" s="159">
        <v>1.4364190241742283E-5</v>
      </c>
      <c r="DH64" s="159">
        <v>1.6259145879821303E-5</v>
      </c>
      <c r="DI64" s="159">
        <v>1.7702669380515651E-5</v>
      </c>
      <c r="DJ64" s="159">
        <v>4.5368041490575356E-5</v>
      </c>
      <c r="DK64" s="159">
        <v>8.8220307029815284E-6</v>
      </c>
      <c r="DL64" s="159">
        <v>1.1267618443629591E-4</v>
      </c>
    </row>
    <row r="65" spans="2:116">
      <c r="B65" s="161">
        <v>391</v>
      </c>
      <c r="C65" s="160" t="s">
        <v>459</v>
      </c>
      <c r="D65" s="159">
        <v>0.10668188263078404</v>
      </c>
      <c r="E65" s="159">
        <v>0.16125173820343802</v>
      </c>
      <c r="F65" s="159">
        <v>0.10057743140844236</v>
      </c>
      <c r="G65" s="159">
        <v>4.4821886246076744E-3</v>
      </c>
      <c r="H65" s="159">
        <v>6.5559766650775966E-2</v>
      </c>
      <c r="I65" s="159">
        <v>4.4248993794485485E-2</v>
      </c>
      <c r="J65" s="159">
        <v>3.2151353000261791E-5</v>
      </c>
      <c r="K65" s="159">
        <v>3.8346883357522359E-5</v>
      </c>
      <c r="L65" s="159">
        <v>8.249018144609127E-5</v>
      </c>
      <c r="M65" s="159">
        <v>7.3868859712349614E-5</v>
      </c>
      <c r="N65" s="159">
        <v>5.6578340001178502E-4</v>
      </c>
      <c r="O65" s="159">
        <v>1.9500888569394981E-4</v>
      </c>
      <c r="P65" s="159">
        <v>2.9450297684760046E-4</v>
      </c>
      <c r="Q65" s="159">
        <v>7.0115353879678764E-5</v>
      </c>
      <c r="R65" s="159">
        <v>1.72954807290932E-4</v>
      </c>
      <c r="S65" s="159">
        <v>1.2921433449186673E-5</v>
      </c>
      <c r="T65" s="159">
        <v>0</v>
      </c>
      <c r="U65" s="159">
        <v>5.5203224464186726E-5</v>
      </c>
      <c r="V65" s="159">
        <v>1.6931930091789098E-3</v>
      </c>
      <c r="W65" s="159">
        <v>3.4249818478103634E-4</v>
      </c>
      <c r="X65" s="159">
        <v>1.2778841688223489E-3</v>
      </c>
      <c r="Y65" s="159">
        <v>1.1592440800001681E-4</v>
      </c>
      <c r="Z65" s="159">
        <v>6.1067744094665336E-5</v>
      </c>
      <c r="AA65" s="159">
        <v>7.4618589199568851E-5</v>
      </c>
      <c r="AB65" s="159">
        <v>3.2846891977754567E-5</v>
      </c>
      <c r="AC65" s="159">
        <v>2.3498173150309934E-5</v>
      </c>
      <c r="AD65" s="159">
        <v>1.0229186943684923E-5</v>
      </c>
      <c r="AE65" s="159">
        <v>1.6225508681400169E-4</v>
      </c>
      <c r="AF65" s="159">
        <v>2.3989216236607786E-5</v>
      </c>
      <c r="AG65" s="159">
        <v>3.1951440228707789E-5</v>
      </c>
      <c r="AH65" s="159">
        <v>2.6953979155494672E-5</v>
      </c>
      <c r="AI65" s="159">
        <v>6.9367974277352969E-5</v>
      </c>
      <c r="AJ65" s="159">
        <v>2.7844963186507345E-6</v>
      </c>
      <c r="AK65" s="159">
        <v>6.4947451701546325E-5</v>
      </c>
      <c r="AL65" s="159">
        <v>4.7527660807796931E-5</v>
      </c>
      <c r="AM65" s="159">
        <v>5.7772792339788034E-5</v>
      </c>
      <c r="AN65" s="159">
        <v>1.2791293635659934E-3</v>
      </c>
      <c r="AO65" s="159">
        <v>4.6172339251457074E-4</v>
      </c>
      <c r="AP65" s="159">
        <v>6.7353811764135624E-5</v>
      </c>
      <c r="AQ65" s="159">
        <v>3.422041224800757E-4</v>
      </c>
      <c r="AR65" s="159">
        <v>3.673027870006404E-4</v>
      </c>
      <c r="AS65" s="159">
        <v>3.3406021399904633E-5</v>
      </c>
      <c r="AT65" s="159">
        <v>1.5501421233125471E-4</v>
      </c>
      <c r="AU65" s="159">
        <v>3.10181396567901E-4</v>
      </c>
      <c r="AV65" s="159">
        <v>3.0562235631073379E-5</v>
      </c>
      <c r="AW65" s="159">
        <v>2.4977656448832204E-5</v>
      </c>
      <c r="AX65" s="159">
        <v>6.3576369035062819E-5</v>
      </c>
      <c r="AY65" s="159">
        <v>4.3925353173833247E-5</v>
      </c>
      <c r="AZ65" s="159">
        <v>4.7895210323968861E-5</v>
      </c>
      <c r="BA65" s="159">
        <v>6.5575003899223387E-5</v>
      </c>
      <c r="BB65" s="159">
        <v>1.6009007770336893E-4</v>
      </c>
      <c r="BC65" s="159">
        <v>1.9990000959968824E-4</v>
      </c>
      <c r="BD65" s="159">
        <v>8.7751062706083565E-5</v>
      </c>
      <c r="BE65" s="159">
        <v>1.3755968192066023E-4</v>
      </c>
      <c r="BF65" s="159">
        <v>1.5701200259621585E-4</v>
      </c>
      <c r="BG65" s="159">
        <v>4.9653610545451328E-5</v>
      </c>
      <c r="BH65" s="159">
        <v>5.135612533244833E-4</v>
      </c>
      <c r="BI65" s="159">
        <v>1.0531228311540479E-4</v>
      </c>
      <c r="BJ65" s="159">
        <v>2.6267120299523051E-4</v>
      </c>
      <c r="BK65" s="159">
        <v>1.437936575811863E-4</v>
      </c>
      <c r="BL65" s="159">
        <v>9.1624678242025425E-5</v>
      </c>
      <c r="BM65" s="159">
        <v>7.0495758999065619E-5</v>
      </c>
      <c r="BN65" s="159">
        <v>8.0229424771362758E-5</v>
      </c>
      <c r="BO65" s="159">
        <v>6.4872387291585031E-5</v>
      </c>
      <c r="BP65" s="159">
        <v>5.763431176968991E-5</v>
      </c>
      <c r="BQ65" s="159">
        <v>1.0065082995125121</v>
      </c>
      <c r="BR65" s="159">
        <v>5.1692390843932501E-5</v>
      </c>
      <c r="BS65" s="159">
        <v>2.1406650829257289E-4</v>
      </c>
      <c r="BT65" s="159">
        <v>6.1196523120583943E-4</v>
      </c>
      <c r="BU65" s="159">
        <v>4.5967221497504937E-4</v>
      </c>
      <c r="BV65" s="159">
        <v>4.5748054979229249E-4</v>
      </c>
      <c r="BW65" s="159">
        <v>5.9413500424548698E-5</v>
      </c>
      <c r="BX65" s="159">
        <v>2.5019739819360202E-5</v>
      </c>
      <c r="BY65" s="159">
        <v>1.5499355765528997E-4</v>
      </c>
      <c r="BZ65" s="159">
        <v>1.6802545286276343E-4</v>
      </c>
      <c r="CA65" s="159">
        <v>1.1020348084878366E-4</v>
      </c>
      <c r="CB65" s="159">
        <v>1.2446961387895371E-4</v>
      </c>
      <c r="CC65" s="159">
        <v>6.5298996939629669E-5</v>
      </c>
      <c r="CD65" s="159">
        <v>4.1007925673651516E-5</v>
      </c>
      <c r="CE65" s="159">
        <v>9.738055575333373E-6</v>
      </c>
      <c r="CF65" s="159">
        <v>6.2464633922618625E-5</v>
      </c>
      <c r="CG65" s="159">
        <v>7.5252561181081019E-5</v>
      </c>
      <c r="CH65" s="159">
        <v>1.1337361823701139E-4</v>
      </c>
      <c r="CI65" s="159">
        <v>2.7164332985039739E-4</v>
      </c>
      <c r="CJ65" s="159">
        <v>9.5133496109077293E-5</v>
      </c>
      <c r="CK65" s="159">
        <v>1.239744185691633E-4</v>
      </c>
      <c r="CL65" s="159">
        <v>8.794877412344653E-5</v>
      </c>
      <c r="CM65" s="159">
        <v>1.1455034041544337E-4</v>
      </c>
      <c r="CN65" s="159">
        <v>8.0162498593884627E-5</v>
      </c>
      <c r="CO65" s="159">
        <v>2.5646801980255167E-4</v>
      </c>
      <c r="CP65" s="159">
        <v>2.419932452469613E-4</v>
      </c>
      <c r="CQ65" s="159">
        <v>8.425394043437397E-4</v>
      </c>
      <c r="CR65" s="159">
        <v>2.1159346576984594E-4</v>
      </c>
      <c r="CS65" s="159">
        <v>1.0269550804201531E-3</v>
      </c>
      <c r="CT65" s="159">
        <v>1.8003107197645516E-4</v>
      </c>
      <c r="CU65" s="159">
        <v>3.1166972239970325E-4</v>
      </c>
      <c r="CV65" s="159">
        <v>1.2881850152476526E-3</v>
      </c>
      <c r="CW65" s="159">
        <v>7.3167203792733461E-5</v>
      </c>
      <c r="CX65" s="159">
        <v>1.4584768979140802E-4</v>
      </c>
      <c r="CY65" s="159">
        <v>4.9130328627376458E-4</v>
      </c>
      <c r="CZ65" s="159">
        <v>3.3093892751563637E-4</v>
      </c>
      <c r="DA65" s="159">
        <v>6.3101139226705099E-4</v>
      </c>
      <c r="DB65" s="159">
        <v>8.1538228660639695E-4</v>
      </c>
      <c r="DC65" s="159">
        <v>3.8121407575439175E-4</v>
      </c>
      <c r="DD65" s="159">
        <v>1.7924551984389896E-4</v>
      </c>
      <c r="DE65" s="159">
        <v>5.5214412588721479E-4</v>
      </c>
      <c r="DF65" s="159">
        <v>3.2225956478077811E-4</v>
      </c>
      <c r="DG65" s="159">
        <v>2.7255347304343041E-4</v>
      </c>
      <c r="DH65" s="159">
        <v>5.8137087459553716E-4</v>
      </c>
      <c r="DI65" s="159">
        <v>8.302863793018245E-4</v>
      </c>
      <c r="DJ65" s="159">
        <v>1.0608188782579668E-3</v>
      </c>
      <c r="DK65" s="159">
        <v>1.5799417756365456E-2</v>
      </c>
      <c r="DL65" s="159">
        <v>1.2693592633764619E-4</v>
      </c>
    </row>
    <row r="66" spans="2:116">
      <c r="B66" s="161">
        <v>392</v>
      </c>
      <c r="C66" s="158" t="s">
        <v>460</v>
      </c>
      <c r="D66" s="159">
        <v>0.7440348788739255</v>
      </c>
      <c r="E66" s="159">
        <v>0.24554101310007595</v>
      </c>
      <c r="F66" s="159">
        <v>-2.217023292337035E-2</v>
      </c>
      <c r="G66" s="159">
        <v>3.6033625500998784E-4</v>
      </c>
      <c r="H66" s="159">
        <v>7.9370016472652349E-2</v>
      </c>
      <c r="I66" s="159">
        <v>7.3055045640051205E-2</v>
      </c>
      <c r="J66" s="159">
        <v>4.6612192281129125E-4</v>
      </c>
      <c r="K66" s="159">
        <v>1.9693017967728752E-3</v>
      </c>
      <c r="L66" s="159">
        <v>5.2935074798995421E-5</v>
      </c>
      <c r="M66" s="159">
        <v>6.7742749154791997E-3</v>
      </c>
      <c r="N66" s="159">
        <v>1.0834047958014786E-4</v>
      </c>
      <c r="O66" s="159">
        <v>1.0472634152537066E-4</v>
      </c>
      <c r="P66" s="159">
        <v>6.9669461809634479E-5</v>
      </c>
      <c r="Q66" s="159">
        <v>9.3801521455241676E-5</v>
      </c>
      <c r="R66" s="159">
        <v>2.5674088604419275E-4</v>
      </c>
      <c r="S66" s="159">
        <v>2.6142151538478196E-4</v>
      </c>
      <c r="T66" s="159">
        <v>0</v>
      </c>
      <c r="U66" s="159">
        <v>1.1739747274771587E-4</v>
      </c>
      <c r="V66" s="159">
        <v>6.9845140189023469E-5</v>
      </c>
      <c r="W66" s="159">
        <v>3.5415498770017951E-3</v>
      </c>
      <c r="X66" s="159">
        <v>2.0495201844584159E-4</v>
      </c>
      <c r="Y66" s="159">
        <v>2.2725286027911452E-2</v>
      </c>
      <c r="Z66" s="159">
        <v>1.4340801861055818E-3</v>
      </c>
      <c r="AA66" s="159">
        <v>5.9310361387776372E-4</v>
      </c>
      <c r="AB66" s="159">
        <v>2.0728298710522414E-2</v>
      </c>
      <c r="AC66" s="159">
        <v>2.1433921123105849E-3</v>
      </c>
      <c r="AD66" s="159">
        <v>2.807644643357604E-5</v>
      </c>
      <c r="AE66" s="159">
        <v>1.9241402290911752E-3</v>
      </c>
      <c r="AF66" s="159">
        <v>8.3197966615731748E-5</v>
      </c>
      <c r="AG66" s="159">
        <v>5.5957777739958623E-4</v>
      </c>
      <c r="AH66" s="159">
        <v>9.2731812063972765E-5</v>
      </c>
      <c r="AI66" s="159">
        <v>9.7582932234048747E-5</v>
      </c>
      <c r="AJ66" s="159">
        <v>3.8293977350286471E-5</v>
      </c>
      <c r="AK66" s="159">
        <v>5.1124892865560811E-5</v>
      </c>
      <c r="AL66" s="159">
        <v>1.1471941402975594E-3</v>
      </c>
      <c r="AM66" s="159">
        <v>1.1602185920369392E-4</v>
      </c>
      <c r="AN66" s="159">
        <v>5.102552137254163E-5</v>
      </c>
      <c r="AO66" s="159">
        <v>1.0217569844516879E-2</v>
      </c>
      <c r="AP66" s="159">
        <v>4.2068582496096263E-3</v>
      </c>
      <c r="AQ66" s="159">
        <v>6.262796313913071E-3</v>
      </c>
      <c r="AR66" s="159">
        <v>6.373267679610562E-4</v>
      </c>
      <c r="AS66" s="159">
        <v>3.4096220650857568E-3</v>
      </c>
      <c r="AT66" s="159">
        <v>2.0376266909496567E-3</v>
      </c>
      <c r="AU66" s="159">
        <v>4.9421254718606663E-3</v>
      </c>
      <c r="AV66" s="159">
        <v>1.2205517767607356E-4</v>
      </c>
      <c r="AW66" s="159">
        <v>4.9114262975459809E-2</v>
      </c>
      <c r="AX66" s="159">
        <v>1.7297539608532309E-2</v>
      </c>
      <c r="AY66" s="159">
        <v>2.0019841107301675E-4</v>
      </c>
      <c r="AZ66" s="159">
        <v>4.8574709095539732E-4</v>
      </c>
      <c r="BA66" s="159">
        <v>1.3527949683377576E-4</v>
      </c>
      <c r="BB66" s="159">
        <v>9.5015202868467601E-5</v>
      </c>
      <c r="BC66" s="159">
        <v>1.5277288981590479E-4</v>
      </c>
      <c r="BD66" s="159">
        <v>5.1412037207729786E-4</v>
      </c>
      <c r="BE66" s="159">
        <v>2.2504616003109435E-4</v>
      </c>
      <c r="BF66" s="159">
        <v>2.4501404979672441E-4</v>
      </c>
      <c r="BG66" s="159">
        <v>1.052996885006873E-4</v>
      </c>
      <c r="BH66" s="159">
        <v>8.9937007194100299E-5</v>
      </c>
      <c r="BI66" s="159">
        <v>5.3631208817418599E-4</v>
      </c>
      <c r="BJ66" s="159">
        <v>1.4120211492077238E-4</v>
      </c>
      <c r="BK66" s="159">
        <v>8.5836070364606865E-5</v>
      </c>
      <c r="BL66" s="159">
        <v>1.3410153229727722E-4</v>
      </c>
      <c r="BM66" s="159">
        <v>1.0303283618944382E-4</v>
      </c>
      <c r="BN66" s="159">
        <v>3.9245807019938107E-4</v>
      </c>
      <c r="BO66" s="159">
        <v>6.5374811333933171E-5</v>
      </c>
      <c r="BP66" s="159">
        <v>1.2063814803145219E-4</v>
      </c>
      <c r="BQ66" s="159">
        <v>2.2387850838060259E-4</v>
      </c>
      <c r="BR66" s="159">
        <v>1.00011423623528</v>
      </c>
      <c r="BS66" s="159">
        <v>1.6035863220950958E-4</v>
      </c>
      <c r="BT66" s="159">
        <v>1.5067826641907133E-4</v>
      </c>
      <c r="BU66" s="159">
        <v>3.7953047767915865E-4</v>
      </c>
      <c r="BV66" s="159">
        <v>1.6875200718837282E-4</v>
      </c>
      <c r="BW66" s="159">
        <v>2.8023268773525105E-3</v>
      </c>
      <c r="BX66" s="159">
        <v>4.0777657937993384E-3</v>
      </c>
      <c r="BY66" s="159">
        <v>9.2444632663801933E-5</v>
      </c>
      <c r="BZ66" s="159">
        <v>1.2441121856754552E-4</v>
      </c>
      <c r="CA66" s="159">
        <v>6.0140186300344323E-5</v>
      </c>
      <c r="CB66" s="159">
        <v>2.4776257832256099E-5</v>
      </c>
      <c r="CC66" s="159">
        <v>3.4555895775418973E-5</v>
      </c>
      <c r="CD66" s="159">
        <v>1.5961338624741618E-5</v>
      </c>
      <c r="CE66" s="159">
        <v>2.8560149632005622E-6</v>
      </c>
      <c r="CF66" s="159">
        <v>1.0006553693045985E-4</v>
      </c>
      <c r="CG66" s="159">
        <v>3.3025304057086841E-4</v>
      </c>
      <c r="CH66" s="159">
        <v>3.1838310850393693E-5</v>
      </c>
      <c r="CI66" s="159">
        <v>3.5980622135053277E-5</v>
      </c>
      <c r="CJ66" s="159">
        <v>3.6703920159486378E-5</v>
      </c>
      <c r="CK66" s="159">
        <v>2.8304657132250242E-5</v>
      </c>
      <c r="CL66" s="159">
        <v>9.9996795156385068E-5</v>
      </c>
      <c r="CM66" s="159">
        <v>1.5819497832147522E-4</v>
      </c>
      <c r="CN66" s="159">
        <v>2.9706422541607945E-5</v>
      </c>
      <c r="CO66" s="159">
        <v>3.0128936964250443E-5</v>
      </c>
      <c r="CP66" s="159">
        <v>2.9259129468890756E-5</v>
      </c>
      <c r="CQ66" s="159">
        <v>4.3510752837762645E-5</v>
      </c>
      <c r="CR66" s="159">
        <v>2.3337499201239072E-5</v>
      </c>
      <c r="CS66" s="159">
        <v>3.0658689134809426E-4</v>
      </c>
      <c r="CT66" s="159">
        <v>3.106937815032345E-5</v>
      </c>
      <c r="CU66" s="159">
        <v>4.4090246711445469E-5</v>
      </c>
      <c r="CV66" s="159">
        <v>6.2771251315766564E-5</v>
      </c>
      <c r="CW66" s="159">
        <v>3.4626428302900779E-5</v>
      </c>
      <c r="CX66" s="159">
        <v>5.8703078103019146E-5</v>
      </c>
      <c r="CY66" s="159">
        <v>5.9808854564316575E-5</v>
      </c>
      <c r="CZ66" s="159">
        <v>5.5871572382034904E-5</v>
      </c>
      <c r="DA66" s="159">
        <v>4.1160115292222091E-5</v>
      </c>
      <c r="DB66" s="159">
        <v>1.5662083008860318E-5</v>
      </c>
      <c r="DC66" s="159">
        <v>3.5617446677191764E-5</v>
      </c>
      <c r="DD66" s="159">
        <v>5.898604628153984E-5</v>
      </c>
      <c r="DE66" s="159">
        <v>3.0347626126785594E-5</v>
      </c>
      <c r="DF66" s="159">
        <v>1.6069879383065827E-4</v>
      </c>
      <c r="DG66" s="159">
        <v>1.6456489574105334E-4</v>
      </c>
      <c r="DH66" s="159">
        <v>9.3092553968488238E-5</v>
      </c>
      <c r="DI66" s="159">
        <v>7.4296055536543024E-5</v>
      </c>
      <c r="DJ66" s="159">
        <v>6.9702321025011252E-5</v>
      </c>
      <c r="DK66" s="159">
        <v>7.7218105587329897E-4</v>
      </c>
      <c r="DL66" s="159">
        <v>5.0125598227509805E-5</v>
      </c>
    </row>
    <row r="67" spans="2:116">
      <c r="B67" s="164">
        <v>411</v>
      </c>
      <c r="C67" s="165" t="s">
        <v>522</v>
      </c>
      <c r="D67" s="159">
        <v>1</v>
      </c>
      <c r="E67" s="159">
        <v>0.35250600577481239</v>
      </c>
      <c r="F67" s="159">
        <v>6.8736433496035055E-3</v>
      </c>
      <c r="G67" s="159">
        <v>0</v>
      </c>
      <c r="H67" s="159">
        <v>7.8695808949477392E-2</v>
      </c>
      <c r="I67" s="159">
        <v>6.5866625578948235E-2</v>
      </c>
      <c r="J67" s="159">
        <v>0</v>
      </c>
      <c r="K67" s="159">
        <v>0</v>
      </c>
      <c r="L67" s="159">
        <v>0</v>
      </c>
      <c r="M67" s="159">
        <v>0</v>
      </c>
      <c r="N67" s="159">
        <v>0</v>
      </c>
      <c r="O67" s="159">
        <v>0</v>
      </c>
      <c r="P67" s="159">
        <v>0</v>
      </c>
      <c r="Q67" s="159">
        <v>0</v>
      </c>
      <c r="R67" s="159">
        <v>0</v>
      </c>
      <c r="S67" s="159">
        <v>0</v>
      </c>
      <c r="T67" s="159">
        <v>0</v>
      </c>
      <c r="U67" s="159">
        <v>0</v>
      </c>
      <c r="V67" s="159">
        <v>0</v>
      </c>
      <c r="W67" s="159">
        <v>0</v>
      </c>
      <c r="X67" s="159">
        <v>0</v>
      </c>
      <c r="Y67" s="159">
        <v>0</v>
      </c>
      <c r="Z67" s="159">
        <v>0</v>
      </c>
      <c r="AA67" s="159">
        <v>0</v>
      </c>
      <c r="AB67" s="159">
        <v>0</v>
      </c>
      <c r="AC67" s="159">
        <v>0</v>
      </c>
      <c r="AD67" s="159">
        <v>0</v>
      </c>
      <c r="AE67" s="159">
        <v>0</v>
      </c>
      <c r="AF67" s="159">
        <v>0</v>
      </c>
      <c r="AG67" s="159">
        <v>0</v>
      </c>
      <c r="AH67" s="159">
        <v>0</v>
      </c>
      <c r="AI67" s="159">
        <v>0</v>
      </c>
      <c r="AJ67" s="159">
        <v>0</v>
      </c>
      <c r="AK67" s="159">
        <v>0</v>
      </c>
      <c r="AL67" s="159">
        <v>0</v>
      </c>
      <c r="AM67" s="159">
        <v>0</v>
      </c>
      <c r="AN67" s="159">
        <v>0</v>
      </c>
      <c r="AO67" s="159">
        <v>0</v>
      </c>
      <c r="AP67" s="159">
        <v>0</v>
      </c>
      <c r="AQ67" s="159">
        <v>0</v>
      </c>
      <c r="AR67" s="159">
        <v>0</v>
      </c>
      <c r="AS67" s="159">
        <v>0</v>
      </c>
      <c r="AT67" s="159">
        <v>0</v>
      </c>
      <c r="AU67" s="159">
        <v>0</v>
      </c>
      <c r="AV67" s="159">
        <v>0</v>
      </c>
      <c r="AW67" s="159">
        <v>0</v>
      </c>
      <c r="AX67" s="159">
        <v>0</v>
      </c>
      <c r="AY67" s="159">
        <v>0</v>
      </c>
      <c r="AZ67" s="159">
        <v>0</v>
      </c>
      <c r="BA67" s="159">
        <v>0</v>
      </c>
      <c r="BB67" s="159">
        <v>0</v>
      </c>
      <c r="BC67" s="159">
        <v>0</v>
      </c>
      <c r="BD67" s="159">
        <v>0</v>
      </c>
      <c r="BE67" s="159">
        <v>0</v>
      </c>
      <c r="BF67" s="159">
        <v>0</v>
      </c>
      <c r="BG67" s="159">
        <v>0</v>
      </c>
      <c r="BH67" s="159">
        <v>0</v>
      </c>
      <c r="BI67" s="159">
        <v>0</v>
      </c>
      <c r="BJ67" s="159">
        <v>0</v>
      </c>
      <c r="BK67" s="159">
        <v>0</v>
      </c>
      <c r="BL67" s="159">
        <v>0</v>
      </c>
      <c r="BM67" s="159">
        <v>0</v>
      </c>
      <c r="BN67" s="159">
        <v>0</v>
      </c>
      <c r="BO67" s="159">
        <v>0</v>
      </c>
      <c r="BP67" s="159">
        <v>0</v>
      </c>
      <c r="BQ67" s="159">
        <v>0</v>
      </c>
      <c r="BR67" s="159">
        <v>0</v>
      </c>
      <c r="BS67" s="159">
        <v>1</v>
      </c>
      <c r="BT67" s="159">
        <v>0</v>
      </c>
      <c r="BU67" s="159">
        <v>0</v>
      </c>
      <c r="BV67" s="159">
        <v>0</v>
      </c>
      <c r="BW67" s="159">
        <v>0</v>
      </c>
      <c r="BX67" s="159">
        <v>0</v>
      </c>
      <c r="BY67" s="159">
        <v>0</v>
      </c>
      <c r="BZ67" s="159">
        <v>0</v>
      </c>
      <c r="CA67" s="159">
        <v>0</v>
      </c>
      <c r="CB67" s="159">
        <v>0</v>
      </c>
      <c r="CC67" s="159">
        <v>0</v>
      </c>
      <c r="CD67" s="159">
        <v>0</v>
      </c>
      <c r="CE67" s="159">
        <v>0</v>
      </c>
      <c r="CF67" s="159">
        <v>0</v>
      </c>
      <c r="CG67" s="159">
        <v>0</v>
      </c>
      <c r="CH67" s="159">
        <v>0</v>
      </c>
      <c r="CI67" s="159">
        <v>0</v>
      </c>
      <c r="CJ67" s="159">
        <v>0</v>
      </c>
      <c r="CK67" s="159">
        <v>0</v>
      </c>
      <c r="CL67" s="159">
        <v>0</v>
      </c>
      <c r="CM67" s="159">
        <v>0</v>
      </c>
      <c r="CN67" s="159">
        <v>0</v>
      </c>
      <c r="CO67" s="159">
        <v>0</v>
      </c>
      <c r="CP67" s="159">
        <v>0</v>
      </c>
      <c r="CQ67" s="159">
        <v>0</v>
      </c>
      <c r="CR67" s="159">
        <v>0</v>
      </c>
      <c r="CS67" s="159">
        <v>0</v>
      </c>
      <c r="CT67" s="159">
        <v>0</v>
      </c>
      <c r="CU67" s="159">
        <v>0</v>
      </c>
      <c r="CV67" s="159">
        <v>0</v>
      </c>
      <c r="CW67" s="159">
        <v>0</v>
      </c>
      <c r="CX67" s="159">
        <v>0</v>
      </c>
      <c r="CY67" s="159">
        <v>0</v>
      </c>
      <c r="CZ67" s="159">
        <v>0</v>
      </c>
      <c r="DA67" s="159">
        <v>0</v>
      </c>
      <c r="DB67" s="159">
        <v>0</v>
      </c>
      <c r="DC67" s="159">
        <v>0</v>
      </c>
      <c r="DD67" s="159">
        <v>0</v>
      </c>
      <c r="DE67" s="159">
        <v>0</v>
      </c>
      <c r="DF67" s="159">
        <v>0</v>
      </c>
      <c r="DG67" s="159">
        <v>0</v>
      </c>
      <c r="DH67" s="159">
        <v>0</v>
      </c>
      <c r="DI67" s="159">
        <v>0</v>
      </c>
      <c r="DJ67" s="159">
        <v>0</v>
      </c>
      <c r="DK67" s="159">
        <v>0</v>
      </c>
      <c r="DL67" s="159">
        <v>0</v>
      </c>
    </row>
    <row r="68" spans="2:116">
      <c r="B68" s="161">
        <v>412</v>
      </c>
      <c r="C68" s="160" t="s">
        <v>462</v>
      </c>
      <c r="D68" s="159">
        <v>1</v>
      </c>
      <c r="E68" s="159">
        <v>0.34933090503717873</v>
      </c>
      <c r="F68" s="159">
        <v>1.3846151900403723E-2</v>
      </c>
      <c r="G68" s="159">
        <v>0</v>
      </c>
      <c r="H68" s="159">
        <v>8.2334416490732629E-2</v>
      </c>
      <c r="I68" s="159">
        <v>6.6608308061166327E-2</v>
      </c>
      <c r="J68" s="159">
        <v>9.5105390249585278E-4</v>
      </c>
      <c r="K68" s="159">
        <v>5.3260782134603778E-4</v>
      </c>
      <c r="L68" s="159">
        <v>3.5376118660304027E-4</v>
      </c>
      <c r="M68" s="159">
        <v>5.1420251821844814E-4</v>
      </c>
      <c r="N68" s="159">
        <v>3.8973074436582584E-4</v>
      </c>
      <c r="O68" s="159">
        <v>1.0175831767582047E-3</v>
      </c>
      <c r="P68" s="159">
        <v>1.465237351337493E-3</v>
      </c>
      <c r="Q68" s="159">
        <v>2.6141090078495889E-4</v>
      </c>
      <c r="R68" s="159">
        <v>2.4476422133093857E-4</v>
      </c>
      <c r="S68" s="159">
        <v>1.9724995276889824E-4</v>
      </c>
      <c r="T68" s="159">
        <v>0</v>
      </c>
      <c r="U68" s="159">
        <v>6.9134125233876929E-4</v>
      </c>
      <c r="V68" s="159">
        <v>5.8198354567860723E-4</v>
      </c>
      <c r="W68" s="159">
        <v>4.5034739876458708E-4</v>
      </c>
      <c r="X68" s="159">
        <v>5.5276173133164024E-4</v>
      </c>
      <c r="Y68" s="159">
        <v>1.2118674084133951E-3</v>
      </c>
      <c r="Z68" s="159">
        <v>1.1530373657000739E-3</v>
      </c>
      <c r="AA68" s="159">
        <v>8.8589303591079551E-4</v>
      </c>
      <c r="AB68" s="159">
        <v>7.7408342502721E-4</v>
      </c>
      <c r="AC68" s="159">
        <v>5.1303709467779451E-4</v>
      </c>
      <c r="AD68" s="159">
        <v>4.413027392219177E-4</v>
      </c>
      <c r="AE68" s="159">
        <v>1.4010103851408303E-3</v>
      </c>
      <c r="AF68" s="159">
        <v>9.3940099159158256E-4</v>
      </c>
      <c r="AG68" s="159">
        <v>2.1162564836268443E-3</v>
      </c>
      <c r="AH68" s="159">
        <v>1.5421901624210237E-4</v>
      </c>
      <c r="AI68" s="159">
        <v>4.5419941499325842E-4</v>
      </c>
      <c r="AJ68" s="159">
        <v>7.1205649233552722E-5</v>
      </c>
      <c r="AK68" s="159">
        <v>9.3693211188081713E-4</v>
      </c>
      <c r="AL68" s="159">
        <v>1.1031715546823957E-3</v>
      </c>
      <c r="AM68" s="159">
        <v>6.1571488786993139E-4</v>
      </c>
      <c r="AN68" s="159">
        <v>5.2205672909163376E-4</v>
      </c>
      <c r="AO68" s="159">
        <v>1.2572979716717148E-3</v>
      </c>
      <c r="AP68" s="159">
        <v>1.7346746623560284E-3</v>
      </c>
      <c r="AQ68" s="159">
        <v>1.0968798124645234E-3</v>
      </c>
      <c r="AR68" s="159">
        <v>1.320287817227251E-3</v>
      </c>
      <c r="AS68" s="159">
        <v>4.7736093928239182E-3</v>
      </c>
      <c r="AT68" s="159">
        <v>6.4311899408091245E-5</v>
      </c>
      <c r="AU68" s="159">
        <v>2.5221448192487054E-3</v>
      </c>
      <c r="AV68" s="159">
        <v>4.6594752887176515E-4</v>
      </c>
      <c r="AW68" s="159">
        <v>9.5340052777201855E-4</v>
      </c>
      <c r="AX68" s="159">
        <v>5.8736943257142033E-4</v>
      </c>
      <c r="AY68" s="159">
        <v>2.0211167576420761E-3</v>
      </c>
      <c r="AZ68" s="159">
        <v>1.1079893611542213E-3</v>
      </c>
      <c r="BA68" s="159">
        <v>9.1057765272933963E-4</v>
      </c>
      <c r="BB68" s="159">
        <v>7.1923112590157278E-4</v>
      </c>
      <c r="BC68" s="159">
        <v>5.2728028427672985E-4</v>
      </c>
      <c r="BD68" s="159">
        <v>4.6504627769872105E-4</v>
      </c>
      <c r="BE68" s="159">
        <v>1.1745827846645087E-3</v>
      </c>
      <c r="BF68" s="159">
        <v>5.4294605203360495E-4</v>
      </c>
      <c r="BG68" s="159">
        <v>4.7161586955113264E-4</v>
      </c>
      <c r="BH68" s="159">
        <v>3.8127137403613635E-4</v>
      </c>
      <c r="BI68" s="159">
        <v>2.782224283995384E-4</v>
      </c>
      <c r="BJ68" s="159">
        <v>5.3468404227124998E-4</v>
      </c>
      <c r="BK68" s="159">
        <v>3.7077767490925292E-4</v>
      </c>
      <c r="BL68" s="159">
        <v>1.6992988120982847E-4</v>
      </c>
      <c r="BM68" s="159">
        <v>1.6085164129822749E-4</v>
      </c>
      <c r="BN68" s="159">
        <v>2.9478627350698269E-4</v>
      </c>
      <c r="BO68" s="159">
        <v>1.1469969606972719E-3</v>
      </c>
      <c r="BP68" s="159">
        <v>3.1252101516892537E-4</v>
      </c>
      <c r="BQ68" s="159">
        <v>5.3432999762470393E-4</v>
      </c>
      <c r="BR68" s="159">
        <v>2.9665035449891772E-4</v>
      </c>
      <c r="BS68" s="159">
        <v>3.7419765961418E-4</v>
      </c>
      <c r="BT68" s="159">
        <v>1.0005137626674798</v>
      </c>
      <c r="BU68" s="159">
        <v>3.4972275020011677E-4</v>
      </c>
      <c r="BV68" s="159">
        <v>2.7568539762960585E-4</v>
      </c>
      <c r="BW68" s="159">
        <v>4.1198166970181065E-3</v>
      </c>
      <c r="BX68" s="159">
        <v>5.3611840510396575E-3</v>
      </c>
      <c r="BY68" s="159">
        <v>7.1677529838664357E-3</v>
      </c>
      <c r="BZ68" s="159">
        <v>9.9318391156012396E-4</v>
      </c>
      <c r="CA68" s="159">
        <v>9.3109163663734852E-4</v>
      </c>
      <c r="CB68" s="159">
        <v>7.1408934906400372E-4</v>
      </c>
      <c r="CC68" s="159">
        <v>1.0936973606667196E-3</v>
      </c>
      <c r="CD68" s="159">
        <v>2.4216508942559774E-3</v>
      </c>
      <c r="CE68" s="159">
        <v>2.1567067212688419E-3</v>
      </c>
      <c r="CF68" s="159">
        <v>3.3770789424392936E-3</v>
      </c>
      <c r="CG68" s="159">
        <v>3.1590070183177703E-4</v>
      </c>
      <c r="CH68" s="159">
        <v>2.760912105390759E-3</v>
      </c>
      <c r="CI68" s="159">
        <v>1.2239128011153487E-3</v>
      </c>
      <c r="CJ68" s="159">
        <v>4.0113127505680718E-4</v>
      </c>
      <c r="CK68" s="159">
        <v>1.0854745768831703E-3</v>
      </c>
      <c r="CL68" s="159">
        <v>2.7813542493608468E-3</v>
      </c>
      <c r="CM68" s="159">
        <v>2.1181313471494746E-3</v>
      </c>
      <c r="CN68" s="159">
        <v>4.1901115089037263E-4</v>
      </c>
      <c r="CO68" s="159">
        <v>1.103398323193125E-3</v>
      </c>
      <c r="CP68" s="159">
        <v>6.599374195828709E-3</v>
      </c>
      <c r="CQ68" s="159">
        <v>2.7741572504541551E-4</v>
      </c>
      <c r="CR68" s="159">
        <v>2.0204691050121014E-3</v>
      </c>
      <c r="CS68" s="159">
        <v>7.8847126399697609E-4</v>
      </c>
      <c r="CT68" s="159">
        <v>1.9906321492869881E-3</v>
      </c>
      <c r="CU68" s="159">
        <v>1.5086797867708977E-3</v>
      </c>
      <c r="CV68" s="159">
        <v>1.0225230399278317E-3</v>
      </c>
      <c r="CW68" s="159">
        <v>5.7828956897313798E-4</v>
      </c>
      <c r="CX68" s="159">
        <v>5.1324718888506469E-4</v>
      </c>
      <c r="CY68" s="159">
        <v>1.0612181267074939E-3</v>
      </c>
      <c r="CZ68" s="159">
        <v>7.1234197346471825E-4</v>
      </c>
      <c r="DA68" s="159">
        <v>5.3088552959286136E-4</v>
      </c>
      <c r="DB68" s="159">
        <v>4.7751158022824746E-4</v>
      </c>
      <c r="DC68" s="159">
        <v>1.0350351605352224E-3</v>
      </c>
      <c r="DD68" s="159">
        <v>3.1051226349225805E-4</v>
      </c>
      <c r="DE68" s="159">
        <v>4.4052762552309878E-4</v>
      </c>
      <c r="DF68" s="159">
        <v>9.6499418905305592E-4</v>
      </c>
      <c r="DG68" s="159">
        <v>6.4063613622251893E-4</v>
      </c>
      <c r="DH68" s="159">
        <v>8.9965022513352336E-4</v>
      </c>
      <c r="DI68" s="159">
        <v>1.1543239495764308E-3</v>
      </c>
      <c r="DJ68" s="159">
        <v>9.1777657753046803E-4</v>
      </c>
      <c r="DK68" s="159">
        <v>3.5513423382295151E-4</v>
      </c>
      <c r="DL68" s="159">
        <v>4.7845838159767703E-4</v>
      </c>
    </row>
    <row r="69" spans="2:116">
      <c r="B69" s="161">
        <v>413</v>
      </c>
      <c r="C69" s="158" t="s">
        <v>463</v>
      </c>
      <c r="D69" s="159">
        <v>1</v>
      </c>
      <c r="E69" s="159">
        <v>0.35295164852746658</v>
      </c>
      <c r="F69" s="159">
        <v>-8.2574673123844231E-3</v>
      </c>
      <c r="G69" s="159">
        <v>0</v>
      </c>
      <c r="H69" s="159">
        <v>7.5325893418582576E-2</v>
      </c>
      <c r="I69" s="159">
        <v>6.4246202331396426E-2</v>
      </c>
      <c r="J69" s="159">
        <v>0</v>
      </c>
      <c r="K69" s="159">
        <v>0</v>
      </c>
      <c r="L69" s="159">
        <v>0</v>
      </c>
      <c r="M69" s="159">
        <v>0</v>
      </c>
      <c r="N69" s="159">
        <v>0</v>
      </c>
      <c r="O69" s="159">
        <v>0</v>
      </c>
      <c r="P69" s="159">
        <v>0</v>
      </c>
      <c r="Q69" s="159">
        <v>0</v>
      </c>
      <c r="R69" s="159">
        <v>0</v>
      </c>
      <c r="S69" s="159">
        <v>0</v>
      </c>
      <c r="T69" s="159">
        <v>0</v>
      </c>
      <c r="U69" s="159">
        <v>0</v>
      </c>
      <c r="V69" s="159">
        <v>0</v>
      </c>
      <c r="W69" s="159">
        <v>0</v>
      </c>
      <c r="X69" s="159">
        <v>0</v>
      </c>
      <c r="Y69" s="159">
        <v>0</v>
      </c>
      <c r="Z69" s="159">
        <v>0</v>
      </c>
      <c r="AA69" s="159">
        <v>0</v>
      </c>
      <c r="AB69" s="159">
        <v>0</v>
      </c>
      <c r="AC69" s="159">
        <v>0</v>
      </c>
      <c r="AD69" s="159">
        <v>0</v>
      </c>
      <c r="AE69" s="159">
        <v>0</v>
      </c>
      <c r="AF69" s="159">
        <v>0</v>
      </c>
      <c r="AG69" s="159">
        <v>0</v>
      </c>
      <c r="AH69" s="159">
        <v>0</v>
      </c>
      <c r="AI69" s="159">
        <v>0</v>
      </c>
      <c r="AJ69" s="159">
        <v>0</v>
      </c>
      <c r="AK69" s="159">
        <v>0</v>
      </c>
      <c r="AL69" s="159">
        <v>0</v>
      </c>
      <c r="AM69" s="159">
        <v>0</v>
      </c>
      <c r="AN69" s="159">
        <v>0</v>
      </c>
      <c r="AO69" s="159">
        <v>0</v>
      </c>
      <c r="AP69" s="159">
        <v>0</v>
      </c>
      <c r="AQ69" s="159">
        <v>0</v>
      </c>
      <c r="AR69" s="159">
        <v>0</v>
      </c>
      <c r="AS69" s="159">
        <v>0</v>
      </c>
      <c r="AT69" s="159">
        <v>0</v>
      </c>
      <c r="AU69" s="159">
        <v>0</v>
      </c>
      <c r="AV69" s="159">
        <v>0</v>
      </c>
      <c r="AW69" s="159">
        <v>0</v>
      </c>
      <c r="AX69" s="159">
        <v>0</v>
      </c>
      <c r="AY69" s="159">
        <v>0</v>
      </c>
      <c r="AZ69" s="159">
        <v>0</v>
      </c>
      <c r="BA69" s="159">
        <v>0</v>
      </c>
      <c r="BB69" s="159">
        <v>0</v>
      </c>
      <c r="BC69" s="159">
        <v>0</v>
      </c>
      <c r="BD69" s="159">
        <v>0</v>
      </c>
      <c r="BE69" s="159">
        <v>0</v>
      </c>
      <c r="BF69" s="159">
        <v>0</v>
      </c>
      <c r="BG69" s="159">
        <v>0</v>
      </c>
      <c r="BH69" s="159">
        <v>0</v>
      </c>
      <c r="BI69" s="159">
        <v>0</v>
      </c>
      <c r="BJ69" s="159">
        <v>0</v>
      </c>
      <c r="BK69" s="159">
        <v>0</v>
      </c>
      <c r="BL69" s="159">
        <v>0</v>
      </c>
      <c r="BM69" s="159">
        <v>0</v>
      </c>
      <c r="BN69" s="159">
        <v>0</v>
      </c>
      <c r="BO69" s="159">
        <v>0</v>
      </c>
      <c r="BP69" s="159">
        <v>0</v>
      </c>
      <c r="BQ69" s="159">
        <v>0</v>
      </c>
      <c r="BR69" s="159">
        <v>0</v>
      </c>
      <c r="BS69" s="159">
        <v>0</v>
      </c>
      <c r="BT69" s="159">
        <v>0</v>
      </c>
      <c r="BU69" s="159">
        <v>1</v>
      </c>
      <c r="BV69" s="159">
        <v>0</v>
      </c>
      <c r="BW69" s="159">
        <v>0</v>
      </c>
      <c r="BX69" s="159">
        <v>0</v>
      </c>
      <c r="BY69" s="159">
        <v>0</v>
      </c>
      <c r="BZ69" s="159">
        <v>0</v>
      </c>
      <c r="CA69" s="159">
        <v>0</v>
      </c>
      <c r="CB69" s="159">
        <v>0</v>
      </c>
      <c r="CC69" s="159">
        <v>0</v>
      </c>
      <c r="CD69" s="159">
        <v>0</v>
      </c>
      <c r="CE69" s="159">
        <v>0</v>
      </c>
      <c r="CF69" s="159">
        <v>0</v>
      </c>
      <c r="CG69" s="159">
        <v>0</v>
      </c>
      <c r="CH69" s="159">
        <v>0</v>
      </c>
      <c r="CI69" s="159">
        <v>0</v>
      </c>
      <c r="CJ69" s="159">
        <v>0</v>
      </c>
      <c r="CK69" s="159">
        <v>0</v>
      </c>
      <c r="CL69" s="159">
        <v>0</v>
      </c>
      <c r="CM69" s="159">
        <v>0</v>
      </c>
      <c r="CN69" s="159">
        <v>0</v>
      </c>
      <c r="CO69" s="159">
        <v>0</v>
      </c>
      <c r="CP69" s="159">
        <v>0</v>
      </c>
      <c r="CQ69" s="159">
        <v>0</v>
      </c>
      <c r="CR69" s="159">
        <v>0</v>
      </c>
      <c r="CS69" s="159">
        <v>0</v>
      </c>
      <c r="CT69" s="159">
        <v>0</v>
      </c>
      <c r="CU69" s="159">
        <v>0</v>
      </c>
      <c r="CV69" s="159">
        <v>0</v>
      </c>
      <c r="CW69" s="159">
        <v>0</v>
      </c>
      <c r="CX69" s="159">
        <v>0</v>
      </c>
      <c r="CY69" s="159">
        <v>0</v>
      </c>
      <c r="CZ69" s="159">
        <v>0</v>
      </c>
      <c r="DA69" s="159">
        <v>0</v>
      </c>
      <c r="DB69" s="159">
        <v>0</v>
      </c>
      <c r="DC69" s="159">
        <v>0</v>
      </c>
      <c r="DD69" s="159">
        <v>0</v>
      </c>
      <c r="DE69" s="159">
        <v>0</v>
      </c>
      <c r="DF69" s="159">
        <v>0</v>
      </c>
      <c r="DG69" s="159">
        <v>0</v>
      </c>
      <c r="DH69" s="159">
        <v>0</v>
      </c>
      <c r="DI69" s="159">
        <v>0</v>
      </c>
      <c r="DJ69" s="159">
        <v>0</v>
      </c>
      <c r="DK69" s="159">
        <v>0</v>
      </c>
      <c r="DL69" s="159">
        <v>0</v>
      </c>
    </row>
    <row r="70" spans="2:116">
      <c r="B70" s="161">
        <v>419</v>
      </c>
      <c r="C70" s="158" t="s">
        <v>464</v>
      </c>
      <c r="D70" s="159">
        <v>1</v>
      </c>
      <c r="E70" s="159">
        <v>0.44971250672646029</v>
      </c>
      <c r="F70" s="159">
        <v>2.227069102900664E-3</v>
      </c>
      <c r="G70" s="159">
        <v>0</v>
      </c>
      <c r="H70" s="159">
        <v>8.2517667723787852E-2</v>
      </c>
      <c r="I70" s="159">
        <v>7.3586855424016315E-2</v>
      </c>
      <c r="J70" s="159">
        <v>0</v>
      </c>
      <c r="K70" s="159">
        <v>0</v>
      </c>
      <c r="L70" s="159">
        <v>0</v>
      </c>
      <c r="M70" s="159">
        <v>0</v>
      </c>
      <c r="N70" s="159">
        <v>0</v>
      </c>
      <c r="O70" s="159">
        <v>0</v>
      </c>
      <c r="P70" s="159">
        <v>0</v>
      </c>
      <c r="Q70" s="159">
        <v>0</v>
      </c>
      <c r="R70" s="159">
        <v>0</v>
      </c>
      <c r="S70" s="159">
        <v>0</v>
      </c>
      <c r="T70" s="159">
        <v>0</v>
      </c>
      <c r="U70" s="159">
        <v>0</v>
      </c>
      <c r="V70" s="159">
        <v>0</v>
      </c>
      <c r="W70" s="159">
        <v>0</v>
      </c>
      <c r="X70" s="159">
        <v>0</v>
      </c>
      <c r="Y70" s="159">
        <v>0</v>
      </c>
      <c r="Z70" s="159">
        <v>0</v>
      </c>
      <c r="AA70" s="159">
        <v>0</v>
      </c>
      <c r="AB70" s="159">
        <v>0</v>
      </c>
      <c r="AC70" s="159">
        <v>0</v>
      </c>
      <c r="AD70" s="159">
        <v>0</v>
      </c>
      <c r="AE70" s="159">
        <v>0</v>
      </c>
      <c r="AF70" s="159">
        <v>0</v>
      </c>
      <c r="AG70" s="159">
        <v>0</v>
      </c>
      <c r="AH70" s="159">
        <v>0</v>
      </c>
      <c r="AI70" s="159">
        <v>0</v>
      </c>
      <c r="AJ70" s="159">
        <v>0</v>
      </c>
      <c r="AK70" s="159">
        <v>0</v>
      </c>
      <c r="AL70" s="159">
        <v>0</v>
      </c>
      <c r="AM70" s="159">
        <v>0</v>
      </c>
      <c r="AN70" s="159">
        <v>0</v>
      </c>
      <c r="AO70" s="159">
        <v>0</v>
      </c>
      <c r="AP70" s="159">
        <v>0</v>
      </c>
      <c r="AQ70" s="159">
        <v>0</v>
      </c>
      <c r="AR70" s="159">
        <v>0</v>
      </c>
      <c r="AS70" s="159">
        <v>0</v>
      </c>
      <c r="AT70" s="159">
        <v>0</v>
      </c>
      <c r="AU70" s="159">
        <v>0</v>
      </c>
      <c r="AV70" s="159">
        <v>0</v>
      </c>
      <c r="AW70" s="159">
        <v>0</v>
      </c>
      <c r="AX70" s="159">
        <v>0</v>
      </c>
      <c r="AY70" s="159">
        <v>0</v>
      </c>
      <c r="AZ70" s="159">
        <v>0</v>
      </c>
      <c r="BA70" s="159">
        <v>0</v>
      </c>
      <c r="BB70" s="159">
        <v>0</v>
      </c>
      <c r="BC70" s="159">
        <v>0</v>
      </c>
      <c r="BD70" s="159">
        <v>0</v>
      </c>
      <c r="BE70" s="159">
        <v>0</v>
      </c>
      <c r="BF70" s="159">
        <v>0</v>
      </c>
      <c r="BG70" s="159">
        <v>0</v>
      </c>
      <c r="BH70" s="159">
        <v>0</v>
      </c>
      <c r="BI70" s="159">
        <v>0</v>
      </c>
      <c r="BJ70" s="159">
        <v>0</v>
      </c>
      <c r="BK70" s="159">
        <v>0</v>
      </c>
      <c r="BL70" s="159">
        <v>0</v>
      </c>
      <c r="BM70" s="159">
        <v>0</v>
      </c>
      <c r="BN70" s="159">
        <v>0</v>
      </c>
      <c r="BO70" s="159">
        <v>0</v>
      </c>
      <c r="BP70" s="159">
        <v>0</v>
      </c>
      <c r="BQ70" s="159">
        <v>0</v>
      </c>
      <c r="BR70" s="159">
        <v>0</v>
      </c>
      <c r="BS70" s="159">
        <v>0</v>
      </c>
      <c r="BT70" s="159">
        <v>0</v>
      </c>
      <c r="BU70" s="159">
        <v>0</v>
      </c>
      <c r="BV70" s="159">
        <v>1</v>
      </c>
      <c r="BW70" s="159">
        <v>0</v>
      </c>
      <c r="BX70" s="159">
        <v>0</v>
      </c>
      <c r="BY70" s="159">
        <v>0</v>
      </c>
      <c r="BZ70" s="159">
        <v>0</v>
      </c>
      <c r="CA70" s="159">
        <v>0</v>
      </c>
      <c r="CB70" s="159">
        <v>0</v>
      </c>
      <c r="CC70" s="159">
        <v>0</v>
      </c>
      <c r="CD70" s="159">
        <v>0</v>
      </c>
      <c r="CE70" s="159">
        <v>0</v>
      </c>
      <c r="CF70" s="159">
        <v>0</v>
      </c>
      <c r="CG70" s="159">
        <v>0</v>
      </c>
      <c r="CH70" s="159">
        <v>0</v>
      </c>
      <c r="CI70" s="159">
        <v>0</v>
      </c>
      <c r="CJ70" s="159">
        <v>0</v>
      </c>
      <c r="CK70" s="159">
        <v>0</v>
      </c>
      <c r="CL70" s="159">
        <v>0</v>
      </c>
      <c r="CM70" s="159">
        <v>0</v>
      </c>
      <c r="CN70" s="159">
        <v>0</v>
      </c>
      <c r="CO70" s="159">
        <v>0</v>
      </c>
      <c r="CP70" s="159">
        <v>0</v>
      </c>
      <c r="CQ70" s="159">
        <v>0</v>
      </c>
      <c r="CR70" s="159">
        <v>0</v>
      </c>
      <c r="CS70" s="159">
        <v>0</v>
      </c>
      <c r="CT70" s="159">
        <v>0</v>
      </c>
      <c r="CU70" s="159">
        <v>0</v>
      </c>
      <c r="CV70" s="159">
        <v>0</v>
      </c>
      <c r="CW70" s="159">
        <v>0</v>
      </c>
      <c r="CX70" s="159">
        <v>0</v>
      </c>
      <c r="CY70" s="159">
        <v>0</v>
      </c>
      <c r="CZ70" s="159">
        <v>0</v>
      </c>
      <c r="DA70" s="159">
        <v>0</v>
      </c>
      <c r="DB70" s="159">
        <v>0</v>
      </c>
      <c r="DC70" s="159">
        <v>0</v>
      </c>
      <c r="DD70" s="159">
        <v>0</v>
      </c>
      <c r="DE70" s="159">
        <v>0</v>
      </c>
      <c r="DF70" s="159">
        <v>0</v>
      </c>
      <c r="DG70" s="159">
        <v>0</v>
      </c>
      <c r="DH70" s="159">
        <v>0</v>
      </c>
      <c r="DI70" s="159">
        <v>0</v>
      </c>
      <c r="DJ70" s="159">
        <v>0</v>
      </c>
      <c r="DK70" s="159">
        <v>0</v>
      </c>
      <c r="DL70" s="159">
        <v>0</v>
      </c>
    </row>
    <row r="71" spans="2:116">
      <c r="B71" s="161">
        <v>461</v>
      </c>
      <c r="C71" s="158" t="s">
        <v>465</v>
      </c>
      <c r="D71" s="159">
        <v>0.51677763384360897</v>
      </c>
      <c r="E71" s="159">
        <v>0.11403212880351257</v>
      </c>
      <c r="F71" s="159">
        <v>-1.3172050830165661E-2</v>
      </c>
      <c r="G71" s="159">
        <v>1.7448931770381291E-2</v>
      </c>
      <c r="H71" s="159">
        <v>1.2719969612836732E-2</v>
      </c>
      <c r="I71" s="159">
        <v>1.2719969612836732E-2</v>
      </c>
      <c r="J71" s="159">
        <v>6.5906330278831353E-3</v>
      </c>
      <c r="K71" s="159">
        <v>6.936469013056867E-3</v>
      </c>
      <c r="L71" s="159">
        <v>9.9667526125552415E-3</v>
      </c>
      <c r="M71" s="159">
        <v>6.7899243756724993E-3</v>
      </c>
      <c r="N71" s="159">
        <v>2.6725553671950404E-2</v>
      </c>
      <c r="O71" s="159">
        <v>3.3760410692254217E-2</v>
      </c>
      <c r="P71" s="159">
        <v>2.1004901736079773E-2</v>
      </c>
      <c r="Q71" s="159">
        <v>9.514884595827923E-3</v>
      </c>
      <c r="R71" s="159">
        <v>7.7904730748494851E-3</v>
      </c>
      <c r="S71" s="159">
        <v>1.6792094982130173E-2</v>
      </c>
      <c r="T71" s="159">
        <v>0</v>
      </c>
      <c r="U71" s="159">
        <v>1.246635857726373E-2</v>
      </c>
      <c r="V71" s="159">
        <v>1.1391662005988401E-2</v>
      </c>
      <c r="W71" s="159">
        <v>1.4555076132105757E-2</v>
      </c>
      <c r="X71" s="159">
        <v>1.0529937739320473E-2</v>
      </c>
      <c r="Y71" s="159">
        <v>3.4399858723451984E-2</v>
      </c>
      <c r="Z71" s="159">
        <v>2.1068595364855124E-2</v>
      </c>
      <c r="AA71" s="159">
        <v>1.8638197274045108E-2</v>
      </c>
      <c r="AB71" s="159">
        <v>2.2906001947636544E-2</v>
      </c>
      <c r="AC71" s="159">
        <v>1.6663093743683272E-2</v>
      </c>
      <c r="AD71" s="159">
        <v>9.604531960370347E-3</v>
      </c>
      <c r="AE71" s="159">
        <v>1.5255956905551952E-2</v>
      </c>
      <c r="AF71" s="159">
        <v>1.5141959126510028E-2</v>
      </c>
      <c r="AG71" s="159">
        <v>3.5925766696045934E-2</v>
      </c>
      <c r="AH71" s="159">
        <v>4.2012431474854261E-3</v>
      </c>
      <c r="AI71" s="159">
        <v>5.0353492239387301E-3</v>
      </c>
      <c r="AJ71" s="159">
        <v>3.143636855862299E-3</v>
      </c>
      <c r="AK71" s="159">
        <v>1.4464922617843934E-2</v>
      </c>
      <c r="AL71" s="159">
        <v>1.8849467093544056E-2</v>
      </c>
      <c r="AM71" s="159">
        <v>1.5907307993638393E-2</v>
      </c>
      <c r="AN71" s="159">
        <v>7.6500819116509921E-3</v>
      </c>
      <c r="AO71" s="159">
        <v>2.8816841971130255E-2</v>
      </c>
      <c r="AP71" s="159">
        <v>3.0269040628453009E-2</v>
      </c>
      <c r="AQ71" s="159">
        <v>1.7598556865988518E-2</v>
      </c>
      <c r="AR71" s="159">
        <v>2.0861462947875612E-2</v>
      </c>
      <c r="AS71" s="159">
        <v>9.2538478813393554E-2</v>
      </c>
      <c r="AT71" s="159">
        <v>2.619398016111173E-2</v>
      </c>
      <c r="AU71" s="159">
        <v>4.1421714340594898E-2</v>
      </c>
      <c r="AV71" s="159">
        <v>8.4115915584156275E-3</v>
      </c>
      <c r="AW71" s="159">
        <v>2.541022754060035E-2</v>
      </c>
      <c r="AX71" s="159">
        <v>1.1582483943225254E-2</v>
      </c>
      <c r="AY71" s="159">
        <v>7.1744005034189888E-3</v>
      </c>
      <c r="AZ71" s="159">
        <v>1.3285689063120089E-2</v>
      </c>
      <c r="BA71" s="159">
        <v>7.7931504363097891E-3</v>
      </c>
      <c r="BB71" s="159">
        <v>7.0610178097758646E-3</v>
      </c>
      <c r="BC71" s="159">
        <v>6.0651110728146005E-3</v>
      </c>
      <c r="BD71" s="159">
        <v>1.6791442183295507E-2</v>
      </c>
      <c r="BE71" s="159">
        <v>1.5364895665906592E-2</v>
      </c>
      <c r="BF71" s="159">
        <v>6.1596534157835727E-3</v>
      </c>
      <c r="BG71" s="159">
        <v>6.3982801490690628E-3</v>
      </c>
      <c r="BH71" s="159">
        <v>3.9450596564804185E-3</v>
      </c>
      <c r="BI71" s="159">
        <v>1.254985072477841E-2</v>
      </c>
      <c r="BJ71" s="159">
        <v>4.5044632861370552E-3</v>
      </c>
      <c r="BK71" s="159">
        <v>5.3165076261279271E-3</v>
      </c>
      <c r="BL71" s="159">
        <v>5.2175695799389328E-3</v>
      </c>
      <c r="BM71" s="159">
        <v>4.0184051551623553E-3</v>
      </c>
      <c r="BN71" s="159">
        <v>8.0442036986003544E-3</v>
      </c>
      <c r="BO71" s="159">
        <v>7.6747670932302585E-3</v>
      </c>
      <c r="BP71" s="159">
        <v>9.204156725934786E-3</v>
      </c>
      <c r="BQ71" s="159">
        <v>8.5487842884960814E-3</v>
      </c>
      <c r="BR71" s="159">
        <v>1.6309937633377999E-2</v>
      </c>
      <c r="BS71" s="159">
        <v>3.5503001687021583E-3</v>
      </c>
      <c r="BT71" s="159">
        <v>3.1775104144965254E-3</v>
      </c>
      <c r="BU71" s="159">
        <v>3.2949008208522589E-3</v>
      </c>
      <c r="BV71" s="159">
        <v>4.117702102199485E-3</v>
      </c>
      <c r="BW71" s="159">
        <v>1.0733193393757821</v>
      </c>
      <c r="BX71" s="159">
        <v>7.5363026389173521E-3</v>
      </c>
      <c r="BY71" s="159">
        <v>2.6620308866942832E-2</v>
      </c>
      <c r="BZ71" s="159">
        <v>3.7689908254482707E-2</v>
      </c>
      <c r="CA71" s="159">
        <v>1.2682134514118319E-2</v>
      </c>
      <c r="CB71" s="159">
        <v>3.6695682827068777E-3</v>
      </c>
      <c r="CC71" s="159">
        <v>9.2420115283012583E-3</v>
      </c>
      <c r="CD71" s="159">
        <v>4.5395017103949413E-3</v>
      </c>
      <c r="CE71" s="159">
        <v>3.0152519336789534E-4</v>
      </c>
      <c r="CF71" s="159">
        <v>3.4406602658522169E-2</v>
      </c>
      <c r="CG71" s="159">
        <v>3.1023484227386661E-3</v>
      </c>
      <c r="CH71" s="159">
        <v>3.5618773412349836E-3</v>
      </c>
      <c r="CI71" s="159">
        <v>2.2856971782808226E-3</v>
      </c>
      <c r="CJ71" s="159">
        <v>3.0816249588990785E-3</v>
      </c>
      <c r="CK71" s="159">
        <v>3.1927259907843053E-3</v>
      </c>
      <c r="CL71" s="159">
        <v>2.7577638745458606E-2</v>
      </c>
      <c r="CM71" s="159">
        <v>5.6386268844285164E-3</v>
      </c>
      <c r="CN71" s="159">
        <v>3.7582987936527899E-3</v>
      </c>
      <c r="CO71" s="159">
        <v>6.8984931916132091E-3</v>
      </c>
      <c r="CP71" s="159">
        <v>5.2295754154014712E-3</v>
      </c>
      <c r="CQ71" s="159">
        <v>2.263444111594794E-3</v>
      </c>
      <c r="CR71" s="159">
        <v>3.7854656614926181E-3</v>
      </c>
      <c r="CS71" s="159">
        <v>4.6449913805285343E-3</v>
      </c>
      <c r="CT71" s="159">
        <v>5.2377733521740532E-3</v>
      </c>
      <c r="CU71" s="159">
        <v>6.1145663546361972E-3</v>
      </c>
      <c r="CV71" s="159">
        <v>6.8311763174986988E-3</v>
      </c>
      <c r="CW71" s="159">
        <v>5.5001345594384438E-3</v>
      </c>
      <c r="CX71" s="159">
        <v>7.5893602366601098E-3</v>
      </c>
      <c r="CY71" s="159">
        <v>7.9899769542930536E-3</v>
      </c>
      <c r="CZ71" s="159">
        <v>7.7997370023490898E-3</v>
      </c>
      <c r="DA71" s="159">
        <v>2.9567849269714033E-3</v>
      </c>
      <c r="DB71" s="159">
        <v>2.7088250941324507E-3</v>
      </c>
      <c r="DC71" s="159">
        <v>4.3340923827512486E-3</v>
      </c>
      <c r="DD71" s="159">
        <v>3.5187342929028564E-3</v>
      </c>
      <c r="DE71" s="159">
        <v>3.1124353679928296E-3</v>
      </c>
      <c r="DF71" s="159">
        <v>2.4923130682710622E-2</v>
      </c>
      <c r="DG71" s="159">
        <v>1.3386202131016515E-2</v>
      </c>
      <c r="DH71" s="159">
        <v>1.8255678388946837E-2</v>
      </c>
      <c r="DI71" s="159">
        <v>2.0827167236548403E-2</v>
      </c>
      <c r="DJ71" s="159">
        <v>1.3642761148330358E-2</v>
      </c>
      <c r="DK71" s="159">
        <v>5.9181162325459696E-3</v>
      </c>
      <c r="DL71" s="159">
        <v>5.2348128519017195E-3</v>
      </c>
    </row>
    <row r="72" spans="2:116">
      <c r="B72" s="161">
        <v>462</v>
      </c>
      <c r="C72" s="158" t="s">
        <v>466</v>
      </c>
      <c r="D72" s="159">
        <v>0.99990223766871256</v>
      </c>
      <c r="E72" s="159">
        <v>8.8796004972924558E-2</v>
      </c>
      <c r="F72" s="159">
        <v>3.9914561135694505E-2</v>
      </c>
      <c r="G72" s="159">
        <v>6.5740211976849042E-3</v>
      </c>
      <c r="H72" s="159">
        <v>1.2963711990007242E-2</v>
      </c>
      <c r="I72" s="159">
        <v>1.2963711990007242E-2</v>
      </c>
      <c r="J72" s="159">
        <v>5.778795995745982E-4</v>
      </c>
      <c r="K72" s="159">
        <v>4.1874057901667425E-4</v>
      </c>
      <c r="L72" s="159">
        <v>2.295616990943476E-3</v>
      </c>
      <c r="M72" s="159">
        <v>7.9054394027068455E-4</v>
      </c>
      <c r="N72" s="159">
        <v>6.3259929136588234E-4</v>
      </c>
      <c r="O72" s="159">
        <v>7.2835399439490772E-4</v>
      </c>
      <c r="P72" s="159">
        <v>5.3690116616904803E-4</v>
      </c>
      <c r="Q72" s="159">
        <v>3.9580270490513717E-3</v>
      </c>
      <c r="R72" s="159">
        <v>3.9402454409467368E-3</v>
      </c>
      <c r="S72" s="159">
        <v>3.4516934895319263E-3</v>
      </c>
      <c r="T72" s="159">
        <v>0</v>
      </c>
      <c r="U72" s="159">
        <v>5.4279626151044185E-3</v>
      </c>
      <c r="V72" s="159">
        <v>2.1990922799063574E-3</v>
      </c>
      <c r="W72" s="159">
        <v>4.999967529435498E-4</v>
      </c>
      <c r="X72" s="159">
        <v>8.8345579686079426E-4</v>
      </c>
      <c r="Y72" s="159">
        <v>2.0619773827671834E-3</v>
      </c>
      <c r="Z72" s="159">
        <v>1.4687713855831312E-3</v>
      </c>
      <c r="AA72" s="159">
        <v>2.7743487827512486E-3</v>
      </c>
      <c r="AB72" s="159">
        <v>1.2713729215326826E-2</v>
      </c>
      <c r="AC72" s="159">
        <v>1.8854437741827193E-3</v>
      </c>
      <c r="AD72" s="159">
        <v>7.6949821680577526E-5</v>
      </c>
      <c r="AE72" s="159">
        <v>1.7423289482324808E-3</v>
      </c>
      <c r="AF72" s="159">
        <v>1.716805696373439E-3</v>
      </c>
      <c r="AG72" s="159">
        <v>1.3433355609513092E-3</v>
      </c>
      <c r="AH72" s="159">
        <v>1.4235899914782297E-3</v>
      </c>
      <c r="AI72" s="159">
        <v>1.210568692560646E-3</v>
      </c>
      <c r="AJ72" s="159">
        <v>4.9862213359029755E-5</v>
      </c>
      <c r="AK72" s="159">
        <v>4.5241056066322715E-4</v>
      </c>
      <c r="AL72" s="159">
        <v>3.7637368101008373E-3</v>
      </c>
      <c r="AM72" s="159">
        <v>4.8113036820751206E-3</v>
      </c>
      <c r="AN72" s="159">
        <v>8.6576717434304232E-4</v>
      </c>
      <c r="AO72" s="159">
        <v>2.5279635291467803E-2</v>
      </c>
      <c r="AP72" s="159">
        <v>1.5243240517182925E-3</v>
      </c>
      <c r="AQ72" s="159">
        <v>1.5771561368954779E-3</v>
      </c>
      <c r="AR72" s="159">
        <v>3.0931416623615491E-3</v>
      </c>
      <c r="AS72" s="159">
        <v>5.7820458500722021E-4</v>
      </c>
      <c r="AT72" s="159">
        <v>4.3841004764643482E-3</v>
      </c>
      <c r="AU72" s="159">
        <v>1.0434016295939196E-2</v>
      </c>
      <c r="AV72" s="159">
        <v>5.8587808532563606E-4</v>
      </c>
      <c r="AW72" s="159">
        <v>9.0272086234362942E-4</v>
      </c>
      <c r="AX72" s="159">
        <v>3.5342669134327954E-3</v>
      </c>
      <c r="AY72" s="159">
        <v>1.4822043423408948E-3</v>
      </c>
      <c r="AZ72" s="159">
        <v>4.109277326431785E-3</v>
      </c>
      <c r="BA72" s="159">
        <v>1.5369695055001797E-3</v>
      </c>
      <c r="BB72" s="159">
        <v>1.1051606268122065E-3</v>
      </c>
      <c r="BC72" s="159">
        <v>1.3141572938528091E-3</v>
      </c>
      <c r="BD72" s="159">
        <v>2.4387857277375562E-3</v>
      </c>
      <c r="BE72" s="159">
        <v>1.9210300519365751E-3</v>
      </c>
      <c r="BF72" s="159">
        <v>8.4060366945091255E-4</v>
      </c>
      <c r="BG72" s="159">
        <v>5.2441733107496812E-4</v>
      </c>
      <c r="BH72" s="159">
        <v>4.8453427380453325E-4</v>
      </c>
      <c r="BI72" s="159">
        <v>2.4979966363453967E-3</v>
      </c>
      <c r="BJ72" s="159">
        <v>7.5360039888629291E-4</v>
      </c>
      <c r="BK72" s="159">
        <v>9.0976542021312557E-4</v>
      </c>
      <c r="BL72" s="159">
        <v>2.17160585916041E-3</v>
      </c>
      <c r="BM72" s="159">
        <v>3.3515534777784611E-3</v>
      </c>
      <c r="BN72" s="159">
        <v>3.3819200723581352E-3</v>
      </c>
      <c r="BO72" s="159">
        <v>8.9827093878916831E-4</v>
      </c>
      <c r="BP72" s="159">
        <v>8.5865711838173393E-3</v>
      </c>
      <c r="BQ72" s="159">
        <v>1.0678850368754933E-3</v>
      </c>
      <c r="BR72" s="159">
        <v>2.9665788723549323E-3</v>
      </c>
      <c r="BS72" s="159">
        <v>1.1845592079667764E-3</v>
      </c>
      <c r="BT72" s="159">
        <v>1.3775509411716451E-3</v>
      </c>
      <c r="BU72" s="159">
        <v>8.7639199361124083E-4</v>
      </c>
      <c r="BV72" s="159">
        <v>7.3862556763008369E-4</v>
      </c>
      <c r="BW72" s="159">
        <v>2.7246580954763985E-3</v>
      </c>
      <c r="BX72" s="159">
        <v>1.0067083521987952</v>
      </c>
      <c r="BY72" s="159">
        <v>2.1017130352283262E-3</v>
      </c>
      <c r="BZ72" s="159">
        <v>3.512376393317934E-3</v>
      </c>
      <c r="CA72" s="159">
        <v>4.6527689843208373E-3</v>
      </c>
      <c r="CB72" s="159">
        <v>7.139592807277194E-4</v>
      </c>
      <c r="CC72" s="159">
        <v>1.6902839268005969E-3</v>
      </c>
      <c r="CD72" s="159">
        <v>3.4446718178948683E-4</v>
      </c>
      <c r="CE72" s="159">
        <v>6.2459313081023556E-5</v>
      </c>
      <c r="CF72" s="159">
        <v>5.7567420388190569E-4</v>
      </c>
      <c r="CG72" s="159">
        <v>6.9005286732668196E-4</v>
      </c>
      <c r="CH72" s="159">
        <v>1.0665118474100517E-3</v>
      </c>
      <c r="CI72" s="159">
        <v>1.9521879226560407E-3</v>
      </c>
      <c r="CJ72" s="159">
        <v>7.5341330479906173E-4</v>
      </c>
      <c r="CK72" s="159">
        <v>7.6154994825511043E-4</v>
      </c>
      <c r="CL72" s="159">
        <v>5.1592843609578342E-4</v>
      </c>
      <c r="CM72" s="159">
        <v>9.0757251576290194E-4</v>
      </c>
      <c r="CN72" s="159">
        <v>8.5326564872976595E-4</v>
      </c>
      <c r="CO72" s="159">
        <v>9.6342180911960043E-4</v>
      </c>
      <c r="CP72" s="159">
        <v>7.7367241981698769E-4</v>
      </c>
      <c r="CQ72" s="159">
        <v>4.0459228493005303E-4</v>
      </c>
      <c r="CR72" s="159">
        <v>9.9396106778826916E-4</v>
      </c>
      <c r="CS72" s="159">
        <v>7.5576379793271915E-4</v>
      </c>
      <c r="CT72" s="159">
        <v>2.411146532441997E-3</v>
      </c>
      <c r="CU72" s="159">
        <v>4.456409913521627E-3</v>
      </c>
      <c r="CV72" s="159">
        <v>1.3114371851679339E-3</v>
      </c>
      <c r="CW72" s="159">
        <v>2.0171236366891424E-3</v>
      </c>
      <c r="CX72" s="159">
        <v>3.1924616678327949E-3</v>
      </c>
      <c r="CY72" s="159">
        <v>5.1844032738111567E-3</v>
      </c>
      <c r="CZ72" s="159">
        <v>5.018673260360134E-3</v>
      </c>
      <c r="DA72" s="159">
        <v>1.6656980354945359E-3</v>
      </c>
      <c r="DB72" s="159">
        <v>4.3959373358643981E-4</v>
      </c>
      <c r="DC72" s="159">
        <v>5.0427311465019305E-4</v>
      </c>
      <c r="DD72" s="159">
        <v>2.2524856777110924E-3</v>
      </c>
      <c r="DE72" s="159">
        <v>1.6739474219722387E-3</v>
      </c>
      <c r="DF72" s="159">
        <v>1.8303642248068602E-2</v>
      </c>
      <c r="DG72" s="159">
        <v>1.5587312197118808E-2</v>
      </c>
      <c r="DH72" s="159">
        <v>8.2789904916378641E-3</v>
      </c>
      <c r="DI72" s="159">
        <v>1.7065091172503947E-3</v>
      </c>
      <c r="DJ72" s="159">
        <v>5.2356577566409048E-3</v>
      </c>
      <c r="DK72" s="159">
        <v>1.0365691067461265E-3</v>
      </c>
      <c r="DL72" s="159">
        <v>5.9681458190113804E-4</v>
      </c>
    </row>
    <row r="73" spans="2:116">
      <c r="B73" s="161">
        <v>471</v>
      </c>
      <c r="C73" s="158" t="s">
        <v>467</v>
      </c>
      <c r="D73" s="159">
        <v>0.99939775843404044</v>
      </c>
      <c r="E73" s="159">
        <v>0.14822437247521414</v>
      </c>
      <c r="F73" s="159">
        <v>0.14073369300845306</v>
      </c>
      <c r="G73" s="159">
        <v>7.0190167536970131E-3</v>
      </c>
      <c r="H73" s="159">
        <v>2.0997072514921746E-2</v>
      </c>
      <c r="I73" s="159">
        <v>2.0997072514921746E-2</v>
      </c>
      <c r="J73" s="159">
        <v>1.669407959336215E-3</v>
      </c>
      <c r="K73" s="159">
        <v>2.1859742111804666E-3</v>
      </c>
      <c r="L73" s="159">
        <v>2.9697485428717436E-3</v>
      </c>
      <c r="M73" s="159">
        <v>1.185476095696217E-3</v>
      </c>
      <c r="N73" s="159">
        <v>1.9213091846761897E-3</v>
      </c>
      <c r="O73" s="159">
        <v>6.7396111877428486E-3</v>
      </c>
      <c r="P73" s="159">
        <v>8.0642792637673124E-3</v>
      </c>
      <c r="Q73" s="159">
        <v>2.7575079255032229E-3</v>
      </c>
      <c r="R73" s="159">
        <v>3.1201039949640291E-3</v>
      </c>
      <c r="S73" s="159">
        <v>5.5394086085884639E-4</v>
      </c>
      <c r="T73" s="159">
        <v>0</v>
      </c>
      <c r="U73" s="159">
        <v>1.4718638841393415E-3</v>
      </c>
      <c r="V73" s="159">
        <v>1.9331732082400372E-3</v>
      </c>
      <c r="W73" s="159">
        <v>1.3712688515402363E-3</v>
      </c>
      <c r="X73" s="159">
        <v>1.5722800047994207E-3</v>
      </c>
      <c r="Y73" s="159">
        <v>4.2134000108544085E-3</v>
      </c>
      <c r="Z73" s="159">
        <v>1.9725894560124312E-3</v>
      </c>
      <c r="AA73" s="159">
        <v>1.7342063573064176E-3</v>
      </c>
      <c r="AB73" s="159">
        <v>2.4346018175522028E-3</v>
      </c>
      <c r="AC73" s="159">
        <v>4.0994612937463567E-3</v>
      </c>
      <c r="AD73" s="159">
        <v>4.652250782279707E-4</v>
      </c>
      <c r="AE73" s="159">
        <v>2.6808010980671547E-3</v>
      </c>
      <c r="AF73" s="159">
        <v>2.1097241733325617E-3</v>
      </c>
      <c r="AG73" s="159">
        <v>3.6426281401065819E-3</v>
      </c>
      <c r="AH73" s="159">
        <v>3.6683788050353074E-3</v>
      </c>
      <c r="AI73" s="159">
        <v>1.1899435823997759E-3</v>
      </c>
      <c r="AJ73" s="159">
        <v>2.593712316012088E-4</v>
      </c>
      <c r="AK73" s="159">
        <v>1.2144945626258339E-3</v>
      </c>
      <c r="AL73" s="159">
        <v>1.3976852921126692E-3</v>
      </c>
      <c r="AM73" s="159">
        <v>1.2934041386424902E-3</v>
      </c>
      <c r="AN73" s="159">
        <v>1.7506177160521391E-3</v>
      </c>
      <c r="AO73" s="159">
        <v>2.1544654052556267E-3</v>
      </c>
      <c r="AP73" s="159">
        <v>2.208941826882685E-3</v>
      </c>
      <c r="AQ73" s="159">
        <v>1.3119314963770297E-3</v>
      </c>
      <c r="AR73" s="159">
        <v>1.5864791495541211E-3</v>
      </c>
      <c r="AS73" s="159">
        <v>1.1964741473693967E-3</v>
      </c>
      <c r="AT73" s="159">
        <v>7.4838137745695155E-4</v>
      </c>
      <c r="AU73" s="159">
        <v>2.9374923131007236E-3</v>
      </c>
      <c r="AV73" s="159">
        <v>5.682718242132329E-4</v>
      </c>
      <c r="AW73" s="159">
        <v>1.8475743346503001E-3</v>
      </c>
      <c r="AX73" s="159">
        <v>1.3834774647318007E-3</v>
      </c>
      <c r="AY73" s="159">
        <v>1.8616029126800556E-3</v>
      </c>
      <c r="AZ73" s="159">
        <v>1.4251110876186772E-3</v>
      </c>
      <c r="BA73" s="159">
        <v>1.6165494900980152E-3</v>
      </c>
      <c r="BB73" s="159">
        <v>1.4067786354858643E-3</v>
      </c>
      <c r="BC73" s="159">
        <v>1.2468861111113916E-3</v>
      </c>
      <c r="BD73" s="159">
        <v>1.7786894062143792E-3</v>
      </c>
      <c r="BE73" s="159">
        <v>1.6613010366123731E-3</v>
      </c>
      <c r="BF73" s="159">
        <v>1.0825290065379245E-3</v>
      </c>
      <c r="BG73" s="159">
        <v>1.1795250060020448E-3</v>
      </c>
      <c r="BH73" s="159">
        <v>8.9454828049374433E-4</v>
      </c>
      <c r="BI73" s="159">
        <v>1.1469971479415217E-3</v>
      </c>
      <c r="BJ73" s="159">
        <v>7.6547013360024532E-4</v>
      </c>
      <c r="BK73" s="159">
        <v>8.0438973424896173E-4</v>
      </c>
      <c r="BL73" s="159">
        <v>7.4017981656454069E-4</v>
      </c>
      <c r="BM73" s="159">
        <v>5.140381288526038E-4</v>
      </c>
      <c r="BN73" s="159">
        <v>8.5729364739247E-4</v>
      </c>
      <c r="BO73" s="159">
        <v>1.2570015302504488E-3</v>
      </c>
      <c r="BP73" s="159">
        <v>8.1521705463459115E-4</v>
      </c>
      <c r="BQ73" s="159">
        <v>1.883341129413285E-3</v>
      </c>
      <c r="BR73" s="159">
        <v>3.2192036232694295E-3</v>
      </c>
      <c r="BS73" s="159">
        <v>1.7675505720703801E-3</v>
      </c>
      <c r="BT73" s="159">
        <v>2.956171383776538E-3</v>
      </c>
      <c r="BU73" s="159">
        <v>1.7525668657709785E-3</v>
      </c>
      <c r="BV73" s="159">
        <v>1.8475700664598185E-3</v>
      </c>
      <c r="BW73" s="159">
        <v>1.8815074442368124E-3</v>
      </c>
      <c r="BX73" s="159">
        <v>3.0712250798478158E-3</v>
      </c>
      <c r="BY73" s="159">
        <v>1.1155347319090718</v>
      </c>
      <c r="BZ73" s="159">
        <v>1.5466611104469601E-2</v>
      </c>
      <c r="CA73" s="159">
        <v>5.3129004764520425E-3</v>
      </c>
      <c r="CB73" s="159">
        <v>2.4751277877077841E-3</v>
      </c>
      <c r="CC73" s="159">
        <v>2.8379993549974302E-3</v>
      </c>
      <c r="CD73" s="159">
        <v>9.0816916694815334E-4</v>
      </c>
      <c r="CE73" s="159">
        <v>1.8940058764408213E-4</v>
      </c>
      <c r="CF73" s="159">
        <v>1.0910126617316301E-2</v>
      </c>
      <c r="CG73" s="159">
        <v>1.8817239638798254E-3</v>
      </c>
      <c r="CH73" s="159">
        <v>1.8468386069039642E-2</v>
      </c>
      <c r="CI73" s="159">
        <v>4.1405700406133145E-3</v>
      </c>
      <c r="CJ73" s="159">
        <v>1.1800200700529048E-3</v>
      </c>
      <c r="CK73" s="159">
        <v>1.9398198383506014E-3</v>
      </c>
      <c r="CL73" s="159">
        <v>2.9177178672315117E-3</v>
      </c>
      <c r="CM73" s="159">
        <v>4.2023146058737084E-3</v>
      </c>
      <c r="CN73" s="159">
        <v>1.266933265927249E-3</v>
      </c>
      <c r="CO73" s="159">
        <v>8.7813431049678595E-3</v>
      </c>
      <c r="CP73" s="159">
        <v>2.2688855271527672E-3</v>
      </c>
      <c r="CQ73" s="159">
        <v>9.926701417480705E-4</v>
      </c>
      <c r="CR73" s="159">
        <v>2.9156790926076824E-3</v>
      </c>
      <c r="CS73" s="159">
        <v>2.2827632855492949E-3</v>
      </c>
      <c r="CT73" s="159">
        <v>5.5114945691749342E-3</v>
      </c>
      <c r="CU73" s="159">
        <v>1.0187333898143131E-2</v>
      </c>
      <c r="CV73" s="159">
        <v>1.1685952474015715E-2</v>
      </c>
      <c r="CW73" s="159">
        <v>6.0080695413790453E-3</v>
      </c>
      <c r="CX73" s="159">
        <v>5.4950437114016648E-3</v>
      </c>
      <c r="CY73" s="159">
        <v>8.9926110740392255E-3</v>
      </c>
      <c r="CZ73" s="159">
        <v>1.1017721584932251E-2</v>
      </c>
      <c r="DA73" s="159">
        <v>3.8828314911918925E-3</v>
      </c>
      <c r="DB73" s="159">
        <v>1.0926022173307348E-3</v>
      </c>
      <c r="DC73" s="159">
        <v>1.0944944716699916E-3</v>
      </c>
      <c r="DD73" s="159">
        <v>1.7521311099696543E-3</v>
      </c>
      <c r="DE73" s="159">
        <v>1.9031707087898057E-3</v>
      </c>
      <c r="DF73" s="159">
        <v>1.837068808859375E-2</v>
      </c>
      <c r="DG73" s="159">
        <v>1.3979660022455397E-2</v>
      </c>
      <c r="DH73" s="159">
        <v>2.1764160865234267E-2</v>
      </c>
      <c r="DI73" s="159">
        <v>8.5437348938252246E-3</v>
      </c>
      <c r="DJ73" s="159">
        <v>8.0048713194513874E-3</v>
      </c>
      <c r="DK73" s="159">
        <v>1.2846210301779347E-3</v>
      </c>
      <c r="DL73" s="159">
        <v>3.8933330101008153E-3</v>
      </c>
    </row>
    <row r="74" spans="2:116">
      <c r="B74" s="161">
        <v>481</v>
      </c>
      <c r="C74" s="158" t="s">
        <v>468</v>
      </c>
      <c r="D74" s="159">
        <v>0.91215514951778109</v>
      </c>
      <c r="E74" s="159">
        <v>0.48040396421328224</v>
      </c>
      <c r="F74" s="159">
        <v>4.8005564548157804E-2</v>
      </c>
      <c r="G74" s="159">
        <v>3.9000192683187959E-4</v>
      </c>
      <c r="H74" s="159">
        <v>8.8156798962035418E-2</v>
      </c>
      <c r="I74" s="159">
        <v>8.5420695404811162E-2</v>
      </c>
      <c r="J74" s="159">
        <v>5.4995506253570619E-4</v>
      </c>
      <c r="K74" s="159">
        <v>1.1349630995371085E-3</v>
      </c>
      <c r="L74" s="159">
        <v>1.8461653109806239E-3</v>
      </c>
      <c r="M74" s="159">
        <v>5.8560157603738798E-4</v>
      </c>
      <c r="N74" s="159">
        <v>1.7201261353357808E-3</v>
      </c>
      <c r="O74" s="159">
        <v>4.4563977492439741E-3</v>
      </c>
      <c r="P74" s="159">
        <v>3.0497010493825967E-3</v>
      </c>
      <c r="Q74" s="159">
        <v>1.3466923958930267E-3</v>
      </c>
      <c r="R74" s="159">
        <v>5.511950390124417E-4</v>
      </c>
      <c r="S74" s="159">
        <v>7.5169834695029962E-4</v>
      </c>
      <c r="T74" s="159">
        <v>0</v>
      </c>
      <c r="U74" s="159">
        <v>6.354482133742956E-4</v>
      </c>
      <c r="V74" s="159">
        <v>7.9497394775288868E-4</v>
      </c>
      <c r="W74" s="159">
        <v>8.0305079023136052E-4</v>
      </c>
      <c r="X74" s="159">
        <v>7.1798167196256016E-4</v>
      </c>
      <c r="Y74" s="159">
        <v>3.9492349624202158E-3</v>
      </c>
      <c r="Z74" s="159">
        <v>1.9035781525245452E-3</v>
      </c>
      <c r="AA74" s="159">
        <v>1.7669814892923431E-3</v>
      </c>
      <c r="AB74" s="159">
        <v>5.680922889647431E-3</v>
      </c>
      <c r="AC74" s="159">
        <v>1.0707619566682545E-3</v>
      </c>
      <c r="AD74" s="159">
        <v>2.1529058360760162E-3</v>
      </c>
      <c r="AE74" s="159">
        <v>6.6679933490755051E-4</v>
      </c>
      <c r="AF74" s="159">
        <v>1.0637032346383112E-3</v>
      </c>
      <c r="AG74" s="159">
        <v>4.8077480074613125E-3</v>
      </c>
      <c r="AH74" s="159">
        <v>6.1901082617038766E-4</v>
      </c>
      <c r="AI74" s="159">
        <v>1.1000723398160758E-3</v>
      </c>
      <c r="AJ74" s="159">
        <v>1.1924428310105628E-4</v>
      </c>
      <c r="AK74" s="159">
        <v>6.7710307564232603E-4</v>
      </c>
      <c r="AL74" s="159">
        <v>7.4074942685847713E-4</v>
      </c>
      <c r="AM74" s="159">
        <v>7.319824901746622E-4</v>
      </c>
      <c r="AN74" s="159">
        <v>8.58309421184104E-4</v>
      </c>
      <c r="AO74" s="159">
        <v>1.5932395412061929E-3</v>
      </c>
      <c r="AP74" s="159">
        <v>3.0068713787858767E-3</v>
      </c>
      <c r="AQ74" s="159">
        <v>1.0304853411415879E-3</v>
      </c>
      <c r="AR74" s="159">
        <v>4.4952678216440955E-3</v>
      </c>
      <c r="AS74" s="159">
        <v>2.6530531694115302E-3</v>
      </c>
      <c r="AT74" s="159">
        <v>7.545108334997883E-4</v>
      </c>
      <c r="AU74" s="159">
        <v>1.8024841923357955E-3</v>
      </c>
      <c r="AV74" s="159">
        <v>4.370460937312166E-4</v>
      </c>
      <c r="AW74" s="159">
        <v>9.3156400421622141E-4</v>
      </c>
      <c r="AX74" s="159">
        <v>5.6186852189127844E-4</v>
      </c>
      <c r="AY74" s="159">
        <v>6.9700665935258806E-4</v>
      </c>
      <c r="AZ74" s="159">
        <v>6.8601686231212851E-4</v>
      </c>
      <c r="BA74" s="159">
        <v>1.0475220860440265E-3</v>
      </c>
      <c r="BB74" s="159">
        <v>5.1587721198604881E-4</v>
      </c>
      <c r="BC74" s="159">
        <v>6.0310880375297746E-4</v>
      </c>
      <c r="BD74" s="159">
        <v>1.3520092888599069E-3</v>
      </c>
      <c r="BE74" s="159">
        <v>1.0979108603121571E-3</v>
      </c>
      <c r="BF74" s="159">
        <v>5.424131907973824E-4</v>
      </c>
      <c r="BG74" s="159">
        <v>3.5011150461163509E-4</v>
      </c>
      <c r="BH74" s="159">
        <v>3.8255705528005446E-4</v>
      </c>
      <c r="BI74" s="159">
        <v>7.6001905249024741E-4</v>
      </c>
      <c r="BJ74" s="159">
        <v>5.9030647919928482E-4</v>
      </c>
      <c r="BK74" s="159">
        <v>6.5302890322606094E-4</v>
      </c>
      <c r="BL74" s="159">
        <v>2.8202043527841326E-4</v>
      </c>
      <c r="BM74" s="159">
        <v>2.2224835946115339E-4</v>
      </c>
      <c r="BN74" s="159">
        <v>4.099640862814346E-4</v>
      </c>
      <c r="BO74" s="159">
        <v>8.7907330119640502E-4</v>
      </c>
      <c r="BP74" s="159">
        <v>3.076695567776626E-3</v>
      </c>
      <c r="BQ74" s="159">
        <v>5.9264124355555515E-4</v>
      </c>
      <c r="BR74" s="159">
        <v>9.8383205343812873E-4</v>
      </c>
      <c r="BS74" s="159">
        <v>9.1936858764669947E-4</v>
      </c>
      <c r="BT74" s="159">
        <v>6.9229283419141988E-4</v>
      </c>
      <c r="BU74" s="159">
        <v>4.1352385466220543E-3</v>
      </c>
      <c r="BV74" s="159">
        <v>5.3159908836547609E-3</v>
      </c>
      <c r="BW74" s="159">
        <v>2.8647340213231468E-2</v>
      </c>
      <c r="BX74" s="159">
        <v>1.851662223241364E-3</v>
      </c>
      <c r="BY74" s="159">
        <v>3.4325514771698586E-3</v>
      </c>
      <c r="BZ74" s="159">
        <v>1.0016479803185683</v>
      </c>
      <c r="CA74" s="159">
        <v>1.8705387940200144E-3</v>
      </c>
      <c r="CB74" s="159">
        <v>3.4482076102259054E-3</v>
      </c>
      <c r="CC74" s="159">
        <v>7.5623370357703358E-4</v>
      </c>
      <c r="CD74" s="159">
        <v>4.1003221269147728E-4</v>
      </c>
      <c r="CE74" s="159">
        <v>2.0847704614202235E-4</v>
      </c>
      <c r="CF74" s="159">
        <v>2.4765233701444175E-2</v>
      </c>
      <c r="CG74" s="159">
        <v>2.4426600407214819E-3</v>
      </c>
      <c r="CH74" s="159">
        <v>9.0927191366879851E-4</v>
      </c>
      <c r="CI74" s="159">
        <v>4.4825091821058512E-3</v>
      </c>
      <c r="CJ74" s="159">
        <v>1.9147698416531001E-3</v>
      </c>
      <c r="CK74" s="159">
        <v>3.8638364470271131E-3</v>
      </c>
      <c r="CL74" s="159">
        <v>2.459765007164418E-3</v>
      </c>
      <c r="CM74" s="159">
        <v>5.5145174087853702E-3</v>
      </c>
      <c r="CN74" s="159">
        <v>1.5964573767048252E-3</v>
      </c>
      <c r="CO74" s="159">
        <v>9.4645224941881777E-3</v>
      </c>
      <c r="CP74" s="159">
        <v>2.4417533491892687E-3</v>
      </c>
      <c r="CQ74" s="159">
        <v>3.889743169347284E-4</v>
      </c>
      <c r="CR74" s="159">
        <v>3.1263664088426622E-3</v>
      </c>
      <c r="CS74" s="159">
        <v>1.7267872075866547E-3</v>
      </c>
      <c r="CT74" s="159">
        <v>2.2089316255707869E-2</v>
      </c>
      <c r="CU74" s="159">
        <v>2.7145326470016024E-3</v>
      </c>
      <c r="CV74" s="159">
        <v>3.5292254518647561E-3</v>
      </c>
      <c r="CW74" s="159">
        <v>3.5717694536937746E-3</v>
      </c>
      <c r="CX74" s="159">
        <v>6.2357646824090056E-3</v>
      </c>
      <c r="CY74" s="159">
        <v>3.3264975396164738E-3</v>
      </c>
      <c r="CZ74" s="159">
        <v>4.2683470473701829E-3</v>
      </c>
      <c r="DA74" s="159">
        <v>5.153742445048726E-4</v>
      </c>
      <c r="DB74" s="159">
        <v>8.8155575206381401E-4</v>
      </c>
      <c r="DC74" s="159">
        <v>7.590643349709126E-4</v>
      </c>
      <c r="DD74" s="159">
        <v>1.0330658554523211E-3</v>
      </c>
      <c r="DE74" s="159">
        <v>4.3506100559778871E-4</v>
      </c>
      <c r="DF74" s="159">
        <v>4.4222779049416669E-2</v>
      </c>
      <c r="DG74" s="159">
        <v>1.5146190779030332E-2</v>
      </c>
      <c r="DH74" s="159">
        <v>1.2926950609259904E-2</v>
      </c>
      <c r="DI74" s="159">
        <v>1.2365154241772822E-2</v>
      </c>
      <c r="DJ74" s="159">
        <v>1.44218181854124E-2</v>
      </c>
      <c r="DK74" s="159">
        <v>7.2216517805242543E-4</v>
      </c>
      <c r="DL74" s="159">
        <v>1.6646488673820865E-2</v>
      </c>
    </row>
    <row r="75" spans="2:116">
      <c r="B75" s="161">
        <v>511</v>
      </c>
      <c r="C75" s="158" t="s">
        <v>469</v>
      </c>
      <c r="D75" s="159">
        <v>0.69398572294023664</v>
      </c>
      <c r="E75" s="159">
        <v>0.41481309830215624</v>
      </c>
      <c r="F75" s="159">
        <v>0.1146592163709455</v>
      </c>
      <c r="G75" s="159">
        <v>0.1552052028671109</v>
      </c>
      <c r="H75" s="159">
        <v>0.1327296885859694</v>
      </c>
      <c r="I75" s="159">
        <v>0.1233523476632145</v>
      </c>
      <c r="J75" s="159">
        <v>6.6933251176210171E-2</v>
      </c>
      <c r="K75" s="159">
        <v>4.6948085562384022E-2</v>
      </c>
      <c r="L75" s="159">
        <v>3.786370024239788E-2</v>
      </c>
      <c r="M75" s="159">
        <v>3.0037980317217942E-2</v>
      </c>
      <c r="N75" s="159">
        <v>7.9734344580741565E-2</v>
      </c>
      <c r="O75" s="159">
        <v>1.5772874685292256E-2</v>
      </c>
      <c r="P75" s="159">
        <v>3.9974751127729663E-2</v>
      </c>
      <c r="Q75" s="159">
        <v>6.9528034721161536E-2</v>
      </c>
      <c r="R75" s="159">
        <v>5.7406197668516054E-2</v>
      </c>
      <c r="S75" s="159">
        <v>4.9245740355537151E-2</v>
      </c>
      <c r="T75" s="159">
        <v>0</v>
      </c>
      <c r="U75" s="159">
        <v>2.7506952687682783E-2</v>
      </c>
      <c r="V75" s="159">
        <v>7.1589782286113027E-2</v>
      </c>
      <c r="W75" s="159">
        <v>5.1912206293731264E-2</v>
      </c>
      <c r="X75" s="159">
        <v>6.0430470791855075E-2</v>
      </c>
      <c r="Y75" s="159">
        <v>7.9870519016843111E-2</v>
      </c>
      <c r="Z75" s="159">
        <v>6.5633125963300815E-2</v>
      </c>
      <c r="AA75" s="159">
        <v>4.8607237842437458E-2</v>
      </c>
      <c r="AB75" s="159">
        <v>2.4983948242387744E-2</v>
      </c>
      <c r="AC75" s="159">
        <v>3.8017540689051769E-2</v>
      </c>
      <c r="AD75" s="159">
        <v>4.0758809681123815E-3</v>
      </c>
      <c r="AE75" s="159">
        <v>3.8031674174855291E-2</v>
      </c>
      <c r="AF75" s="159">
        <v>2.7738752531819084E-2</v>
      </c>
      <c r="AG75" s="159">
        <v>4.1353482189683301E-2</v>
      </c>
      <c r="AH75" s="159">
        <v>4.5824878538008033E-2</v>
      </c>
      <c r="AI75" s="159">
        <v>4.9066772477816281E-2</v>
      </c>
      <c r="AJ75" s="159">
        <v>6.3595238196184822E-3</v>
      </c>
      <c r="AK75" s="159">
        <v>4.5281912612029476E-2</v>
      </c>
      <c r="AL75" s="159">
        <v>3.9284034758602336E-2</v>
      </c>
      <c r="AM75" s="159">
        <v>4.2026207176657809E-2</v>
      </c>
      <c r="AN75" s="159">
        <v>6.8427739656472628E-2</v>
      </c>
      <c r="AO75" s="159">
        <v>3.5303775797469135E-2</v>
      </c>
      <c r="AP75" s="159">
        <v>3.1495697250484948E-2</v>
      </c>
      <c r="AQ75" s="159">
        <v>2.0219376620303695E-2</v>
      </c>
      <c r="AR75" s="159">
        <v>3.5340619486350131E-2</v>
      </c>
      <c r="AS75" s="159">
        <v>1.4591869029186086E-2</v>
      </c>
      <c r="AT75" s="159">
        <v>8.9649016202032125E-3</v>
      </c>
      <c r="AU75" s="159">
        <v>2.6500223642820026E-2</v>
      </c>
      <c r="AV75" s="159">
        <v>5.8299643346577175E-2</v>
      </c>
      <c r="AW75" s="159">
        <v>1.8648077465270776E-2</v>
      </c>
      <c r="AX75" s="159">
        <v>3.753680678839999E-2</v>
      </c>
      <c r="AY75" s="159">
        <v>3.7334022689549551E-2</v>
      </c>
      <c r="AZ75" s="159">
        <v>3.2262180192414058E-2</v>
      </c>
      <c r="BA75" s="159">
        <v>3.4153891669345751E-2</v>
      </c>
      <c r="BB75" s="159">
        <v>3.1306770050878785E-2</v>
      </c>
      <c r="BC75" s="159">
        <v>3.6930801293339456E-2</v>
      </c>
      <c r="BD75" s="159">
        <v>4.0029889333660557E-2</v>
      </c>
      <c r="BE75" s="159">
        <v>2.3864337620974636E-2</v>
      </c>
      <c r="BF75" s="159">
        <v>4.1790082953914016E-2</v>
      </c>
      <c r="BG75" s="159">
        <v>3.1927944319811254E-2</v>
      </c>
      <c r="BH75" s="159">
        <v>3.3712703807056717E-2</v>
      </c>
      <c r="BI75" s="159">
        <v>4.0598410154341673E-2</v>
      </c>
      <c r="BJ75" s="159">
        <v>3.5400494998715178E-2</v>
      </c>
      <c r="BK75" s="159">
        <v>3.2509875353443275E-2</v>
      </c>
      <c r="BL75" s="159">
        <v>2.4120028235827318E-2</v>
      </c>
      <c r="BM75" s="159">
        <v>1.6833277335461722E-2</v>
      </c>
      <c r="BN75" s="159">
        <v>4.4906354057488794E-2</v>
      </c>
      <c r="BO75" s="159">
        <v>1.5742496942225438E-2</v>
      </c>
      <c r="BP75" s="159">
        <v>2.4529581715388452E-2</v>
      </c>
      <c r="BQ75" s="159">
        <v>7.0319131269511975E-2</v>
      </c>
      <c r="BR75" s="159">
        <v>8.5033613045001743E-3</v>
      </c>
      <c r="BS75" s="159">
        <v>4.7551287331850503E-2</v>
      </c>
      <c r="BT75" s="159">
        <v>5.656505136345702E-2</v>
      </c>
      <c r="BU75" s="159">
        <v>3.5198938279437202E-2</v>
      </c>
      <c r="BV75" s="159">
        <v>3.3679377330013978E-2</v>
      </c>
      <c r="BW75" s="159">
        <v>2.0584008953189892E-2</v>
      </c>
      <c r="BX75" s="159">
        <v>1.9288480069657516E-2</v>
      </c>
      <c r="BY75" s="159">
        <v>1.9274276410622512E-2</v>
      </c>
      <c r="BZ75" s="159">
        <v>1.6858230434613448E-2</v>
      </c>
      <c r="CA75" s="159">
        <v>1.0130710404357681</v>
      </c>
      <c r="CB75" s="159">
        <v>7.0431435250001458E-3</v>
      </c>
      <c r="CC75" s="159">
        <v>3.5010718721912751E-3</v>
      </c>
      <c r="CD75" s="159">
        <v>4.1485686476046835E-3</v>
      </c>
      <c r="CE75" s="159">
        <v>1.2145948908500977E-3</v>
      </c>
      <c r="CF75" s="159">
        <v>5.5689092477699959E-3</v>
      </c>
      <c r="CG75" s="159">
        <v>1.159846117375293E-2</v>
      </c>
      <c r="CH75" s="159">
        <v>8.8292683117152049E-2</v>
      </c>
      <c r="CI75" s="159">
        <v>2.3944576171575971E-2</v>
      </c>
      <c r="CJ75" s="159">
        <v>1.1162544582100729E-2</v>
      </c>
      <c r="CK75" s="159">
        <v>8.6940450257565177E-3</v>
      </c>
      <c r="CL75" s="159">
        <v>8.4894498054772106E-3</v>
      </c>
      <c r="CM75" s="159">
        <v>1.9278702407060998E-2</v>
      </c>
      <c r="CN75" s="159">
        <v>6.9304958164658238E-3</v>
      </c>
      <c r="CO75" s="159">
        <v>7.1829734016708715E-3</v>
      </c>
      <c r="CP75" s="159">
        <v>6.0900326863999998E-3</v>
      </c>
      <c r="CQ75" s="159">
        <v>1.3736973185247935E-2</v>
      </c>
      <c r="CR75" s="159">
        <v>7.0914642399040346E-3</v>
      </c>
      <c r="CS75" s="159">
        <v>2.9254280217536874E-2</v>
      </c>
      <c r="CT75" s="159">
        <v>9.3475455830592975E-3</v>
      </c>
      <c r="CU75" s="159">
        <v>8.6699113835616119E-3</v>
      </c>
      <c r="CV75" s="159">
        <v>2.9118552530486341E-2</v>
      </c>
      <c r="CW75" s="159">
        <v>4.9132312359364667E-2</v>
      </c>
      <c r="CX75" s="159">
        <v>1.773795599941138E-2</v>
      </c>
      <c r="CY75" s="159">
        <v>2.3566803705759379E-2</v>
      </c>
      <c r="CZ75" s="159">
        <v>2.0928641118713801E-2</v>
      </c>
      <c r="DA75" s="159">
        <v>3.0502061798190049E-2</v>
      </c>
      <c r="DB75" s="159">
        <v>1.5218125823324359E-2</v>
      </c>
      <c r="DC75" s="159">
        <v>9.9122373959090061E-3</v>
      </c>
      <c r="DD75" s="159">
        <v>4.9098117192289771E-2</v>
      </c>
      <c r="DE75" s="159">
        <v>1.0537730323002608E-2</v>
      </c>
      <c r="DF75" s="159">
        <v>4.5490637543902396E-2</v>
      </c>
      <c r="DG75" s="159">
        <v>9.1566154671579664E-2</v>
      </c>
      <c r="DH75" s="159">
        <v>2.7257122698438239E-2</v>
      </c>
      <c r="DI75" s="159">
        <v>2.1233710673840556E-2</v>
      </c>
      <c r="DJ75" s="159">
        <v>2.8683216263262441E-2</v>
      </c>
      <c r="DK75" s="159">
        <v>0.17150340514611198</v>
      </c>
      <c r="DL75" s="159">
        <v>1.2468562001927546E-2</v>
      </c>
    </row>
    <row r="76" spans="2:116">
      <c r="B76" s="161">
        <v>531</v>
      </c>
      <c r="C76" s="158" t="s">
        <v>470</v>
      </c>
      <c r="D76" s="159">
        <v>0.65221868508678371</v>
      </c>
      <c r="E76" s="159">
        <v>0.31789670371794715</v>
      </c>
      <c r="F76" s="159">
        <v>0.24398763938351875</v>
      </c>
      <c r="G76" s="159">
        <v>5.0368500255080752E-2</v>
      </c>
      <c r="H76" s="159">
        <v>5.1357876980756945E-2</v>
      </c>
      <c r="I76" s="159">
        <v>4.9380909192233702E-2</v>
      </c>
      <c r="J76" s="159">
        <v>7.0310356455119257E-3</v>
      </c>
      <c r="K76" s="159">
        <v>5.314243082394858E-3</v>
      </c>
      <c r="L76" s="159">
        <v>1.3791044700268552E-2</v>
      </c>
      <c r="M76" s="159">
        <v>7.7133276778290774E-3</v>
      </c>
      <c r="N76" s="159">
        <v>1.7609623581851679E-2</v>
      </c>
      <c r="O76" s="159">
        <v>2.3446903175450336E-2</v>
      </c>
      <c r="P76" s="159">
        <v>3.9178125250811886E-2</v>
      </c>
      <c r="Q76" s="159">
        <v>3.817377281787649E-3</v>
      </c>
      <c r="R76" s="159">
        <v>5.3308188008200563E-3</v>
      </c>
      <c r="S76" s="159">
        <v>2.5966993425489914E-3</v>
      </c>
      <c r="T76" s="159">
        <v>0</v>
      </c>
      <c r="U76" s="159">
        <v>1.2431501247142552E-2</v>
      </c>
      <c r="V76" s="159">
        <v>1.455225363859303E-2</v>
      </c>
      <c r="W76" s="159">
        <v>7.572318475150038E-3</v>
      </c>
      <c r="X76" s="159">
        <v>1.1195357304737481E-2</v>
      </c>
      <c r="Y76" s="159">
        <v>7.0500499680658637E-3</v>
      </c>
      <c r="Z76" s="159">
        <v>1.197786552286424E-2</v>
      </c>
      <c r="AA76" s="159">
        <v>1.5051508296903677E-2</v>
      </c>
      <c r="AB76" s="159">
        <v>8.198027081417673E-3</v>
      </c>
      <c r="AC76" s="159">
        <v>2.8307860863902349E-3</v>
      </c>
      <c r="AD76" s="159">
        <v>3.5084336397104982E-3</v>
      </c>
      <c r="AE76" s="159">
        <v>6.8848834230647686E-3</v>
      </c>
      <c r="AF76" s="159">
        <v>3.9438488944006454E-3</v>
      </c>
      <c r="AG76" s="159">
        <v>5.3845160638736249E-3</v>
      </c>
      <c r="AH76" s="159">
        <v>1.7208344637049842E-3</v>
      </c>
      <c r="AI76" s="159">
        <v>4.6767432701114485E-3</v>
      </c>
      <c r="AJ76" s="159">
        <v>2.442362577420349E-3</v>
      </c>
      <c r="AK76" s="159">
        <v>3.7598056233387081E-3</v>
      </c>
      <c r="AL76" s="159">
        <v>4.9091064286214256E-3</v>
      </c>
      <c r="AM76" s="159">
        <v>5.49614863199821E-3</v>
      </c>
      <c r="AN76" s="159">
        <v>1.1710628898052791E-2</v>
      </c>
      <c r="AO76" s="159">
        <v>1.011137055050358E-2</v>
      </c>
      <c r="AP76" s="159">
        <v>9.2435490604396552E-3</v>
      </c>
      <c r="AQ76" s="159">
        <v>1.631035522111951E-2</v>
      </c>
      <c r="AR76" s="159">
        <v>9.0325427694036876E-3</v>
      </c>
      <c r="AS76" s="159">
        <v>5.6836875302407122E-3</v>
      </c>
      <c r="AT76" s="159">
        <v>2.2150653182953168E-3</v>
      </c>
      <c r="AU76" s="159">
        <v>1.3449776391250248E-2</v>
      </c>
      <c r="AV76" s="159">
        <v>6.2750373954077497E-3</v>
      </c>
      <c r="AW76" s="159">
        <v>1.0104341108870072E-2</v>
      </c>
      <c r="AX76" s="159">
        <v>5.5657639134023759E-3</v>
      </c>
      <c r="AY76" s="159">
        <v>2.1076105522139562E-2</v>
      </c>
      <c r="AZ76" s="159">
        <v>1.0989887223368669E-2</v>
      </c>
      <c r="BA76" s="159">
        <v>1.1244381695671195E-2</v>
      </c>
      <c r="BB76" s="159">
        <v>9.7045852303793128E-3</v>
      </c>
      <c r="BC76" s="159">
        <v>1.2974062330120878E-2</v>
      </c>
      <c r="BD76" s="159">
        <v>5.2992118588117351E-3</v>
      </c>
      <c r="BE76" s="159">
        <v>6.1232481860185777E-3</v>
      </c>
      <c r="BF76" s="159">
        <v>5.6968953548258358E-3</v>
      </c>
      <c r="BG76" s="159">
        <v>8.0649101603193375E-3</v>
      </c>
      <c r="BH76" s="159">
        <v>5.7653753040950448E-3</v>
      </c>
      <c r="BI76" s="159">
        <v>2.9080368888699001E-3</v>
      </c>
      <c r="BJ76" s="159">
        <v>7.9800931218410778E-3</v>
      </c>
      <c r="BK76" s="159">
        <v>8.0403612744005797E-3</v>
      </c>
      <c r="BL76" s="159">
        <v>4.2271574252505271E-3</v>
      </c>
      <c r="BM76" s="159">
        <v>1.8938795199969964E-3</v>
      </c>
      <c r="BN76" s="159">
        <v>4.5137763658772744E-3</v>
      </c>
      <c r="BO76" s="159">
        <v>3.1521441678231503E-2</v>
      </c>
      <c r="BP76" s="159">
        <v>7.6331213788639685E-3</v>
      </c>
      <c r="BQ76" s="159">
        <v>1.707849316392495E-2</v>
      </c>
      <c r="BR76" s="159">
        <v>5.0896865840797164E-3</v>
      </c>
      <c r="BS76" s="159">
        <v>1.129239337248863E-2</v>
      </c>
      <c r="BT76" s="159">
        <v>8.2692845439369753E-3</v>
      </c>
      <c r="BU76" s="159">
        <v>1.48347055803242E-2</v>
      </c>
      <c r="BV76" s="159">
        <v>1.2616766461442341E-2</v>
      </c>
      <c r="BW76" s="159">
        <v>2.4253871177857985E-2</v>
      </c>
      <c r="BX76" s="159">
        <v>5.6871362840115406E-3</v>
      </c>
      <c r="BY76" s="159">
        <v>2.0337485145763008E-2</v>
      </c>
      <c r="BZ76" s="159">
        <v>2.2398877250711272E-2</v>
      </c>
      <c r="CA76" s="159">
        <v>1.5461840176287583E-2</v>
      </c>
      <c r="CB76" s="159">
        <v>1.031616201305591</v>
      </c>
      <c r="CC76" s="159">
        <v>7.1094790384705786E-2</v>
      </c>
      <c r="CD76" s="159">
        <v>5.7309367459479232E-2</v>
      </c>
      <c r="CE76" s="159">
        <v>5.8406814113852921E-2</v>
      </c>
      <c r="CF76" s="159">
        <v>3.8682917314957002E-2</v>
      </c>
      <c r="CG76" s="159">
        <v>9.3326068097794347E-3</v>
      </c>
      <c r="CH76" s="159">
        <v>3.4591590131163946E-2</v>
      </c>
      <c r="CI76" s="159">
        <v>5.345238928655921E-2</v>
      </c>
      <c r="CJ76" s="159">
        <v>1.5967784896665872E-2</v>
      </c>
      <c r="CK76" s="159">
        <v>1.9441125741285748E-2</v>
      </c>
      <c r="CL76" s="159">
        <v>9.9165947226561683E-3</v>
      </c>
      <c r="CM76" s="159">
        <v>9.1938099026477402E-3</v>
      </c>
      <c r="CN76" s="159">
        <v>2.5776748787708641E-3</v>
      </c>
      <c r="CO76" s="159">
        <v>9.3859961635817148E-3</v>
      </c>
      <c r="CP76" s="159">
        <v>9.3184897735422625E-3</v>
      </c>
      <c r="CQ76" s="159">
        <v>6.6940955481612514E-3</v>
      </c>
      <c r="CR76" s="159">
        <v>8.4205829401554043E-3</v>
      </c>
      <c r="CS76" s="159">
        <v>6.4013619296397683E-3</v>
      </c>
      <c r="CT76" s="159">
        <v>1.5766008292317901E-2</v>
      </c>
      <c r="CU76" s="159">
        <v>8.5796608831741582E-3</v>
      </c>
      <c r="CV76" s="159">
        <v>5.0352879954663554E-3</v>
      </c>
      <c r="CW76" s="159">
        <v>6.7429607373962943E-3</v>
      </c>
      <c r="CX76" s="159">
        <v>2.8662484184472752E-2</v>
      </c>
      <c r="CY76" s="159">
        <v>1.6889406056417068E-2</v>
      </c>
      <c r="CZ76" s="159">
        <v>6.0578583433947199E-3</v>
      </c>
      <c r="DA76" s="159">
        <v>2.0457497292526876E-2</v>
      </c>
      <c r="DB76" s="159">
        <v>2.7460247490821002E-2</v>
      </c>
      <c r="DC76" s="159">
        <v>4.0203484695551135E-3</v>
      </c>
      <c r="DD76" s="159">
        <v>7.5648310848766033E-3</v>
      </c>
      <c r="DE76" s="159">
        <v>4.7586359383780964E-3</v>
      </c>
      <c r="DF76" s="159">
        <v>1.8574550149473283E-2</v>
      </c>
      <c r="DG76" s="159">
        <v>7.3305208422427028E-3</v>
      </c>
      <c r="DH76" s="159">
        <v>6.1791355852955105E-3</v>
      </c>
      <c r="DI76" s="159">
        <v>1.0055432828815169E-2</v>
      </c>
      <c r="DJ76" s="159">
        <v>7.7401873639739169E-3</v>
      </c>
      <c r="DK76" s="159">
        <v>4.7281223499279681E-3</v>
      </c>
      <c r="DL76" s="159">
        <v>8.6891024663832816E-3</v>
      </c>
    </row>
    <row r="77" spans="2:116">
      <c r="B77" s="161">
        <v>551</v>
      </c>
      <c r="C77" s="158" t="s">
        <v>471</v>
      </c>
      <c r="D77" s="159">
        <v>0.91133923912981973</v>
      </c>
      <c r="E77" s="159">
        <v>0.18369915113081015</v>
      </c>
      <c r="F77" s="159">
        <v>0.18606235787262185</v>
      </c>
      <c r="G77" s="159">
        <v>1.3776035899246398E-3</v>
      </c>
      <c r="H77" s="159">
        <v>3.4946657644531753E-2</v>
      </c>
      <c r="I77" s="159">
        <v>3.3109334979830624E-2</v>
      </c>
      <c r="J77" s="159">
        <v>5.5781158252916499E-3</v>
      </c>
      <c r="K77" s="159">
        <v>3.5149574485341313E-3</v>
      </c>
      <c r="L77" s="159">
        <v>3.192370557958063E-2</v>
      </c>
      <c r="M77" s="159">
        <v>3.371446258849933E-3</v>
      </c>
      <c r="N77" s="159">
        <v>4.8714137791409191E-3</v>
      </c>
      <c r="O77" s="159">
        <v>2.0931757015810216E-2</v>
      </c>
      <c r="P77" s="159">
        <v>1.259137455828053E-2</v>
      </c>
      <c r="Q77" s="159">
        <v>4.4252766591176378E-3</v>
      </c>
      <c r="R77" s="159">
        <v>3.3274693615473407E-3</v>
      </c>
      <c r="S77" s="159">
        <v>2.871243206200213E-3</v>
      </c>
      <c r="T77" s="159">
        <v>0</v>
      </c>
      <c r="U77" s="159">
        <v>3.7080111032583426E-3</v>
      </c>
      <c r="V77" s="159">
        <v>8.2192739227210602E-3</v>
      </c>
      <c r="W77" s="159">
        <v>4.8692769238088225E-3</v>
      </c>
      <c r="X77" s="159">
        <v>7.3789909107988844E-3</v>
      </c>
      <c r="Y77" s="159">
        <v>4.5428217433523569E-3</v>
      </c>
      <c r="Z77" s="159">
        <v>5.9121761489834878E-3</v>
      </c>
      <c r="AA77" s="159">
        <v>1.1508724154072603E-2</v>
      </c>
      <c r="AB77" s="159">
        <v>3.0188932802410243E-3</v>
      </c>
      <c r="AC77" s="159">
        <v>2.352827023859947E-3</v>
      </c>
      <c r="AD77" s="159">
        <v>2.1375074152036218E-3</v>
      </c>
      <c r="AE77" s="159">
        <v>4.2379692772928955E-3</v>
      </c>
      <c r="AF77" s="159">
        <v>2.8528251421921368E-3</v>
      </c>
      <c r="AG77" s="159">
        <v>4.4964770136167011E-3</v>
      </c>
      <c r="AH77" s="159">
        <v>2.1042654482788499E-3</v>
      </c>
      <c r="AI77" s="159">
        <v>2.976384928137967E-3</v>
      </c>
      <c r="AJ77" s="159">
        <v>8.6946865857099372E-4</v>
      </c>
      <c r="AK77" s="159">
        <v>4.1995849344559537E-3</v>
      </c>
      <c r="AL77" s="159">
        <v>6.0788217921659924E-3</v>
      </c>
      <c r="AM77" s="159">
        <v>5.4290973130543506E-3</v>
      </c>
      <c r="AN77" s="159">
        <v>7.2459254788391717E-3</v>
      </c>
      <c r="AO77" s="159">
        <v>5.6148567791540482E-3</v>
      </c>
      <c r="AP77" s="159">
        <v>5.5848251655440349E-3</v>
      </c>
      <c r="AQ77" s="159">
        <v>4.9817990449005888E-3</v>
      </c>
      <c r="AR77" s="159">
        <v>4.6524577230954642E-3</v>
      </c>
      <c r="AS77" s="159">
        <v>4.2324819428781746E-3</v>
      </c>
      <c r="AT77" s="159">
        <v>1.2674472034065816E-3</v>
      </c>
      <c r="AU77" s="159">
        <v>1.1511997235251521E-2</v>
      </c>
      <c r="AV77" s="159">
        <v>3.3964260577682716E-3</v>
      </c>
      <c r="AW77" s="159">
        <v>2.8862241704304924E-3</v>
      </c>
      <c r="AX77" s="159">
        <v>2.6358551281115612E-3</v>
      </c>
      <c r="AY77" s="159">
        <v>1.4989452291330595E-2</v>
      </c>
      <c r="AZ77" s="159">
        <v>5.8566096892950364E-3</v>
      </c>
      <c r="BA77" s="159">
        <v>7.9064642695397536E-3</v>
      </c>
      <c r="BB77" s="159">
        <v>6.5060870590393999E-3</v>
      </c>
      <c r="BC77" s="159">
        <v>5.6213367671718844E-3</v>
      </c>
      <c r="BD77" s="159">
        <v>3.4326661573412056E-3</v>
      </c>
      <c r="BE77" s="159">
        <v>3.0406441703416387E-3</v>
      </c>
      <c r="BF77" s="159">
        <v>4.4922078648012521E-3</v>
      </c>
      <c r="BG77" s="159">
        <v>7.2690286531230082E-3</v>
      </c>
      <c r="BH77" s="159">
        <v>4.1352366434902563E-3</v>
      </c>
      <c r="BI77" s="159">
        <v>2.3842196456147734E-3</v>
      </c>
      <c r="BJ77" s="159">
        <v>4.173904470534593E-3</v>
      </c>
      <c r="BK77" s="159">
        <v>4.0073096369873454E-3</v>
      </c>
      <c r="BL77" s="159">
        <v>2.3584180932272707E-3</v>
      </c>
      <c r="BM77" s="159">
        <v>1.2065602276039229E-3</v>
      </c>
      <c r="BN77" s="159">
        <v>2.6305846226613127E-3</v>
      </c>
      <c r="BO77" s="159">
        <v>7.2064988003812678E-3</v>
      </c>
      <c r="BP77" s="159">
        <v>3.3532442964036824E-3</v>
      </c>
      <c r="BQ77" s="159">
        <v>5.0225899716747095E-3</v>
      </c>
      <c r="BR77" s="159">
        <v>4.4201109247254461E-3</v>
      </c>
      <c r="BS77" s="159">
        <v>1.0181365032715207E-2</v>
      </c>
      <c r="BT77" s="159">
        <v>6.295905863583421E-3</v>
      </c>
      <c r="BU77" s="159">
        <v>4.9887120347703725E-3</v>
      </c>
      <c r="BV77" s="159">
        <v>5.6388147131030131E-3</v>
      </c>
      <c r="BW77" s="159">
        <v>1.2100944342298371E-2</v>
      </c>
      <c r="BX77" s="159">
        <v>1.0402975898537285E-2</v>
      </c>
      <c r="BY77" s="159">
        <v>4.5837837484939276E-3</v>
      </c>
      <c r="BZ77" s="159">
        <v>4.944210855620754E-3</v>
      </c>
      <c r="CA77" s="159">
        <v>2.7807640008835798E-2</v>
      </c>
      <c r="CB77" s="159">
        <v>1.7100789159879698E-2</v>
      </c>
      <c r="CC77" s="159">
        <v>1.0450319224545876</v>
      </c>
      <c r="CD77" s="159">
        <v>0.10446500425675467</v>
      </c>
      <c r="CE77" s="159">
        <v>8.5708363779735085E-3</v>
      </c>
      <c r="CF77" s="159">
        <v>4.2297518867464075E-3</v>
      </c>
      <c r="CG77" s="159">
        <v>1.185707145691813E-2</v>
      </c>
      <c r="CH77" s="159">
        <v>2.2628642508146685E-2</v>
      </c>
      <c r="CI77" s="159">
        <v>7.4912807252315366E-3</v>
      </c>
      <c r="CJ77" s="159">
        <v>9.9017743346121994E-3</v>
      </c>
      <c r="CK77" s="159">
        <v>8.9693028699341745E-2</v>
      </c>
      <c r="CL77" s="159">
        <v>7.1540373211963215E-2</v>
      </c>
      <c r="CM77" s="159">
        <v>2.7565436122559732E-2</v>
      </c>
      <c r="CN77" s="159">
        <v>1.5414341131544527E-2</v>
      </c>
      <c r="CO77" s="159">
        <v>1.2332435132048939E-2</v>
      </c>
      <c r="CP77" s="159">
        <v>1.4822389243414516E-2</v>
      </c>
      <c r="CQ77" s="159">
        <v>3.5555850994211533E-2</v>
      </c>
      <c r="CR77" s="159">
        <v>4.9308439069501581E-2</v>
      </c>
      <c r="CS77" s="159">
        <v>2.1568454273647179E-2</v>
      </c>
      <c r="CT77" s="159">
        <v>3.0776812215963416E-3</v>
      </c>
      <c r="CU77" s="159">
        <v>2.3973166831284982E-3</v>
      </c>
      <c r="CV77" s="159">
        <v>2.0644647931291182E-2</v>
      </c>
      <c r="CW77" s="159">
        <v>2.2135750802235343E-2</v>
      </c>
      <c r="CX77" s="159">
        <v>1.63639429782046E-2</v>
      </c>
      <c r="CY77" s="159">
        <v>6.3452611503509206E-3</v>
      </c>
      <c r="CZ77" s="159">
        <v>1.1572430661455444E-2</v>
      </c>
      <c r="DA77" s="159">
        <v>1.9859192129000384E-2</v>
      </c>
      <c r="DB77" s="159">
        <v>1.505408531771996E-2</v>
      </c>
      <c r="DC77" s="159">
        <v>4.8822771577630335E-3</v>
      </c>
      <c r="DD77" s="159">
        <v>5.313035964533609E-3</v>
      </c>
      <c r="DE77" s="159">
        <v>1.0844144612936408E-2</v>
      </c>
      <c r="DF77" s="159">
        <v>1.4835359009302452E-2</v>
      </c>
      <c r="DG77" s="159">
        <v>1.3366264065398701E-2</v>
      </c>
      <c r="DH77" s="159">
        <v>3.038170317573214E-2</v>
      </c>
      <c r="DI77" s="159">
        <v>1.0149678011169418E-2</v>
      </c>
      <c r="DJ77" s="159">
        <v>2.6829922301116544E-2</v>
      </c>
      <c r="DK77" s="159">
        <v>5.9163476735357417E-3</v>
      </c>
      <c r="DL77" s="159">
        <v>3.6210773063070543E-2</v>
      </c>
    </row>
    <row r="78" spans="2:116">
      <c r="B78" s="161">
        <v>552</v>
      </c>
      <c r="C78" s="158" t="s">
        <v>472</v>
      </c>
      <c r="D78" s="159">
        <v>0.99978130712294322</v>
      </c>
      <c r="E78" s="159">
        <v>0.16509898085398911</v>
      </c>
      <c r="F78" s="159">
        <v>0.26219809515185272</v>
      </c>
      <c r="G78" s="159">
        <v>3.8135303200468512E-2</v>
      </c>
      <c r="H78" s="159">
        <v>3.4767049833271696E-2</v>
      </c>
      <c r="I78" s="159">
        <v>2.232887044960501E-2</v>
      </c>
      <c r="J78" s="159">
        <v>0</v>
      </c>
      <c r="K78" s="159">
        <v>0</v>
      </c>
      <c r="L78" s="159">
        <v>0</v>
      </c>
      <c r="M78" s="159">
        <v>0</v>
      </c>
      <c r="N78" s="159">
        <v>0</v>
      </c>
      <c r="O78" s="159">
        <v>0</v>
      </c>
      <c r="P78" s="159">
        <v>0</v>
      </c>
      <c r="Q78" s="159">
        <v>0</v>
      </c>
      <c r="R78" s="159">
        <v>0</v>
      </c>
      <c r="S78" s="159">
        <v>0</v>
      </c>
      <c r="T78" s="159">
        <v>0</v>
      </c>
      <c r="U78" s="159">
        <v>0</v>
      </c>
      <c r="V78" s="159">
        <v>0</v>
      </c>
      <c r="W78" s="159">
        <v>0</v>
      </c>
      <c r="X78" s="159">
        <v>0</v>
      </c>
      <c r="Y78" s="159">
        <v>0</v>
      </c>
      <c r="Z78" s="159">
        <v>0</v>
      </c>
      <c r="AA78" s="159">
        <v>0</v>
      </c>
      <c r="AB78" s="159">
        <v>0</v>
      </c>
      <c r="AC78" s="159">
        <v>0</v>
      </c>
      <c r="AD78" s="159">
        <v>0</v>
      </c>
      <c r="AE78" s="159">
        <v>0</v>
      </c>
      <c r="AF78" s="159">
        <v>0</v>
      </c>
      <c r="AG78" s="159">
        <v>0</v>
      </c>
      <c r="AH78" s="159">
        <v>0</v>
      </c>
      <c r="AI78" s="159">
        <v>0</v>
      </c>
      <c r="AJ78" s="159">
        <v>0</v>
      </c>
      <c r="AK78" s="159">
        <v>0</v>
      </c>
      <c r="AL78" s="159">
        <v>0</v>
      </c>
      <c r="AM78" s="159">
        <v>0</v>
      </c>
      <c r="AN78" s="159">
        <v>0</v>
      </c>
      <c r="AO78" s="159">
        <v>0</v>
      </c>
      <c r="AP78" s="159">
        <v>0</v>
      </c>
      <c r="AQ78" s="159">
        <v>0</v>
      </c>
      <c r="AR78" s="159">
        <v>0</v>
      </c>
      <c r="AS78" s="159">
        <v>0</v>
      </c>
      <c r="AT78" s="159">
        <v>0</v>
      </c>
      <c r="AU78" s="159">
        <v>0</v>
      </c>
      <c r="AV78" s="159">
        <v>0</v>
      </c>
      <c r="AW78" s="159">
        <v>0</v>
      </c>
      <c r="AX78" s="159">
        <v>0</v>
      </c>
      <c r="AY78" s="159">
        <v>0</v>
      </c>
      <c r="AZ78" s="159">
        <v>0</v>
      </c>
      <c r="BA78" s="159">
        <v>0</v>
      </c>
      <c r="BB78" s="159">
        <v>0</v>
      </c>
      <c r="BC78" s="159">
        <v>0</v>
      </c>
      <c r="BD78" s="159">
        <v>0</v>
      </c>
      <c r="BE78" s="159">
        <v>0</v>
      </c>
      <c r="BF78" s="159">
        <v>0</v>
      </c>
      <c r="BG78" s="159">
        <v>0</v>
      </c>
      <c r="BH78" s="159">
        <v>0</v>
      </c>
      <c r="BI78" s="159">
        <v>0</v>
      </c>
      <c r="BJ78" s="159">
        <v>0</v>
      </c>
      <c r="BK78" s="159">
        <v>0</v>
      </c>
      <c r="BL78" s="159">
        <v>0</v>
      </c>
      <c r="BM78" s="159">
        <v>0</v>
      </c>
      <c r="BN78" s="159">
        <v>0</v>
      </c>
      <c r="BO78" s="159">
        <v>0</v>
      </c>
      <c r="BP78" s="159">
        <v>0</v>
      </c>
      <c r="BQ78" s="159">
        <v>0</v>
      </c>
      <c r="BR78" s="159">
        <v>0</v>
      </c>
      <c r="BS78" s="159">
        <v>0</v>
      </c>
      <c r="BT78" s="159">
        <v>0</v>
      </c>
      <c r="BU78" s="159">
        <v>0</v>
      </c>
      <c r="BV78" s="159">
        <v>0</v>
      </c>
      <c r="BW78" s="159">
        <v>0</v>
      </c>
      <c r="BX78" s="159">
        <v>0</v>
      </c>
      <c r="BY78" s="159">
        <v>0</v>
      </c>
      <c r="BZ78" s="159">
        <v>0</v>
      </c>
      <c r="CA78" s="159">
        <v>0</v>
      </c>
      <c r="CB78" s="159">
        <v>0</v>
      </c>
      <c r="CC78" s="159">
        <v>0</v>
      </c>
      <c r="CD78" s="159">
        <v>1</v>
      </c>
      <c r="CE78" s="159">
        <v>0</v>
      </c>
      <c r="CF78" s="159">
        <v>0</v>
      </c>
      <c r="CG78" s="159">
        <v>0</v>
      </c>
      <c r="CH78" s="159">
        <v>0</v>
      </c>
      <c r="CI78" s="159">
        <v>0</v>
      </c>
      <c r="CJ78" s="159">
        <v>0</v>
      </c>
      <c r="CK78" s="159">
        <v>0</v>
      </c>
      <c r="CL78" s="159">
        <v>0</v>
      </c>
      <c r="CM78" s="159">
        <v>0</v>
      </c>
      <c r="CN78" s="159">
        <v>0</v>
      </c>
      <c r="CO78" s="159">
        <v>0</v>
      </c>
      <c r="CP78" s="159">
        <v>0</v>
      </c>
      <c r="CQ78" s="159">
        <v>0</v>
      </c>
      <c r="CR78" s="159">
        <v>0</v>
      </c>
      <c r="CS78" s="159">
        <v>0</v>
      </c>
      <c r="CT78" s="159">
        <v>0</v>
      </c>
      <c r="CU78" s="159">
        <v>0</v>
      </c>
      <c r="CV78" s="159">
        <v>0</v>
      </c>
      <c r="CW78" s="159">
        <v>0</v>
      </c>
      <c r="CX78" s="159">
        <v>0</v>
      </c>
      <c r="CY78" s="159">
        <v>0</v>
      </c>
      <c r="CZ78" s="159">
        <v>0</v>
      </c>
      <c r="DA78" s="159">
        <v>0</v>
      </c>
      <c r="DB78" s="159">
        <v>0</v>
      </c>
      <c r="DC78" s="159">
        <v>0</v>
      </c>
      <c r="DD78" s="159">
        <v>0</v>
      </c>
      <c r="DE78" s="159">
        <v>0</v>
      </c>
      <c r="DF78" s="159">
        <v>0</v>
      </c>
      <c r="DG78" s="159">
        <v>0</v>
      </c>
      <c r="DH78" s="159">
        <v>0</v>
      </c>
      <c r="DI78" s="159">
        <v>0</v>
      </c>
      <c r="DJ78" s="159">
        <v>0</v>
      </c>
      <c r="DK78" s="159">
        <v>0</v>
      </c>
      <c r="DL78" s="159">
        <v>0</v>
      </c>
    </row>
    <row r="79" spans="2:116">
      <c r="B79" s="161">
        <v>553</v>
      </c>
      <c r="C79" s="158" t="s">
        <v>473</v>
      </c>
      <c r="D79" s="159">
        <v>1</v>
      </c>
      <c r="E79" s="159">
        <v>0</v>
      </c>
      <c r="F79" s="159">
        <v>0.51836613204597326</v>
      </c>
      <c r="G79" s="159">
        <v>0.19725092698403221</v>
      </c>
      <c r="H79" s="159">
        <v>0</v>
      </c>
      <c r="I79" s="159">
        <v>0</v>
      </c>
      <c r="J79" s="159">
        <v>0</v>
      </c>
      <c r="K79" s="159">
        <v>0</v>
      </c>
      <c r="L79" s="159">
        <v>0</v>
      </c>
      <c r="M79" s="159">
        <v>0</v>
      </c>
      <c r="N79" s="159">
        <v>0</v>
      </c>
      <c r="O79" s="159">
        <v>0</v>
      </c>
      <c r="P79" s="159">
        <v>0</v>
      </c>
      <c r="Q79" s="159">
        <v>0</v>
      </c>
      <c r="R79" s="159">
        <v>0</v>
      </c>
      <c r="S79" s="159">
        <v>0</v>
      </c>
      <c r="T79" s="159">
        <v>0</v>
      </c>
      <c r="U79" s="159">
        <v>0</v>
      </c>
      <c r="V79" s="159">
        <v>0</v>
      </c>
      <c r="W79" s="159">
        <v>0</v>
      </c>
      <c r="X79" s="159">
        <v>0</v>
      </c>
      <c r="Y79" s="159">
        <v>0</v>
      </c>
      <c r="Z79" s="159">
        <v>0</v>
      </c>
      <c r="AA79" s="159">
        <v>0</v>
      </c>
      <c r="AB79" s="159">
        <v>0</v>
      </c>
      <c r="AC79" s="159">
        <v>0</v>
      </c>
      <c r="AD79" s="159">
        <v>0</v>
      </c>
      <c r="AE79" s="159">
        <v>0</v>
      </c>
      <c r="AF79" s="159">
        <v>0</v>
      </c>
      <c r="AG79" s="159">
        <v>0</v>
      </c>
      <c r="AH79" s="159">
        <v>0</v>
      </c>
      <c r="AI79" s="159">
        <v>0</v>
      </c>
      <c r="AJ79" s="159">
        <v>0</v>
      </c>
      <c r="AK79" s="159">
        <v>0</v>
      </c>
      <c r="AL79" s="159">
        <v>0</v>
      </c>
      <c r="AM79" s="159">
        <v>0</v>
      </c>
      <c r="AN79" s="159">
        <v>0</v>
      </c>
      <c r="AO79" s="159">
        <v>0</v>
      </c>
      <c r="AP79" s="159">
        <v>0</v>
      </c>
      <c r="AQ79" s="159">
        <v>0</v>
      </c>
      <c r="AR79" s="159">
        <v>0</v>
      </c>
      <c r="AS79" s="159">
        <v>0</v>
      </c>
      <c r="AT79" s="159">
        <v>0</v>
      </c>
      <c r="AU79" s="159">
        <v>0</v>
      </c>
      <c r="AV79" s="159">
        <v>0</v>
      </c>
      <c r="AW79" s="159">
        <v>0</v>
      </c>
      <c r="AX79" s="159">
        <v>0</v>
      </c>
      <c r="AY79" s="159">
        <v>0</v>
      </c>
      <c r="AZ79" s="159">
        <v>0</v>
      </c>
      <c r="BA79" s="159">
        <v>0</v>
      </c>
      <c r="BB79" s="159">
        <v>0</v>
      </c>
      <c r="BC79" s="159">
        <v>0</v>
      </c>
      <c r="BD79" s="159">
        <v>0</v>
      </c>
      <c r="BE79" s="159">
        <v>0</v>
      </c>
      <c r="BF79" s="159">
        <v>0</v>
      </c>
      <c r="BG79" s="159">
        <v>0</v>
      </c>
      <c r="BH79" s="159">
        <v>0</v>
      </c>
      <c r="BI79" s="159">
        <v>0</v>
      </c>
      <c r="BJ79" s="159">
        <v>0</v>
      </c>
      <c r="BK79" s="159">
        <v>0</v>
      </c>
      <c r="BL79" s="159">
        <v>0</v>
      </c>
      <c r="BM79" s="159">
        <v>0</v>
      </c>
      <c r="BN79" s="159">
        <v>0</v>
      </c>
      <c r="BO79" s="159">
        <v>0</v>
      </c>
      <c r="BP79" s="159">
        <v>0</v>
      </c>
      <c r="BQ79" s="159">
        <v>0</v>
      </c>
      <c r="BR79" s="159">
        <v>0</v>
      </c>
      <c r="BS79" s="159">
        <v>0</v>
      </c>
      <c r="BT79" s="159">
        <v>0</v>
      </c>
      <c r="BU79" s="159">
        <v>0</v>
      </c>
      <c r="BV79" s="159">
        <v>0</v>
      </c>
      <c r="BW79" s="159">
        <v>0</v>
      </c>
      <c r="BX79" s="159">
        <v>0</v>
      </c>
      <c r="BY79" s="159">
        <v>0</v>
      </c>
      <c r="BZ79" s="159">
        <v>0</v>
      </c>
      <c r="CA79" s="159">
        <v>0</v>
      </c>
      <c r="CB79" s="159">
        <v>0</v>
      </c>
      <c r="CC79" s="159">
        <v>0</v>
      </c>
      <c r="CD79" s="159">
        <v>0</v>
      </c>
      <c r="CE79" s="159">
        <v>1</v>
      </c>
      <c r="CF79" s="159">
        <v>0</v>
      </c>
      <c r="CG79" s="159">
        <v>0</v>
      </c>
      <c r="CH79" s="159">
        <v>0</v>
      </c>
      <c r="CI79" s="159">
        <v>0</v>
      </c>
      <c r="CJ79" s="159">
        <v>0</v>
      </c>
      <c r="CK79" s="159">
        <v>0</v>
      </c>
      <c r="CL79" s="159">
        <v>0</v>
      </c>
      <c r="CM79" s="159">
        <v>0</v>
      </c>
      <c r="CN79" s="159">
        <v>0</v>
      </c>
      <c r="CO79" s="159">
        <v>0</v>
      </c>
      <c r="CP79" s="159">
        <v>0</v>
      </c>
      <c r="CQ79" s="159">
        <v>0</v>
      </c>
      <c r="CR79" s="159">
        <v>0</v>
      </c>
      <c r="CS79" s="159">
        <v>0</v>
      </c>
      <c r="CT79" s="159">
        <v>0</v>
      </c>
      <c r="CU79" s="159">
        <v>0</v>
      </c>
      <c r="CV79" s="159">
        <v>0</v>
      </c>
      <c r="CW79" s="159">
        <v>0</v>
      </c>
      <c r="CX79" s="159">
        <v>0</v>
      </c>
      <c r="CY79" s="159">
        <v>0</v>
      </c>
      <c r="CZ79" s="159">
        <v>0</v>
      </c>
      <c r="DA79" s="159">
        <v>0</v>
      </c>
      <c r="DB79" s="159">
        <v>0</v>
      </c>
      <c r="DC79" s="159">
        <v>0</v>
      </c>
      <c r="DD79" s="159">
        <v>0</v>
      </c>
      <c r="DE79" s="159">
        <v>0</v>
      </c>
      <c r="DF79" s="159">
        <v>0</v>
      </c>
      <c r="DG79" s="159">
        <v>0</v>
      </c>
      <c r="DH79" s="159">
        <v>0</v>
      </c>
      <c r="DI79" s="159">
        <v>0</v>
      </c>
      <c r="DJ79" s="159">
        <v>0</v>
      </c>
      <c r="DK79" s="159">
        <v>0</v>
      </c>
      <c r="DL79" s="159">
        <v>0</v>
      </c>
    </row>
    <row r="80" spans="2:116">
      <c r="B80" s="161">
        <v>571</v>
      </c>
      <c r="C80" s="158" t="s">
        <v>474</v>
      </c>
      <c r="D80" s="159">
        <v>0.40226365408134801</v>
      </c>
      <c r="E80" s="159">
        <v>0.23208321099970142</v>
      </c>
      <c r="F80" s="159">
        <v>5.1235111691479783E-2</v>
      </c>
      <c r="G80" s="159">
        <v>2.4129027359255723E-2</v>
      </c>
      <c r="H80" s="159">
        <v>2.8875843118470849E-2</v>
      </c>
      <c r="I80" s="159">
        <v>2.8875843118470849E-2</v>
      </c>
      <c r="J80" s="159">
        <v>3.5335890562366586E-4</v>
      </c>
      <c r="K80" s="159">
        <v>2.5653100779997958E-4</v>
      </c>
      <c r="L80" s="159">
        <v>6.3668825224590185E-4</v>
      </c>
      <c r="M80" s="159">
        <v>8.7380623083223058E-4</v>
      </c>
      <c r="N80" s="159">
        <v>7.8641132771655701E-4</v>
      </c>
      <c r="O80" s="159">
        <v>2.1902444552747251E-3</v>
      </c>
      <c r="P80" s="159">
        <v>2.2889849831601214E-3</v>
      </c>
      <c r="Q80" s="159">
        <v>5.8441857709968842E-4</v>
      </c>
      <c r="R80" s="159">
        <v>3.8085457814366361E-4</v>
      </c>
      <c r="S80" s="159">
        <v>2.9438448367243578E-4</v>
      </c>
      <c r="T80" s="159">
        <v>0</v>
      </c>
      <c r="U80" s="159">
        <v>9.6646903733243442E-4</v>
      </c>
      <c r="V80" s="159">
        <v>1.2124751016388455E-3</v>
      </c>
      <c r="W80" s="159">
        <v>7.2793833622029338E-4</v>
      </c>
      <c r="X80" s="159">
        <v>1.127596275002315E-3</v>
      </c>
      <c r="Y80" s="159">
        <v>1.0254561728575157E-3</v>
      </c>
      <c r="Z80" s="159">
        <v>1.5139709244666216E-3</v>
      </c>
      <c r="AA80" s="159">
        <v>2.1629038031117003E-3</v>
      </c>
      <c r="AB80" s="159">
        <v>7.2155808723320413E-4</v>
      </c>
      <c r="AC80" s="159">
        <v>4.5835789027354505E-4</v>
      </c>
      <c r="AD80" s="159">
        <v>4.6157945015750339E-4</v>
      </c>
      <c r="AE80" s="159">
        <v>1.0301940763282509E-3</v>
      </c>
      <c r="AF80" s="159">
        <v>7.609442117759523E-4</v>
      </c>
      <c r="AG80" s="159">
        <v>7.3411599273191883E-4</v>
      </c>
      <c r="AH80" s="159">
        <v>4.0716674142014732E-4</v>
      </c>
      <c r="AI80" s="159">
        <v>7.8166947482922859E-4</v>
      </c>
      <c r="AJ80" s="159">
        <v>1.3103045691211358E-4</v>
      </c>
      <c r="AK80" s="159">
        <v>5.379168260729822E-4</v>
      </c>
      <c r="AL80" s="159">
        <v>1.7699057489376066E-3</v>
      </c>
      <c r="AM80" s="159">
        <v>8.2423008169779525E-4</v>
      </c>
      <c r="AN80" s="159">
        <v>1.4574967085123867E-3</v>
      </c>
      <c r="AO80" s="159">
        <v>1.3733759724393448E-3</v>
      </c>
      <c r="AP80" s="159">
        <v>8.317597240400619E-4</v>
      </c>
      <c r="AQ80" s="159">
        <v>1.7875095816523882E-3</v>
      </c>
      <c r="AR80" s="159">
        <v>3.0161537925619737E-3</v>
      </c>
      <c r="AS80" s="159">
        <v>5.6850269408539205E-4</v>
      </c>
      <c r="AT80" s="159">
        <v>1.7348022783009227E-4</v>
      </c>
      <c r="AU80" s="159">
        <v>1.2709838363164131E-3</v>
      </c>
      <c r="AV80" s="159">
        <v>3.0130166515503941E-4</v>
      </c>
      <c r="AW80" s="159">
        <v>5.0259668988382586E-4</v>
      </c>
      <c r="AX80" s="159">
        <v>5.114551006878082E-4</v>
      </c>
      <c r="AY80" s="159">
        <v>3.3725848974405608E-3</v>
      </c>
      <c r="AZ80" s="159">
        <v>1.0444156614373801E-3</v>
      </c>
      <c r="BA80" s="159">
        <v>1.5987455917913522E-3</v>
      </c>
      <c r="BB80" s="159">
        <v>1.7744050943775927E-3</v>
      </c>
      <c r="BC80" s="159">
        <v>2.6313986508027707E-3</v>
      </c>
      <c r="BD80" s="159">
        <v>1.3985356191978217E-3</v>
      </c>
      <c r="BE80" s="159">
        <v>1.5102028080886708E-3</v>
      </c>
      <c r="BF80" s="159">
        <v>1.0610713419934945E-3</v>
      </c>
      <c r="BG80" s="159">
        <v>1.2334980248360726E-3</v>
      </c>
      <c r="BH80" s="159">
        <v>1.866181203569912E-3</v>
      </c>
      <c r="BI80" s="159">
        <v>3.5464504461279838E-4</v>
      </c>
      <c r="BJ80" s="159">
        <v>3.5202130047233063E-3</v>
      </c>
      <c r="BK80" s="159">
        <v>2.1021252007773681E-3</v>
      </c>
      <c r="BL80" s="159">
        <v>4.0150967966847898E-4</v>
      </c>
      <c r="BM80" s="159">
        <v>1.7661916320712992E-4</v>
      </c>
      <c r="BN80" s="159">
        <v>4.3957326662376702E-4</v>
      </c>
      <c r="BO80" s="159">
        <v>9.4652870728289293E-4</v>
      </c>
      <c r="BP80" s="159">
        <v>7.7864092023856681E-4</v>
      </c>
      <c r="BQ80" s="159">
        <v>1.0846104088207151E-3</v>
      </c>
      <c r="BR80" s="159">
        <v>9.4831519742654856E-4</v>
      </c>
      <c r="BS80" s="159">
        <v>9.7617231794722603E-4</v>
      </c>
      <c r="BT80" s="159">
        <v>1.0878159740800944E-3</v>
      </c>
      <c r="BU80" s="159">
        <v>9.1784148819913051E-4</v>
      </c>
      <c r="BV80" s="159">
        <v>7.1058561696195181E-4</v>
      </c>
      <c r="BW80" s="159">
        <v>9.0734349123305989E-4</v>
      </c>
      <c r="BX80" s="159">
        <v>3.8449461054123729E-4</v>
      </c>
      <c r="BY80" s="159">
        <v>1.206011737679365E-3</v>
      </c>
      <c r="BZ80" s="159">
        <v>5.9250603302444171E-3</v>
      </c>
      <c r="CA80" s="159">
        <v>2.2455301188655892E-3</v>
      </c>
      <c r="CB80" s="159">
        <v>5.3113378518887446E-3</v>
      </c>
      <c r="CC80" s="159">
        <v>8.8237068401055994E-4</v>
      </c>
      <c r="CD80" s="159">
        <v>4.4010124213357652E-4</v>
      </c>
      <c r="CE80" s="159">
        <v>3.1079110301729509E-4</v>
      </c>
      <c r="CF80" s="159">
        <v>1.000645187915477</v>
      </c>
      <c r="CG80" s="159">
        <v>7.7151830217544678E-4</v>
      </c>
      <c r="CH80" s="159">
        <v>6.5846101086095823E-4</v>
      </c>
      <c r="CI80" s="159">
        <v>1.1652959550611383E-3</v>
      </c>
      <c r="CJ80" s="159">
        <v>6.6711773846837505E-4</v>
      </c>
      <c r="CK80" s="159">
        <v>2.7688030660095362E-3</v>
      </c>
      <c r="CL80" s="159">
        <v>9.867212711395703E-4</v>
      </c>
      <c r="CM80" s="159">
        <v>9.6097513308214001E-4</v>
      </c>
      <c r="CN80" s="159">
        <v>1.0237248816793256E-3</v>
      </c>
      <c r="CO80" s="159">
        <v>1.2872017901164961E-3</v>
      </c>
      <c r="CP80" s="159">
        <v>2.278941543376141E-3</v>
      </c>
      <c r="CQ80" s="159">
        <v>5.2649486778898484E-4</v>
      </c>
      <c r="CR80" s="159">
        <v>1.7470736852144555E-3</v>
      </c>
      <c r="CS80" s="159">
        <v>1.2087091307367971E-3</v>
      </c>
      <c r="CT80" s="159">
        <v>2.2846397400149896E-3</v>
      </c>
      <c r="CU80" s="159">
        <v>1.2812402443001109E-3</v>
      </c>
      <c r="CV80" s="159">
        <v>3.1486757783873074E-3</v>
      </c>
      <c r="CW80" s="159">
        <v>9.2963458120925676E-4</v>
      </c>
      <c r="CX80" s="159">
        <v>1.6061323951184594E-3</v>
      </c>
      <c r="CY80" s="159">
        <v>7.116834774778259E-4</v>
      </c>
      <c r="CZ80" s="159">
        <v>4.9472282518273894E-4</v>
      </c>
      <c r="DA80" s="159">
        <v>2.1478883311123612E-3</v>
      </c>
      <c r="DB80" s="159">
        <v>6.1711907855758542E-4</v>
      </c>
      <c r="DC80" s="159">
        <v>6.5611616508435698E-4</v>
      </c>
      <c r="DD80" s="159">
        <v>5.2082949981871875E-4</v>
      </c>
      <c r="DE80" s="159">
        <v>9.4396977351746147E-4</v>
      </c>
      <c r="DF80" s="159">
        <v>1.1408028081659842E-3</v>
      </c>
      <c r="DG80" s="159">
        <v>1.3317785923220049E-3</v>
      </c>
      <c r="DH80" s="159">
        <v>1.2062889405440318E-3</v>
      </c>
      <c r="DI80" s="159">
        <v>1.1985142041693935E-3</v>
      </c>
      <c r="DJ80" s="159">
        <v>1.4827124434204418E-3</v>
      </c>
      <c r="DK80" s="159">
        <v>8.9229123592259822E-4</v>
      </c>
      <c r="DL80" s="159">
        <v>7.6006705860074538E-3</v>
      </c>
    </row>
    <row r="81" spans="2:116">
      <c r="B81" s="161">
        <v>572</v>
      </c>
      <c r="C81" s="158" t="s">
        <v>475</v>
      </c>
      <c r="D81" s="159">
        <v>0.45803115517433801</v>
      </c>
      <c r="E81" s="159">
        <v>0.55643163130618334</v>
      </c>
      <c r="F81" s="159">
        <v>2.7929038164359659E-3</v>
      </c>
      <c r="G81" s="159">
        <v>1.9200902860708961E-2</v>
      </c>
      <c r="H81" s="159">
        <v>0.17050496857757655</v>
      </c>
      <c r="I81" s="159">
        <v>0.16480364400099937</v>
      </c>
      <c r="J81" s="159">
        <v>5.4879765785979433E-3</v>
      </c>
      <c r="K81" s="159">
        <v>2.2046365064598169E-2</v>
      </c>
      <c r="L81" s="159">
        <v>3.9033372266991523E-3</v>
      </c>
      <c r="M81" s="159">
        <v>1.5441677727066906E-2</v>
      </c>
      <c r="N81" s="159">
        <v>1.3177930466587408E-2</v>
      </c>
      <c r="O81" s="159">
        <v>4.9908336693569458E-3</v>
      </c>
      <c r="P81" s="159">
        <v>7.7552535086851358E-3</v>
      </c>
      <c r="Q81" s="159">
        <v>1.0229731139499283E-2</v>
      </c>
      <c r="R81" s="159">
        <v>8.7637827657561871E-3</v>
      </c>
      <c r="S81" s="159">
        <v>8.5318986889663384E-3</v>
      </c>
      <c r="T81" s="159">
        <v>0</v>
      </c>
      <c r="U81" s="159">
        <v>3.476413402523314E-3</v>
      </c>
      <c r="V81" s="159">
        <v>6.2498588049808681E-3</v>
      </c>
      <c r="W81" s="159">
        <v>1.2725055761832159E-2</v>
      </c>
      <c r="X81" s="159">
        <v>9.9011105902761399E-3</v>
      </c>
      <c r="Y81" s="159">
        <v>1.7276598988558101E-2</v>
      </c>
      <c r="Z81" s="159">
        <v>1.2847263836216576E-2</v>
      </c>
      <c r="AA81" s="159">
        <v>7.2215424574330654E-3</v>
      </c>
      <c r="AB81" s="159">
        <v>1.0281991944112815E-2</v>
      </c>
      <c r="AC81" s="159">
        <v>6.3905257647189099E-3</v>
      </c>
      <c r="AD81" s="159">
        <v>5.0097606135566597E-3</v>
      </c>
      <c r="AE81" s="159">
        <v>8.3351582103151876E-3</v>
      </c>
      <c r="AF81" s="159">
        <v>6.7250980101635684E-3</v>
      </c>
      <c r="AG81" s="159">
        <v>9.5075858700846196E-3</v>
      </c>
      <c r="AH81" s="159">
        <v>6.3159406049117708E-3</v>
      </c>
      <c r="AI81" s="159">
        <v>8.912325707172427E-3</v>
      </c>
      <c r="AJ81" s="159">
        <v>1.3137030349564265E-3</v>
      </c>
      <c r="AK81" s="159">
        <v>2.6225859255560088E-2</v>
      </c>
      <c r="AL81" s="159">
        <v>4.9948373426531882E-3</v>
      </c>
      <c r="AM81" s="159">
        <v>6.368604562816035E-3</v>
      </c>
      <c r="AN81" s="159">
        <v>8.1571105187414061E-3</v>
      </c>
      <c r="AO81" s="159">
        <v>1.1774406196085458E-2</v>
      </c>
      <c r="AP81" s="159">
        <v>2.1160559679241488E-2</v>
      </c>
      <c r="AQ81" s="159">
        <v>7.0830580773764817E-3</v>
      </c>
      <c r="AR81" s="159">
        <v>1.2542127435725303E-2</v>
      </c>
      <c r="AS81" s="159">
        <v>4.8826970483544811E-3</v>
      </c>
      <c r="AT81" s="159">
        <v>2.5547851590464513E-3</v>
      </c>
      <c r="AU81" s="159">
        <v>1.3742443736052346E-2</v>
      </c>
      <c r="AV81" s="159">
        <v>1.0759683949209051E-2</v>
      </c>
      <c r="AW81" s="159">
        <v>1.3564379583973666E-2</v>
      </c>
      <c r="AX81" s="159">
        <v>8.9999444942909044E-3</v>
      </c>
      <c r="AY81" s="159">
        <v>7.8929554132185532E-3</v>
      </c>
      <c r="AZ81" s="159">
        <v>5.9967974564069035E-3</v>
      </c>
      <c r="BA81" s="159">
        <v>5.8022180115516334E-3</v>
      </c>
      <c r="BB81" s="159">
        <v>5.0387460396629797E-3</v>
      </c>
      <c r="BC81" s="159">
        <v>5.9734695923208785E-3</v>
      </c>
      <c r="BD81" s="159">
        <v>6.0543392681501546E-3</v>
      </c>
      <c r="BE81" s="159">
        <v>4.3341062466394397E-3</v>
      </c>
      <c r="BF81" s="159">
        <v>5.7346247126825872E-3</v>
      </c>
      <c r="BG81" s="159">
        <v>4.4294790342259017E-3</v>
      </c>
      <c r="BH81" s="159">
        <v>4.2164185173845029E-3</v>
      </c>
      <c r="BI81" s="159">
        <v>6.3231290329419168E-3</v>
      </c>
      <c r="BJ81" s="159">
        <v>4.4536931230417373E-3</v>
      </c>
      <c r="BK81" s="159">
        <v>6.4568641002459362E-3</v>
      </c>
      <c r="BL81" s="159">
        <v>6.8613028859424415E-3</v>
      </c>
      <c r="BM81" s="159">
        <v>5.2421709593232953E-3</v>
      </c>
      <c r="BN81" s="159">
        <v>4.7563494168732963E-3</v>
      </c>
      <c r="BO81" s="159">
        <v>3.5945146377967278E-3</v>
      </c>
      <c r="BP81" s="159">
        <v>3.3833248703350948E-3</v>
      </c>
      <c r="BQ81" s="159">
        <v>8.2140998982869595E-3</v>
      </c>
      <c r="BR81" s="159">
        <v>0.17729803014006662</v>
      </c>
      <c r="BS81" s="159">
        <v>1.0727469384023873E-2</v>
      </c>
      <c r="BT81" s="159">
        <v>1.0870348794492611E-2</v>
      </c>
      <c r="BU81" s="159">
        <v>1.081780320994861E-2</v>
      </c>
      <c r="BV81" s="159">
        <v>1.2013564194535375E-2</v>
      </c>
      <c r="BW81" s="159">
        <v>9.8603221358257252E-3</v>
      </c>
      <c r="BX81" s="159">
        <v>1.270909366919243E-2</v>
      </c>
      <c r="BY81" s="159">
        <v>5.4645721911776466E-3</v>
      </c>
      <c r="BZ81" s="159">
        <v>1.2493709971915581E-2</v>
      </c>
      <c r="CA81" s="159">
        <v>2.8884637428629152E-3</v>
      </c>
      <c r="CB81" s="159">
        <v>4.7777895273025343E-3</v>
      </c>
      <c r="CC81" s="159">
        <v>1.2917358009791957E-3</v>
      </c>
      <c r="CD81" s="159">
        <v>9.1991668804542923E-4</v>
      </c>
      <c r="CE81" s="159">
        <v>3.3755566774304154E-4</v>
      </c>
      <c r="CF81" s="159">
        <v>1.7460464341691689E-3</v>
      </c>
      <c r="CG81" s="159">
        <v>1.0023805879937593</v>
      </c>
      <c r="CH81" s="159">
        <v>3.1571390857020273E-3</v>
      </c>
      <c r="CI81" s="159">
        <v>3.9843089482403497E-3</v>
      </c>
      <c r="CJ81" s="159">
        <v>3.3333304670364774E-3</v>
      </c>
      <c r="CK81" s="159">
        <v>1.7823117893485407E-3</v>
      </c>
      <c r="CL81" s="159">
        <v>1.8347133876946721E-3</v>
      </c>
      <c r="CM81" s="159">
        <v>4.7316167413629937E-3</v>
      </c>
      <c r="CN81" s="159">
        <v>3.5370783557534251E-2</v>
      </c>
      <c r="CO81" s="159">
        <v>3.5850641016765042E-3</v>
      </c>
      <c r="CP81" s="159">
        <v>2.5811866404258262E-3</v>
      </c>
      <c r="CQ81" s="159">
        <v>3.3452980575213497E-3</v>
      </c>
      <c r="CR81" s="159">
        <v>4.1598747126459371E-3</v>
      </c>
      <c r="CS81" s="159">
        <v>8.0508973262745833E-3</v>
      </c>
      <c r="CT81" s="159">
        <v>3.4382730282094195E-3</v>
      </c>
      <c r="CU81" s="159">
        <v>1.8153755438605453E-3</v>
      </c>
      <c r="CV81" s="159">
        <v>5.3693383596324033E-3</v>
      </c>
      <c r="CW81" s="159">
        <v>4.4521851614237771E-3</v>
      </c>
      <c r="CX81" s="159">
        <v>2.9477281664773885E-3</v>
      </c>
      <c r="CY81" s="159">
        <v>2.8146326317882013E-3</v>
      </c>
      <c r="CZ81" s="159">
        <v>2.3542634161846203E-3</v>
      </c>
      <c r="DA81" s="159">
        <v>6.0505984690541591E-3</v>
      </c>
      <c r="DB81" s="159">
        <v>2.0497150039270949E-3</v>
      </c>
      <c r="DC81" s="159">
        <v>2.4416895759469719E-3</v>
      </c>
      <c r="DD81" s="159">
        <v>4.7793076283934961E-3</v>
      </c>
      <c r="DE81" s="159">
        <v>2.0178528978506173E-3</v>
      </c>
      <c r="DF81" s="159">
        <v>4.7300976205512353E-3</v>
      </c>
      <c r="DG81" s="159">
        <v>7.8552781296595004E-3</v>
      </c>
      <c r="DH81" s="159">
        <v>2.6083425428192848E-3</v>
      </c>
      <c r="DI81" s="159">
        <v>2.6469230776387477E-3</v>
      </c>
      <c r="DJ81" s="159">
        <v>9.6431506283778824E-3</v>
      </c>
      <c r="DK81" s="159">
        <v>2.1102224098290344E-2</v>
      </c>
      <c r="DL81" s="159">
        <v>2.2073064779099098E-2</v>
      </c>
    </row>
    <row r="82" spans="2:116">
      <c r="B82" s="161">
        <v>573</v>
      </c>
      <c r="C82" s="158" t="s">
        <v>476</v>
      </c>
      <c r="D82" s="159">
        <v>1</v>
      </c>
      <c r="E82" s="159">
        <v>0</v>
      </c>
      <c r="F82" s="159">
        <v>0</v>
      </c>
      <c r="G82" s="159">
        <v>0</v>
      </c>
      <c r="H82" s="159">
        <v>0</v>
      </c>
      <c r="I82" s="159">
        <v>0</v>
      </c>
      <c r="J82" s="159">
        <v>5.292982724374358E-2</v>
      </c>
      <c r="K82" s="159">
        <v>1.7364405334750612E-2</v>
      </c>
      <c r="L82" s="159">
        <v>1.9318888364852998E-2</v>
      </c>
      <c r="M82" s="159">
        <v>3.2169025358609431E-2</v>
      </c>
      <c r="N82" s="159">
        <v>2.5892469101768966E-2</v>
      </c>
      <c r="O82" s="159">
        <v>4.9534876561184632E-2</v>
      </c>
      <c r="P82" s="159">
        <v>0.25174948195275199</v>
      </c>
      <c r="Q82" s="159">
        <v>9.1543675613327685E-3</v>
      </c>
      <c r="R82" s="159">
        <v>1.0522538020406541E-2</v>
      </c>
      <c r="S82" s="159">
        <v>5.6762861441230347E-3</v>
      </c>
      <c r="T82" s="159">
        <v>0</v>
      </c>
      <c r="U82" s="159">
        <v>1.4564347053501448E-2</v>
      </c>
      <c r="V82" s="159">
        <v>1.4434650562921068E-2</v>
      </c>
      <c r="W82" s="159">
        <v>2.0912447958808263E-2</v>
      </c>
      <c r="X82" s="159">
        <v>1.073104022328937E-2</v>
      </c>
      <c r="Y82" s="159">
        <v>7.7930280319048976E-3</v>
      </c>
      <c r="Z82" s="159">
        <v>9.2260569400320312E-3</v>
      </c>
      <c r="AA82" s="159">
        <v>2.2829849648838718E-2</v>
      </c>
      <c r="AB82" s="159">
        <v>5.9540890740700765E-3</v>
      </c>
      <c r="AC82" s="159">
        <v>5.7419158274440761E-3</v>
      </c>
      <c r="AD82" s="159">
        <v>2.7021214455802442E-3</v>
      </c>
      <c r="AE82" s="159">
        <v>7.0270027295858536E-3</v>
      </c>
      <c r="AF82" s="159">
        <v>3.1333665835964006E-3</v>
      </c>
      <c r="AG82" s="159">
        <v>6.5423705247402274E-3</v>
      </c>
      <c r="AH82" s="159">
        <v>2.6535232010752282E-3</v>
      </c>
      <c r="AI82" s="159">
        <v>4.5234892816450002E-3</v>
      </c>
      <c r="AJ82" s="159">
        <v>7.732022364539497E-4</v>
      </c>
      <c r="AK82" s="159">
        <v>4.9281405391758239E-3</v>
      </c>
      <c r="AL82" s="159">
        <v>4.2814536241881458E-3</v>
      </c>
      <c r="AM82" s="159">
        <v>4.4805155436279621E-3</v>
      </c>
      <c r="AN82" s="159">
        <v>3.9525636999087704E-2</v>
      </c>
      <c r="AO82" s="159">
        <v>1.4063554772598316E-2</v>
      </c>
      <c r="AP82" s="159">
        <v>2.4509532050188746E-2</v>
      </c>
      <c r="AQ82" s="159">
        <v>7.3908378207677324E-3</v>
      </c>
      <c r="AR82" s="159">
        <v>8.9944214652878159E-3</v>
      </c>
      <c r="AS82" s="159">
        <v>7.1417510960824302E-3</v>
      </c>
      <c r="AT82" s="159">
        <v>3.0735976951623977E-3</v>
      </c>
      <c r="AU82" s="159">
        <v>1.411572078541039E-2</v>
      </c>
      <c r="AV82" s="159">
        <v>7.4179040461649325E-3</v>
      </c>
      <c r="AW82" s="159">
        <v>1.3422621143781942E-2</v>
      </c>
      <c r="AX82" s="159">
        <v>6.7906639843408802E-3</v>
      </c>
      <c r="AY82" s="159">
        <v>2.3455171084660362E-2</v>
      </c>
      <c r="AZ82" s="159">
        <v>1.5793800875204503E-2</v>
      </c>
      <c r="BA82" s="159">
        <v>1.4082001009381177E-2</v>
      </c>
      <c r="BB82" s="159">
        <v>1.0941027390887073E-2</v>
      </c>
      <c r="BC82" s="159">
        <v>1.5430444138327799E-2</v>
      </c>
      <c r="BD82" s="159">
        <v>6.702797334655352E-3</v>
      </c>
      <c r="BE82" s="159">
        <v>2.53819199664091E-3</v>
      </c>
      <c r="BF82" s="159">
        <v>5.5908858297977837E-3</v>
      </c>
      <c r="BG82" s="159">
        <v>7.3867683627200694E-3</v>
      </c>
      <c r="BH82" s="159">
        <v>5.0303932958782023E-3</v>
      </c>
      <c r="BI82" s="159">
        <v>3.6006334793261684E-3</v>
      </c>
      <c r="BJ82" s="159">
        <v>2.5232958537111691E-3</v>
      </c>
      <c r="BK82" s="159">
        <v>6.3636034150920621E-3</v>
      </c>
      <c r="BL82" s="159">
        <v>2.9207192885813572E-3</v>
      </c>
      <c r="BM82" s="159">
        <v>1.5496639055355569E-3</v>
      </c>
      <c r="BN82" s="159">
        <v>4.063832135149676E-3</v>
      </c>
      <c r="BO82" s="159">
        <v>8.642406493611355E-3</v>
      </c>
      <c r="BP82" s="159">
        <v>2.5353124192632258E-3</v>
      </c>
      <c r="BQ82" s="159">
        <v>3.4915807205442469E-2</v>
      </c>
      <c r="BR82" s="159">
        <v>1.4589609900832398E-2</v>
      </c>
      <c r="BS82" s="159">
        <v>2.4435759412782615E-2</v>
      </c>
      <c r="BT82" s="159">
        <v>2.6983433848162527E-2</v>
      </c>
      <c r="BU82" s="159">
        <v>3.0216765640868021E-2</v>
      </c>
      <c r="BV82" s="159">
        <v>1.9881719632597387E-2</v>
      </c>
      <c r="BW82" s="159">
        <v>1.1485303806704296E-2</v>
      </c>
      <c r="BX82" s="159">
        <v>6.6044693889919185E-3</v>
      </c>
      <c r="BY82" s="159">
        <v>1.1565440485166494E-2</v>
      </c>
      <c r="BZ82" s="159">
        <v>2.5388791834963204E-2</v>
      </c>
      <c r="CA82" s="159">
        <v>4.1549850957260832E-2</v>
      </c>
      <c r="CB82" s="159">
        <v>1.0782450377265954E-2</v>
      </c>
      <c r="CC82" s="159">
        <v>8.1620646326471535E-3</v>
      </c>
      <c r="CD82" s="159">
        <v>5.3371471077352829E-3</v>
      </c>
      <c r="CE82" s="159">
        <v>1.6448944166737001E-3</v>
      </c>
      <c r="CF82" s="159">
        <v>5.2435882757098746E-3</v>
      </c>
      <c r="CG82" s="159">
        <v>3.7574964158315041E-3</v>
      </c>
      <c r="CH82" s="159">
        <v>1.0064935643347257</v>
      </c>
      <c r="CI82" s="159">
        <v>1.5488730509157066E-2</v>
      </c>
      <c r="CJ82" s="159">
        <v>4.2757320058159692E-3</v>
      </c>
      <c r="CK82" s="159">
        <v>4.6333278350625031E-3</v>
      </c>
      <c r="CL82" s="159">
        <v>4.8120197916682057E-3</v>
      </c>
      <c r="CM82" s="159">
        <v>7.8232642532414971E-3</v>
      </c>
      <c r="CN82" s="159">
        <v>9.6043238148064217E-3</v>
      </c>
      <c r="CO82" s="159">
        <v>1.1299627617800014E-2</v>
      </c>
      <c r="CP82" s="159">
        <v>6.6580011120014916E-3</v>
      </c>
      <c r="CQ82" s="159">
        <v>1.8455504635726525E-2</v>
      </c>
      <c r="CR82" s="159">
        <v>5.2269490491322363E-3</v>
      </c>
      <c r="CS82" s="159">
        <v>1.7672300878645544E-2</v>
      </c>
      <c r="CT82" s="159">
        <v>1.5917377126201507E-2</v>
      </c>
      <c r="CU82" s="159">
        <v>1.1513909463418121E-2</v>
      </c>
      <c r="CV82" s="159">
        <v>9.9594698912153796E-3</v>
      </c>
      <c r="CW82" s="159">
        <v>7.653014510684052E-3</v>
      </c>
      <c r="CX82" s="159">
        <v>7.3803367307653644E-3</v>
      </c>
      <c r="CY82" s="159">
        <v>9.6426955779934844E-3</v>
      </c>
      <c r="CZ82" s="159">
        <v>9.6331165604972742E-3</v>
      </c>
      <c r="DA82" s="159">
        <v>1.6662068509714349E-2</v>
      </c>
      <c r="DB82" s="159">
        <v>1.4810495189692354E-2</v>
      </c>
      <c r="DC82" s="159">
        <v>1.5228814507955877E-2</v>
      </c>
      <c r="DD82" s="159">
        <v>8.3147975137026191E-3</v>
      </c>
      <c r="DE82" s="159">
        <v>9.3198620292551521E-3</v>
      </c>
      <c r="DF82" s="159">
        <v>4.0580941853492113E-2</v>
      </c>
      <c r="DG82" s="159">
        <v>7.3504309047000239E-3</v>
      </c>
      <c r="DH82" s="159">
        <v>1.7792076368617401E-2</v>
      </c>
      <c r="DI82" s="159">
        <v>3.1932669816901037E-2</v>
      </c>
      <c r="DJ82" s="159">
        <v>3.2216241734442166E-2</v>
      </c>
      <c r="DK82" s="159">
        <v>8.6490289179132988E-3</v>
      </c>
      <c r="DL82" s="159">
        <v>1.8206148757830044E-2</v>
      </c>
    </row>
    <row r="83" spans="2:116">
      <c r="B83" s="161">
        <v>574</v>
      </c>
      <c r="C83" s="158" t="s">
        <v>477</v>
      </c>
      <c r="D83" s="159">
        <v>2.3705675804371884E-3</v>
      </c>
      <c r="E83" s="159">
        <v>0.18165987715558179</v>
      </c>
      <c r="F83" s="159">
        <v>3.382442957553243E-2</v>
      </c>
      <c r="G83" s="159">
        <v>4.8178241463284254E-4</v>
      </c>
      <c r="H83" s="159">
        <v>3.1660932519999151E-2</v>
      </c>
      <c r="I83" s="159">
        <v>3.1660932519999151E-2</v>
      </c>
      <c r="J83" s="159">
        <v>6.2284516547018455E-6</v>
      </c>
      <c r="K83" s="159">
        <v>1.4177425900400401E-5</v>
      </c>
      <c r="L83" s="159">
        <v>1.7610013288430745E-6</v>
      </c>
      <c r="M83" s="159">
        <v>4.6863757563949497E-6</v>
      </c>
      <c r="N83" s="159">
        <v>7.4383275260310333E-6</v>
      </c>
      <c r="O83" s="159">
        <v>3.7937175789576209E-6</v>
      </c>
      <c r="P83" s="159">
        <v>6.4973081537856839E-6</v>
      </c>
      <c r="Q83" s="159">
        <v>2.7517204034801197E-6</v>
      </c>
      <c r="R83" s="159">
        <v>2.8242261489236496E-6</v>
      </c>
      <c r="S83" s="159">
        <v>7.8356770379196226E-6</v>
      </c>
      <c r="T83" s="159">
        <v>0</v>
      </c>
      <c r="U83" s="159">
        <v>1.7967933126347379E-6</v>
      </c>
      <c r="V83" s="159">
        <v>1.3817530090072781E-6</v>
      </c>
      <c r="W83" s="159">
        <v>6.7098614515294193E-6</v>
      </c>
      <c r="X83" s="159">
        <v>4.1965823534490897E-6</v>
      </c>
      <c r="Y83" s="159">
        <v>1.4724261445759288E-5</v>
      </c>
      <c r="Z83" s="159">
        <v>5.4987125437326401E-6</v>
      </c>
      <c r="AA83" s="159">
        <v>3.2353776410698879E-6</v>
      </c>
      <c r="AB83" s="159">
        <v>1.2366929585978759E-5</v>
      </c>
      <c r="AC83" s="159">
        <v>1.2168743507158773E-5</v>
      </c>
      <c r="AD83" s="159">
        <v>4.4352742554262931E-6</v>
      </c>
      <c r="AE83" s="159">
        <v>7.5630939192165754E-6</v>
      </c>
      <c r="AF83" s="159">
        <v>7.0313743413114787E-6</v>
      </c>
      <c r="AG83" s="159">
        <v>9.6841248681416317E-6</v>
      </c>
      <c r="AH83" s="159">
        <v>3.2919395498374674E-6</v>
      </c>
      <c r="AI83" s="159">
        <v>5.1079802102720289E-6</v>
      </c>
      <c r="AJ83" s="159">
        <v>1.4223041239456214E-5</v>
      </c>
      <c r="AK83" s="159">
        <v>8.6744076113301888E-6</v>
      </c>
      <c r="AL83" s="159">
        <v>1.9260476689706934E-6</v>
      </c>
      <c r="AM83" s="159">
        <v>2.4064819436606095E-6</v>
      </c>
      <c r="AN83" s="159">
        <v>2.5719183044142374E-6</v>
      </c>
      <c r="AO83" s="159">
        <v>1.022913845761527E-5</v>
      </c>
      <c r="AP83" s="159">
        <v>2.9254483797638139E-5</v>
      </c>
      <c r="AQ83" s="159">
        <v>4.2580023090923202E-6</v>
      </c>
      <c r="AR83" s="159">
        <v>1.6961790434500038E-5</v>
      </c>
      <c r="AS83" s="159">
        <v>1.48098029345026E-5</v>
      </c>
      <c r="AT83" s="159">
        <v>2.0403438718612226E-6</v>
      </c>
      <c r="AU83" s="159">
        <v>1.5118426088268699E-5</v>
      </c>
      <c r="AV83" s="159">
        <v>1.4456470268139612E-5</v>
      </c>
      <c r="AW83" s="159">
        <v>4.2986580306173379E-5</v>
      </c>
      <c r="AX83" s="159">
        <v>7.7589409774755745E-6</v>
      </c>
      <c r="AY83" s="159">
        <v>6.6656792584452186E-6</v>
      </c>
      <c r="AZ83" s="159">
        <v>5.3354471585628466E-6</v>
      </c>
      <c r="BA83" s="159">
        <v>3.4102549657479858E-6</v>
      </c>
      <c r="BB83" s="159">
        <v>3.0170553646231115E-6</v>
      </c>
      <c r="BC83" s="159">
        <v>2.2523677193713923E-6</v>
      </c>
      <c r="BD83" s="159">
        <v>2.2902189602589056E-6</v>
      </c>
      <c r="BE83" s="159">
        <v>1.9391500344970705E-6</v>
      </c>
      <c r="BF83" s="159">
        <v>2.8504804496618971E-6</v>
      </c>
      <c r="BG83" s="159">
        <v>1.9909170105560284E-6</v>
      </c>
      <c r="BH83" s="159">
        <v>1.3255621869018564E-6</v>
      </c>
      <c r="BI83" s="159">
        <v>3.1064902729097698E-6</v>
      </c>
      <c r="BJ83" s="159">
        <v>1.5192344459670638E-6</v>
      </c>
      <c r="BK83" s="159">
        <v>1.5276395390427698E-6</v>
      </c>
      <c r="BL83" s="159">
        <v>7.4473673005635611E-6</v>
      </c>
      <c r="BM83" s="159">
        <v>6.055139355875049E-6</v>
      </c>
      <c r="BN83" s="159">
        <v>3.9025230138137927E-6</v>
      </c>
      <c r="BO83" s="159">
        <v>1.9915119424426614E-6</v>
      </c>
      <c r="BP83" s="159">
        <v>2.3896027339615023E-6</v>
      </c>
      <c r="BQ83" s="159">
        <v>2.6733171830180571E-6</v>
      </c>
      <c r="BR83" s="159">
        <v>2.5510844552108621E-4</v>
      </c>
      <c r="BS83" s="159">
        <v>3.4615841386390062E-6</v>
      </c>
      <c r="BT83" s="159">
        <v>3.2400290843212626E-6</v>
      </c>
      <c r="BU83" s="159">
        <v>6.1145917779514306E-6</v>
      </c>
      <c r="BV83" s="159">
        <v>7.3374851991115202E-6</v>
      </c>
      <c r="BW83" s="159">
        <v>1.991881102937065E-5</v>
      </c>
      <c r="BX83" s="159">
        <v>1.3976121472714581E-5</v>
      </c>
      <c r="BY83" s="159">
        <v>1.9970153688406818E-6</v>
      </c>
      <c r="BZ83" s="159">
        <v>2.6254073568438162E-6</v>
      </c>
      <c r="CA83" s="159">
        <v>1.4714426867663408E-6</v>
      </c>
      <c r="CB83" s="159">
        <v>9.2149081567412601E-7</v>
      </c>
      <c r="CC83" s="159">
        <v>6.2755452902505264E-7</v>
      </c>
      <c r="CD83" s="159">
        <v>3.2231914663157526E-7</v>
      </c>
      <c r="CE83" s="159">
        <v>1.1142099562269665E-7</v>
      </c>
      <c r="CF83" s="159">
        <v>1.0593851988758751E-6</v>
      </c>
      <c r="CG83" s="159">
        <v>7.0673311409825226E-6</v>
      </c>
      <c r="CH83" s="159">
        <v>1.5605827580604733E-5</v>
      </c>
      <c r="CI83" s="159">
        <v>1.0000573559100387</v>
      </c>
      <c r="CJ83" s="159">
        <v>5.7718070246768501E-6</v>
      </c>
      <c r="CK83" s="159">
        <v>6.690180622745876E-7</v>
      </c>
      <c r="CL83" s="159">
        <v>9.4709512181955699E-7</v>
      </c>
      <c r="CM83" s="159">
        <v>1.5751386056519785E-6</v>
      </c>
      <c r="CN83" s="159">
        <v>4.4582615505217196E-6</v>
      </c>
      <c r="CO83" s="159">
        <v>6.2894469118624787E-7</v>
      </c>
      <c r="CP83" s="159">
        <v>5.9777452495418784E-7</v>
      </c>
      <c r="CQ83" s="159">
        <v>1.2795141249426964E-6</v>
      </c>
      <c r="CR83" s="159">
        <v>5.1793202896350165E-7</v>
      </c>
      <c r="CS83" s="159">
        <v>1.8695502775902098E-6</v>
      </c>
      <c r="CT83" s="159">
        <v>9.2232800604435477E-7</v>
      </c>
      <c r="CU83" s="159">
        <v>8.9929958241638973E-7</v>
      </c>
      <c r="CV83" s="159">
        <v>1.6474181017350781E-6</v>
      </c>
      <c r="CW83" s="159">
        <v>9.7631759451808236E-7</v>
      </c>
      <c r="CX83" s="159">
        <v>1.231745853326106E-6</v>
      </c>
      <c r="CY83" s="159">
        <v>1.0704094236587411E-6</v>
      </c>
      <c r="CZ83" s="159">
        <v>9.6793124432790903E-7</v>
      </c>
      <c r="DA83" s="159">
        <v>1.308822451671261E-6</v>
      </c>
      <c r="DB83" s="159">
        <v>8.2420479948147949E-7</v>
      </c>
      <c r="DC83" s="159">
        <v>6.458858997718247E-7</v>
      </c>
      <c r="DD83" s="159">
        <v>3.2559932849723964E-6</v>
      </c>
      <c r="DE83" s="159">
        <v>6.5019858011818637E-7</v>
      </c>
      <c r="DF83" s="159">
        <v>2.157087384596753E-6</v>
      </c>
      <c r="DG83" s="159">
        <v>2.0384115653499057E-6</v>
      </c>
      <c r="DH83" s="159">
        <v>1.4978006418345426E-6</v>
      </c>
      <c r="DI83" s="159">
        <v>1.6818785201529707E-6</v>
      </c>
      <c r="DJ83" s="159">
        <v>1.7943837891329301E-6</v>
      </c>
      <c r="DK83" s="159">
        <v>7.7270185516740323E-6</v>
      </c>
      <c r="DL83" s="159">
        <v>2.6916716959883781E-6</v>
      </c>
    </row>
    <row r="84" spans="2:116">
      <c r="B84" s="161">
        <v>575</v>
      </c>
      <c r="C84" s="158" t="s">
        <v>478</v>
      </c>
      <c r="D84" s="159">
        <v>2.0368516307380791E-3</v>
      </c>
      <c r="E84" s="159">
        <v>0.11590754296446308</v>
      </c>
      <c r="F84" s="159">
        <v>2.9945580232387113E-3</v>
      </c>
      <c r="G84" s="159">
        <v>6.8165696779237603E-3</v>
      </c>
      <c r="H84" s="159">
        <v>1.5386878160815503E-2</v>
      </c>
      <c r="I84" s="159">
        <v>1.5386878160815503E-2</v>
      </c>
      <c r="J84" s="159">
        <v>9.5764572034036345E-7</v>
      </c>
      <c r="K84" s="159">
        <v>6.7062578097936163E-7</v>
      </c>
      <c r="L84" s="159">
        <v>5.7076121494063074E-6</v>
      </c>
      <c r="M84" s="159">
        <v>1.0457522238086128E-6</v>
      </c>
      <c r="N84" s="159">
        <v>1.3821704699076009E-6</v>
      </c>
      <c r="O84" s="159">
        <v>1.0528406858782054E-5</v>
      </c>
      <c r="P84" s="159">
        <v>7.9520715809114637E-6</v>
      </c>
      <c r="Q84" s="159">
        <v>1.0003010591037024E-6</v>
      </c>
      <c r="R84" s="159">
        <v>8.214091906894256E-7</v>
      </c>
      <c r="S84" s="159">
        <v>6.8457391976325146E-7</v>
      </c>
      <c r="T84" s="159">
        <v>0</v>
      </c>
      <c r="U84" s="159">
        <v>2.9593447819448952E-6</v>
      </c>
      <c r="V84" s="159">
        <v>4.6943816412540727E-6</v>
      </c>
      <c r="W84" s="159">
        <v>1.8705671115174399E-6</v>
      </c>
      <c r="X84" s="159">
        <v>3.9095561519216096E-6</v>
      </c>
      <c r="Y84" s="159">
        <v>1.3032365385480939E-6</v>
      </c>
      <c r="Z84" s="159">
        <v>2.568160712837099E-6</v>
      </c>
      <c r="AA84" s="159">
        <v>6.7920725685752177E-6</v>
      </c>
      <c r="AB84" s="159">
        <v>1.2737115478444836E-6</v>
      </c>
      <c r="AC84" s="159">
        <v>8.2764562331798171E-7</v>
      </c>
      <c r="AD84" s="159">
        <v>7.4935441210877638E-7</v>
      </c>
      <c r="AE84" s="159">
        <v>1.796215943572906E-6</v>
      </c>
      <c r="AF84" s="159">
        <v>1.098664758685688E-6</v>
      </c>
      <c r="AG84" s="159">
        <v>1.6180662713024646E-6</v>
      </c>
      <c r="AH84" s="159">
        <v>1.4660117286581817E-6</v>
      </c>
      <c r="AI84" s="159">
        <v>1.4659385975552737E-6</v>
      </c>
      <c r="AJ84" s="159">
        <v>2.9151128581825352E-7</v>
      </c>
      <c r="AK84" s="159">
        <v>1.2372034347224039E-6</v>
      </c>
      <c r="AL84" s="159">
        <v>2.3416624370369624E-6</v>
      </c>
      <c r="AM84" s="159">
        <v>2.6757425522662392E-6</v>
      </c>
      <c r="AN84" s="159">
        <v>3.9232848155476549E-6</v>
      </c>
      <c r="AO84" s="159">
        <v>2.3698299540955684E-6</v>
      </c>
      <c r="AP84" s="159">
        <v>2.1166781763490699E-6</v>
      </c>
      <c r="AQ84" s="159">
        <v>2.0232503278893339E-6</v>
      </c>
      <c r="AR84" s="159">
        <v>2.1601059663235959E-6</v>
      </c>
      <c r="AS84" s="159">
        <v>1.1083641709461107E-6</v>
      </c>
      <c r="AT84" s="159">
        <v>4.2135155634553664E-7</v>
      </c>
      <c r="AU84" s="159">
        <v>3.0391899444234513E-6</v>
      </c>
      <c r="AV84" s="159">
        <v>8.6825956528618065E-7</v>
      </c>
      <c r="AW84" s="159">
        <v>9.324047077232414E-7</v>
      </c>
      <c r="AX84" s="159">
        <v>7.7504936708653164E-7</v>
      </c>
      <c r="AY84" s="159">
        <v>5.0670391880873429E-6</v>
      </c>
      <c r="AZ84" s="159">
        <v>2.8346829543791099E-6</v>
      </c>
      <c r="BA84" s="159">
        <v>5.1582219346787285E-6</v>
      </c>
      <c r="BB84" s="159">
        <v>4.7238408409357083E-6</v>
      </c>
      <c r="BC84" s="159">
        <v>4.1381554910851768E-6</v>
      </c>
      <c r="BD84" s="159">
        <v>1.643077951238552E-6</v>
      </c>
      <c r="BE84" s="159">
        <v>1.7613717559731402E-6</v>
      </c>
      <c r="BF84" s="159">
        <v>2.7851779600746983E-6</v>
      </c>
      <c r="BG84" s="159">
        <v>4.4095116914216912E-6</v>
      </c>
      <c r="BH84" s="159">
        <v>4.2239773245727536E-6</v>
      </c>
      <c r="BI84" s="159">
        <v>1.719360166947322E-6</v>
      </c>
      <c r="BJ84" s="159">
        <v>3.7288041744780352E-6</v>
      </c>
      <c r="BK84" s="159">
        <v>2.4647821015561401E-6</v>
      </c>
      <c r="BL84" s="159">
        <v>1.0721524044370984E-6</v>
      </c>
      <c r="BM84" s="159">
        <v>6.0824337894750045E-7</v>
      </c>
      <c r="BN84" s="159">
        <v>1.6553285967410933E-6</v>
      </c>
      <c r="BO84" s="159">
        <v>2.8859630433082271E-6</v>
      </c>
      <c r="BP84" s="159">
        <v>1.7135484058256288E-6</v>
      </c>
      <c r="BQ84" s="159">
        <v>2.5731736483600893E-6</v>
      </c>
      <c r="BR84" s="159">
        <v>6.0709986014782027E-7</v>
      </c>
      <c r="BS84" s="159">
        <v>1.2321428803179532E-6</v>
      </c>
      <c r="BT84" s="159">
        <v>1.976716351391232E-6</v>
      </c>
      <c r="BU84" s="159">
        <v>1.3592252508953093E-6</v>
      </c>
      <c r="BV84" s="159">
        <v>1.2454802984051844E-6</v>
      </c>
      <c r="BW84" s="159">
        <v>2.6942433603090041E-6</v>
      </c>
      <c r="BX84" s="159">
        <v>8.6341280373564783E-7</v>
      </c>
      <c r="BY84" s="159">
        <v>2.9539972998640537E-6</v>
      </c>
      <c r="BZ84" s="159">
        <v>8.8012897594584631E-6</v>
      </c>
      <c r="CA84" s="159">
        <v>7.4544604234987708E-6</v>
      </c>
      <c r="CB84" s="159">
        <v>3.5361747581597481E-6</v>
      </c>
      <c r="CC84" s="159">
        <v>1.4359695164547443E-6</v>
      </c>
      <c r="CD84" s="159">
        <v>8.1580830019547458E-7</v>
      </c>
      <c r="CE84" s="159">
        <v>2.2621381068346921E-7</v>
      </c>
      <c r="CF84" s="159">
        <v>9.2302813416781415E-7</v>
      </c>
      <c r="CG84" s="159">
        <v>1.3716409533293014E-6</v>
      </c>
      <c r="CH84" s="159">
        <v>1.289417326489723E-6</v>
      </c>
      <c r="CI84" s="159">
        <v>2.2651543512008434E-6</v>
      </c>
      <c r="CJ84" s="159">
        <v>1.000010456003775</v>
      </c>
      <c r="CK84" s="159">
        <v>4.9607052138068615E-6</v>
      </c>
      <c r="CL84" s="159">
        <v>1.4636881999371332E-6</v>
      </c>
      <c r="CM84" s="159">
        <v>1.4970804067980457E-6</v>
      </c>
      <c r="CN84" s="159">
        <v>4.8516906638706616E-5</v>
      </c>
      <c r="CO84" s="159">
        <v>4.3505993680617916E-6</v>
      </c>
      <c r="CP84" s="159">
        <v>5.0203154252104085E-6</v>
      </c>
      <c r="CQ84" s="159">
        <v>1.0019971645522365E-5</v>
      </c>
      <c r="CR84" s="159">
        <v>5.3857670045138275E-6</v>
      </c>
      <c r="CS84" s="159">
        <v>2.7339468299738455E-5</v>
      </c>
      <c r="CT84" s="159">
        <v>2.4584045363655197E-6</v>
      </c>
      <c r="CU84" s="159">
        <v>5.9847522580523781E-6</v>
      </c>
      <c r="CV84" s="159">
        <v>8.6580471509417347E-6</v>
      </c>
      <c r="CW84" s="159">
        <v>2.3155291954627072E-6</v>
      </c>
      <c r="CX84" s="159">
        <v>1.2224350932458967E-6</v>
      </c>
      <c r="CY84" s="159">
        <v>1.025301010159126E-6</v>
      </c>
      <c r="CZ84" s="159">
        <v>1.1606025796274514E-6</v>
      </c>
      <c r="DA84" s="159">
        <v>9.2026747524424891E-6</v>
      </c>
      <c r="DB84" s="159">
        <v>3.8051942260193729E-6</v>
      </c>
      <c r="DC84" s="159">
        <v>7.516321149839025E-6</v>
      </c>
      <c r="DD84" s="159">
        <v>1.4054198779708905E-6</v>
      </c>
      <c r="DE84" s="159">
        <v>5.9647899723866389E-6</v>
      </c>
      <c r="DF84" s="159">
        <v>2.7428096289515204E-6</v>
      </c>
      <c r="DG84" s="159">
        <v>1.9090841364023518E-6</v>
      </c>
      <c r="DH84" s="159">
        <v>3.3689553466825263E-6</v>
      </c>
      <c r="DI84" s="159">
        <v>5.066097174765649E-6</v>
      </c>
      <c r="DJ84" s="159">
        <v>4.006394932011236E-6</v>
      </c>
      <c r="DK84" s="159">
        <v>1.797221930771915E-6</v>
      </c>
      <c r="DL84" s="159">
        <v>1.4353696462572555E-5</v>
      </c>
    </row>
    <row r="85" spans="2:116">
      <c r="B85" s="161">
        <v>576</v>
      </c>
      <c r="C85" s="158" t="s">
        <v>479</v>
      </c>
      <c r="D85" s="159">
        <v>0.55895220534838652</v>
      </c>
      <c r="E85" s="159">
        <v>0.32762750106002614</v>
      </c>
      <c r="F85" s="159">
        <v>2.691152296552898E-2</v>
      </c>
      <c r="G85" s="159">
        <v>5.9493872634481214E-4</v>
      </c>
      <c r="H85" s="159">
        <v>6.1619770775104089E-2</v>
      </c>
      <c r="I85" s="159">
        <v>5.8134931730211836E-2</v>
      </c>
      <c r="J85" s="159">
        <v>5.3417337050166243E-4</v>
      </c>
      <c r="K85" s="159">
        <v>1.9016310589107654E-3</v>
      </c>
      <c r="L85" s="159">
        <v>3.3581441443340527E-4</v>
      </c>
      <c r="M85" s="159">
        <v>3.3657716875340926E-4</v>
      </c>
      <c r="N85" s="159">
        <v>1.0807064591352273E-3</v>
      </c>
      <c r="O85" s="159">
        <v>2.0545538883082496E-4</v>
      </c>
      <c r="P85" s="159">
        <v>3.8574835163567961E-4</v>
      </c>
      <c r="Q85" s="159">
        <v>9.9113746951114828E-4</v>
      </c>
      <c r="R85" s="159">
        <v>8.1759174603155045E-4</v>
      </c>
      <c r="S85" s="159">
        <v>8.0018374122126144E-4</v>
      </c>
      <c r="T85" s="159">
        <v>0</v>
      </c>
      <c r="U85" s="159">
        <v>2.6954237158280088E-4</v>
      </c>
      <c r="V85" s="159">
        <v>5.0302172681496149E-4</v>
      </c>
      <c r="W85" s="159">
        <v>9.6546109911692574E-4</v>
      </c>
      <c r="X85" s="159">
        <v>7.9980162920497799E-4</v>
      </c>
      <c r="Y85" s="159">
        <v>1.6612458313321763E-3</v>
      </c>
      <c r="Z85" s="159">
        <v>1.2556227820952144E-3</v>
      </c>
      <c r="AA85" s="159">
        <v>8.7985664847152175E-4</v>
      </c>
      <c r="AB85" s="159">
        <v>7.523497188500816E-4</v>
      </c>
      <c r="AC85" s="159">
        <v>6.5836655221273167E-4</v>
      </c>
      <c r="AD85" s="159">
        <v>6.102105296671924E-4</v>
      </c>
      <c r="AE85" s="159">
        <v>8.6388744398260928E-4</v>
      </c>
      <c r="AF85" s="159">
        <v>7.9284317381045724E-4</v>
      </c>
      <c r="AG85" s="159">
        <v>1.0250447452871663E-3</v>
      </c>
      <c r="AH85" s="159">
        <v>6.3073846693527662E-4</v>
      </c>
      <c r="AI85" s="159">
        <v>8.8812927802230286E-4</v>
      </c>
      <c r="AJ85" s="159">
        <v>4.1346518489560367E-4</v>
      </c>
      <c r="AK85" s="159">
        <v>2.115664341995453E-3</v>
      </c>
      <c r="AL85" s="159">
        <v>3.7919756991609962E-4</v>
      </c>
      <c r="AM85" s="159">
        <v>4.8468583499168522E-4</v>
      </c>
      <c r="AN85" s="159">
        <v>4.882900209705409E-4</v>
      </c>
      <c r="AO85" s="159">
        <v>9.8141029904405108E-4</v>
      </c>
      <c r="AP85" s="159">
        <v>2.3627290991257033E-3</v>
      </c>
      <c r="AQ85" s="159">
        <v>4.8617107414138902E-4</v>
      </c>
      <c r="AR85" s="159">
        <v>1.5137175259557841E-3</v>
      </c>
      <c r="AS85" s="159">
        <v>4.3353064647848772E-4</v>
      </c>
      <c r="AT85" s="159">
        <v>1.8351385694234321E-4</v>
      </c>
      <c r="AU85" s="159">
        <v>1.1276268770319176E-3</v>
      </c>
      <c r="AV85" s="159">
        <v>9.1282780197842524E-4</v>
      </c>
      <c r="AW85" s="159">
        <v>4.8347401443249162E-4</v>
      </c>
      <c r="AX85" s="159">
        <v>5.0050316519963675E-4</v>
      </c>
      <c r="AY85" s="159">
        <v>5.2224337765833682E-4</v>
      </c>
      <c r="AZ85" s="159">
        <v>4.3616042258718757E-4</v>
      </c>
      <c r="BA85" s="159">
        <v>3.8155545588451124E-4</v>
      </c>
      <c r="BB85" s="159">
        <v>3.1784926509334505E-4</v>
      </c>
      <c r="BC85" s="159">
        <v>4.0518799150458779E-4</v>
      </c>
      <c r="BD85" s="159">
        <v>4.4240772061982024E-4</v>
      </c>
      <c r="BE85" s="159">
        <v>2.9463120319404401E-4</v>
      </c>
      <c r="BF85" s="159">
        <v>4.3403400639489771E-4</v>
      </c>
      <c r="BG85" s="159">
        <v>3.3231515673683284E-4</v>
      </c>
      <c r="BH85" s="159">
        <v>3.8267897808421709E-4</v>
      </c>
      <c r="BI85" s="159">
        <v>5.5019041630866797E-4</v>
      </c>
      <c r="BJ85" s="159">
        <v>3.7637838572229175E-4</v>
      </c>
      <c r="BK85" s="159">
        <v>3.9636122113891861E-4</v>
      </c>
      <c r="BL85" s="159">
        <v>7.1185486075838215E-4</v>
      </c>
      <c r="BM85" s="159">
        <v>5.5187096491612106E-4</v>
      </c>
      <c r="BN85" s="159">
        <v>4.2027160011985572E-4</v>
      </c>
      <c r="BO85" s="159">
        <v>2.1744412305965837E-4</v>
      </c>
      <c r="BP85" s="159">
        <v>2.7433551630865323E-4</v>
      </c>
      <c r="BQ85" s="159">
        <v>6.355333851988654E-4</v>
      </c>
      <c r="BR85" s="159">
        <v>9.532633401611591E-4</v>
      </c>
      <c r="BS85" s="159">
        <v>7.6344001684094812E-4</v>
      </c>
      <c r="BT85" s="159">
        <v>7.6249760052341756E-4</v>
      </c>
      <c r="BU85" s="159">
        <v>7.9093871431262254E-4</v>
      </c>
      <c r="BV85" s="159">
        <v>9.1686209130814741E-4</v>
      </c>
      <c r="BW85" s="159">
        <v>9.4753036927161711E-4</v>
      </c>
      <c r="BX85" s="159">
        <v>1.1849080322468093E-3</v>
      </c>
      <c r="BY85" s="159">
        <v>2.4398548167194314E-4</v>
      </c>
      <c r="BZ85" s="159">
        <v>2.2404103289412578E-4</v>
      </c>
      <c r="CA85" s="159">
        <v>1.5040899150541956E-4</v>
      </c>
      <c r="CB85" s="159">
        <v>1.4243603217843308E-4</v>
      </c>
      <c r="CC85" s="159">
        <v>6.8962647842605768E-5</v>
      </c>
      <c r="CD85" s="159">
        <v>4.6717451405488774E-5</v>
      </c>
      <c r="CE85" s="159">
        <v>1.4149042264483403E-5</v>
      </c>
      <c r="CF85" s="159">
        <v>2.961437189860054E-4</v>
      </c>
      <c r="CG85" s="159">
        <v>6.7069668412062173E-4</v>
      </c>
      <c r="CH85" s="159">
        <v>5.1889370749276E-4</v>
      </c>
      <c r="CI85" s="159">
        <v>4.2387833032842139E-4</v>
      </c>
      <c r="CJ85" s="159">
        <v>5.9714969067821086E-4</v>
      </c>
      <c r="CK85" s="159">
        <v>1.0027311588030119</v>
      </c>
      <c r="CL85" s="159">
        <v>1.1371078407819467E-4</v>
      </c>
      <c r="CM85" s="159">
        <v>3.5087820567088267E-4</v>
      </c>
      <c r="CN85" s="159">
        <v>5.9162972358827136E-3</v>
      </c>
      <c r="CO85" s="159">
        <v>1.2732932539263336E-4</v>
      </c>
      <c r="CP85" s="159">
        <v>9.7982199046386237E-5</v>
      </c>
      <c r="CQ85" s="159">
        <v>2.2492018609101901E-4</v>
      </c>
      <c r="CR85" s="159">
        <v>8.751098790920352E-5</v>
      </c>
      <c r="CS85" s="159">
        <v>6.7519573200660221E-4</v>
      </c>
      <c r="CT85" s="159">
        <v>1.0671920098700555E-4</v>
      </c>
      <c r="CU85" s="159">
        <v>1.0477378295612898E-4</v>
      </c>
      <c r="CV85" s="159">
        <v>3.2580622010374224E-4</v>
      </c>
      <c r="CW85" s="159">
        <v>4.154925487328776E-4</v>
      </c>
      <c r="CX85" s="159">
        <v>2.3966433970986907E-4</v>
      </c>
      <c r="CY85" s="159">
        <v>2.3741465393386929E-4</v>
      </c>
      <c r="CZ85" s="159">
        <v>2.0724340795006863E-4</v>
      </c>
      <c r="DA85" s="159">
        <v>3.0094297625436148E-4</v>
      </c>
      <c r="DB85" s="159">
        <v>1.177575253532503E-4</v>
      </c>
      <c r="DC85" s="159">
        <v>5.276236472581651E-4</v>
      </c>
      <c r="DD85" s="159">
        <v>4.4006594654357362E-4</v>
      </c>
      <c r="DE85" s="159">
        <v>1.0624128621165124E-4</v>
      </c>
      <c r="DF85" s="159">
        <v>3.9345747915222045E-4</v>
      </c>
      <c r="DG85" s="159">
        <v>7.1874588164571446E-4</v>
      </c>
      <c r="DH85" s="159">
        <v>2.0251280075988019E-4</v>
      </c>
      <c r="DI85" s="159">
        <v>1.7371673988157574E-4</v>
      </c>
      <c r="DJ85" s="159">
        <v>2.2694996336070856E-4</v>
      </c>
      <c r="DK85" s="159">
        <v>2.0590750782505446E-3</v>
      </c>
      <c r="DL85" s="159">
        <v>1.6880127204706369E-4</v>
      </c>
    </row>
    <row r="86" spans="2:116">
      <c r="B86" s="161">
        <v>577</v>
      </c>
      <c r="C86" s="158" t="s">
        <v>480</v>
      </c>
      <c r="D86" s="159">
        <v>0.48557673339597607</v>
      </c>
      <c r="E86" s="159">
        <v>0.23328429375162416</v>
      </c>
      <c r="F86" s="159">
        <v>4.50844780689314E-2</v>
      </c>
      <c r="G86" s="159">
        <v>7.0375484786025673E-4</v>
      </c>
      <c r="H86" s="159">
        <v>6.0359930957318363E-2</v>
      </c>
      <c r="I86" s="159">
        <v>5.9926868612498414E-2</v>
      </c>
      <c r="J86" s="159">
        <v>1.0598810649331786E-3</v>
      </c>
      <c r="K86" s="159">
        <v>3.0918184705439537E-3</v>
      </c>
      <c r="L86" s="159">
        <v>5.1287773642526844E-4</v>
      </c>
      <c r="M86" s="159">
        <v>6.8725705841893271E-4</v>
      </c>
      <c r="N86" s="159">
        <v>1.5922767688488267E-3</v>
      </c>
      <c r="O86" s="159">
        <v>4.7226586815878171E-4</v>
      </c>
      <c r="P86" s="159">
        <v>6.3691003582139671E-4</v>
      </c>
      <c r="Q86" s="159">
        <v>2.1439478794676933E-3</v>
      </c>
      <c r="R86" s="159">
        <v>1.4813827751104331E-3</v>
      </c>
      <c r="S86" s="159">
        <v>6.7940614683702841E-3</v>
      </c>
      <c r="T86" s="159">
        <v>0</v>
      </c>
      <c r="U86" s="159">
        <v>7.2659390605784495E-4</v>
      </c>
      <c r="V86" s="159">
        <v>1.4099969748428414E-3</v>
      </c>
      <c r="W86" s="159">
        <v>1.2034393247252622E-3</v>
      </c>
      <c r="X86" s="159">
        <v>1.1661738806176105E-3</v>
      </c>
      <c r="Y86" s="159">
        <v>3.5131265496800347E-3</v>
      </c>
      <c r="Z86" s="159">
        <v>2.0773341454134145E-3</v>
      </c>
      <c r="AA86" s="159">
        <v>1.3924982684120188E-3</v>
      </c>
      <c r="AB86" s="159">
        <v>3.218098864475852E-3</v>
      </c>
      <c r="AC86" s="159">
        <v>1.5102961727932167E-3</v>
      </c>
      <c r="AD86" s="159">
        <v>5.3661766570490968E-4</v>
      </c>
      <c r="AE86" s="159">
        <v>1.0926323549729571E-3</v>
      </c>
      <c r="AF86" s="159">
        <v>1.180149797251706E-3</v>
      </c>
      <c r="AG86" s="159">
        <v>2.1791220642433449E-3</v>
      </c>
      <c r="AH86" s="159">
        <v>1.0127236178975494E-3</v>
      </c>
      <c r="AI86" s="159">
        <v>1.4172318479940768E-3</v>
      </c>
      <c r="AJ86" s="159">
        <v>3.4956103825313535E-3</v>
      </c>
      <c r="AK86" s="159">
        <v>2.6451041497914645E-3</v>
      </c>
      <c r="AL86" s="159">
        <v>1.0704166148108368E-3</v>
      </c>
      <c r="AM86" s="159">
        <v>9.6931936539193411E-4</v>
      </c>
      <c r="AN86" s="159">
        <v>1.4874186434685086E-3</v>
      </c>
      <c r="AO86" s="159">
        <v>3.2372045890733158E-3</v>
      </c>
      <c r="AP86" s="159">
        <v>2.8556249145615764E-3</v>
      </c>
      <c r="AQ86" s="159">
        <v>1.4623572307081532E-3</v>
      </c>
      <c r="AR86" s="159">
        <v>3.2288016471931896E-3</v>
      </c>
      <c r="AS86" s="159">
        <v>1.5724979426171703E-3</v>
      </c>
      <c r="AT86" s="159">
        <v>5.1298029908224845E-4</v>
      </c>
      <c r="AU86" s="159">
        <v>2.186739372090794E-3</v>
      </c>
      <c r="AV86" s="159">
        <v>1.5513425223165141E-3</v>
      </c>
      <c r="AW86" s="159">
        <v>3.0651759105514141E-3</v>
      </c>
      <c r="AX86" s="159">
        <v>2.6985159742327013E-3</v>
      </c>
      <c r="AY86" s="159">
        <v>9.9589019121767552E-4</v>
      </c>
      <c r="AZ86" s="159">
        <v>1.0647697970316875E-3</v>
      </c>
      <c r="BA86" s="159">
        <v>7.6849301086658679E-4</v>
      </c>
      <c r="BB86" s="159">
        <v>6.0847903208794557E-4</v>
      </c>
      <c r="BC86" s="159">
        <v>9.6266793100531457E-4</v>
      </c>
      <c r="BD86" s="159">
        <v>9.5606053507418993E-4</v>
      </c>
      <c r="BE86" s="159">
        <v>6.4149133041176208E-4</v>
      </c>
      <c r="BF86" s="159">
        <v>1.1040923341849012E-3</v>
      </c>
      <c r="BG86" s="159">
        <v>6.4927289980747777E-4</v>
      </c>
      <c r="BH86" s="159">
        <v>7.6829864576083017E-4</v>
      </c>
      <c r="BI86" s="159">
        <v>1.5531715262011054E-3</v>
      </c>
      <c r="BJ86" s="159">
        <v>6.9844875188618846E-4</v>
      </c>
      <c r="BK86" s="159">
        <v>8.9189863388431539E-4</v>
      </c>
      <c r="BL86" s="159">
        <v>9.2350017265905139E-4</v>
      </c>
      <c r="BM86" s="159">
        <v>7.1510715429806053E-4</v>
      </c>
      <c r="BN86" s="159">
        <v>7.3224257307808122E-4</v>
      </c>
      <c r="BO86" s="159">
        <v>4.3107280975335373E-4</v>
      </c>
      <c r="BP86" s="159">
        <v>5.7714895852749087E-4</v>
      </c>
      <c r="BQ86" s="159">
        <v>1.1731286421682518E-3</v>
      </c>
      <c r="BR86" s="159">
        <v>1.2138974799352676E-2</v>
      </c>
      <c r="BS86" s="159">
        <v>8.0492355676220625E-4</v>
      </c>
      <c r="BT86" s="159">
        <v>8.3835842548286605E-4</v>
      </c>
      <c r="BU86" s="159">
        <v>8.6185329901651466E-4</v>
      </c>
      <c r="BV86" s="159">
        <v>1.0413426533833244E-3</v>
      </c>
      <c r="BW86" s="159">
        <v>6.7445094076650355E-3</v>
      </c>
      <c r="BX86" s="159">
        <v>9.6561210590189669E-3</v>
      </c>
      <c r="BY86" s="159">
        <v>5.1340510155226376E-4</v>
      </c>
      <c r="BZ86" s="159">
        <v>5.4591975154770576E-4</v>
      </c>
      <c r="CA86" s="159">
        <v>3.3399463504844016E-4</v>
      </c>
      <c r="CB86" s="159">
        <v>2.0236901207716521E-4</v>
      </c>
      <c r="CC86" s="159">
        <v>1.8726991051796295E-4</v>
      </c>
      <c r="CD86" s="159">
        <v>8.6369311694242451E-5</v>
      </c>
      <c r="CE86" s="159">
        <v>1.8740654218973798E-5</v>
      </c>
      <c r="CF86" s="159">
        <v>3.4715656556725513E-4</v>
      </c>
      <c r="CG86" s="159">
        <v>2.0891288590465924E-4</v>
      </c>
      <c r="CH86" s="159">
        <v>6.3767871166856178E-4</v>
      </c>
      <c r="CI86" s="159">
        <v>3.2062399037794515E-4</v>
      </c>
      <c r="CJ86" s="159">
        <v>6.500672591195889E-4</v>
      </c>
      <c r="CK86" s="159">
        <v>1.4782344021705717E-4</v>
      </c>
      <c r="CL86" s="159">
        <v>1.0003097486913632</v>
      </c>
      <c r="CM86" s="159">
        <v>6.1325528063335363E-4</v>
      </c>
      <c r="CN86" s="159">
        <v>1.3751802201740151E-4</v>
      </c>
      <c r="CO86" s="159">
        <v>2.0932222287640888E-4</v>
      </c>
      <c r="CP86" s="159">
        <v>2.1019743921523858E-4</v>
      </c>
      <c r="CQ86" s="159">
        <v>4.659882577402351E-4</v>
      </c>
      <c r="CR86" s="159">
        <v>1.9627225804242022E-4</v>
      </c>
      <c r="CS86" s="159">
        <v>1.1524043457420074E-3</v>
      </c>
      <c r="CT86" s="159">
        <v>1.138975128941232E-3</v>
      </c>
      <c r="CU86" s="159">
        <v>2.3310076776300039E-4</v>
      </c>
      <c r="CV86" s="159">
        <v>5.4539741420762966E-4</v>
      </c>
      <c r="CW86" s="159">
        <v>4.3509167900310979E-4</v>
      </c>
      <c r="CX86" s="159">
        <v>4.2246609706589669E-4</v>
      </c>
      <c r="CY86" s="159">
        <v>4.4772541352974929E-4</v>
      </c>
      <c r="CZ86" s="159">
        <v>3.7086031081922857E-4</v>
      </c>
      <c r="DA86" s="159">
        <v>4.4699061076336379E-4</v>
      </c>
      <c r="DB86" s="159">
        <v>1.7450477396699791E-4</v>
      </c>
      <c r="DC86" s="159">
        <v>3.0990553111952805E-4</v>
      </c>
      <c r="DD86" s="159">
        <v>5.5621787713058422E-4</v>
      </c>
      <c r="DE86" s="159">
        <v>1.5495297160775571E-4</v>
      </c>
      <c r="DF86" s="159">
        <v>8.2324720639466887E-4</v>
      </c>
      <c r="DG86" s="159">
        <v>1.358215186314879E-3</v>
      </c>
      <c r="DH86" s="159">
        <v>4.1290537006244892E-4</v>
      </c>
      <c r="DI86" s="159">
        <v>3.510999716461964E-4</v>
      </c>
      <c r="DJ86" s="159">
        <v>3.8513789907177945E-4</v>
      </c>
      <c r="DK86" s="159">
        <v>2.4492440821410528E-3</v>
      </c>
      <c r="DL86" s="159">
        <v>3.4795473659536129E-4</v>
      </c>
    </row>
    <row r="87" spans="2:116">
      <c r="B87" s="161">
        <v>578</v>
      </c>
      <c r="C87" s="158" t="s">
        <v>481</v>
      </c>
      <c r="D87" s="159">
        <v>0.53276727084930819</v>
      </c>
      <c r="E87" s="159">
        <v>0.27882764316720121</v>
      </c>
      <c r="F87" s="159">
        <v>0.16530542669079354</v>
      </c>
      <c r="G87" s="159">
        <v>1.181355611326928E-2</v>
      </c>
      <c r="H87" s="159">
        <v>7.0432306399294486E-2</v>
      </c>
      <c r="I87" s="159">
        <v>6.111137437926243E-2</v>
      </c>
      <c r="J87" s="159">
        <v>3.9663189611964965E-3</v>
      </c>
      <c r="K87" s="159">
        <v>1.7509165157049717E-3</v>
      </c>
      <c r="L87" s="159">
        <v>1.5413090475583564E-3</v>
      </c>
      <c r="M87" s="159">
        <v>2.5960241367329992E-3</v>
      </c>
      <c r="N87" s="159">
        <v>2.475083850962402E-3</v>
      </c>
      <c r="O87" s="159">
        <v>3.7492812245589827E-3</v>
      </c>
      <c r="P87" s="159">
        <v>1.7913980045605262E-2</v>
      </c>
      <c r="Q87" s="159">
        <v>1.2771130925560918E-3</v>
      </c>
      <c r="R87" s="159">
        <v>1.5073048906803928E-3</v>
      </c>
      <c r="S87" s="159">
        <v>9.6658824634695162E-4</v>
      </c>
      <c r="T87" s="159">
        <v>0</v>
      </c>
      <c r="U87" s="159">
        <v>1.3112782318828119E-3</v>
      </c>
      <c r="V87" s="159">
        <v>2.6799947938433858E-3</v>
      </c>
      <c r="W87" s="159">
        <v>2.3100360659147222E-3</v>
      </c>
      <c r="X87" s="159">
        <v>2.0756931409858554E-3</v>
      </c>
      <c r="Y87" s="159">
        <v>2.2252031429351913E-3</v>
      </c>
      <c r="Z87" s="159">
        <v>1.3150928807625938E-3</v>
      </c>
      <c r="AA87" s="159">
        <v>3.6724324977432414E-3</v>
      </c>
      <c r="AB87" s="159">
        <v>2.6180867328038397E-3</v>
      </c>
      <c r="AC87" s="159">
        <v>1.0611983840822902E-3</v>
      </c>
      <c r="AD87" s="159">
        <v>3.598513401548572E-4</v>
      </c>
      <c r="AE87" s="159">
        <v>1.3535717499265887E-3</v>
      </c>
      <c r="AF87" s="159">
        <v>7.3596954668127376E-4</v>
      </c>
      <c r="AG87" s="159">
        <v>1.5046084358283328E-3</v>
      </c>
      <c r="AH87" s="159">
        <v>5.0780281287545479E-4</v>
      </c>
      <c r="AI87" s="159">
        <v>1.0678773369385585E-3</v>
      </c>
      <c r="AJ87" s="159">
        <v>1.2826980127610295E-4</v>
      </c>
      <c r="AK87" s="159">
        <v>1.0639327459676569E-3</v>
      </c>
      <c r="AL87" s="159">
        <v>1.9359797008972753E-3</v>
      </c>
      <c r="AM87" s="159">
        <v>1.6036186685284626E-3</v>
      </c>
      <c r="AN87" s="159">
        <v>4.045074170634236E-3</v>
      </c>
      <c r="AO87" s="159">
        <v>5.9267430929362593E-3</v>
      </c>
      <c r="AP87" s="159">
        <v>2.4547511783098871E-3</v>
      </c>
      <c r="AQ87" s="159">
        <v>3.5068249149934716E-3</v>
      </c>
      <c r="AR87" s="159">
        <v>1.3395773244074618E-3</v>
      </c>
      <c r="AS87" s="159">
        <v>7.0907524149347483E-4</v>
      </c>
      <c r="AT87" s="159">
        <v>1.5033923448178057E-3</v>
      </c>
      <c r="AU87" s="159">
        <v>2.0011488677230322E-3</v>
      </c>
      <c r="AV87" s="159">
        <v>1.1663188535009751E-3</v>
      </c>
      <c r="AW87" s="159">
        <v>1.6366458211413825E-3</v>
      </c>
      <c r="AX87" s="159">
        <v>1.4007019017929388E-3</v>
      </c>
      <c r="AY87" s="159">
        <v>2.0779360447615654E-3</v>
      </c>
      <c r="AZ87" s="159">
        <v>2.0751285853649474E-3</v>
      </c>
      <c r="BA87" s="159">
        <v>1.8355910136801025E-3</v>
      </c>
      <c r="BB87" s="159">
        <v>1.4407161642931946E-3</v>
      </c>
      <c r="BC87" s="159">
        <v>1.8606903275117648E-3</v>
      </c>
      <c r="BD87" s="159">
        <v>1.0423024625485988E-3</v>
      </c>
      <c r="BE87" s="159">
        <v>6.967927749842853E-4</v>
      </c>
      <c r="BF87" s="159">
        <v>1.8326203531875748E-3</v>
      </c>
      <c r="BG87" s="159">
        <v>8.9870142553557912E-4</v>
      </c>
      <c r="BH87" s="159">
        <v>1.1408542209281995E-3</v>
      </c>
      <c r="BI87" s="159">
        <v>9.3328922957820932E-4</v>
      </c>
      <c r="BJ87" s="159">
        <v>6.9183300334927365E-4</v>
      </c>
      <c r="BK87" s="159">
        <v>1.7928534733769972E-3</v>
      </c>
      <c r="BL87" s="159">
        <v>6.9365687754508083E-4</v>
      </c>
      <c r="BM87" s="159">
        <v>5.1558214423572178E-4</v>
      </c>
      <c r="BN87" s="159">
        <v>1.4789924847948676E-3</v>
      </c>
      <c r="BO87" s="159">
        <v>1.2220977117961714E-3</v>
      </c>
      <c r="BP87" s="159">
        <v>9.7947291251366283E-4</v>
      </c>
      <c r="BQ87" s="159">
        <v>3.3738330277958048E-3</v>
      </c>
      <c r="BR87" s="159">
        <v>4.4989298139520486E-3</v>
      </c>
      <c r="BS87" s="159">
        <v>2.2271043228916962E-3</v>
      </c>
      <c r="BT87" s="159">
        <v>2.4385995809435008E-3</v>
      </c>
      <c r="BU87" s="159">
        <v>2.5146630319212819E-3</v>
      </c>
      <c r="BV87" s="159">
        <v>1.8858219127995911E-3</v>
      </c>
      <c r="BW87" s="159">
        <v>1.1760757634301313E-3</v>
      </c>
      <c r="BX87" s="159">
        <v>8.3680876726433147E-4</v>
      </c>
      <c r="BY87" s="159">
        <v>1.0987911262348049E-3</v>
      </c>
      <c r="BZ87" s="159">
        <v>2.3774656911972154E-3</v>
      </c>
      <c r="CA87" s="159">
        <v>5.2274011022936029E-3</v>
      </c>
      <c r="CB87" s="159">
        <v>1.0743701971056281E-3</v>
      </c>
      <c r="CC87" s="159">
        <v>7.2786376002799999E-4</v>
      </c>
      <c r="CD87" s="159">
        <v>4.3485963368622866E-4</v>
      </c>
      <c r="CE87" s="159">
        <v>1.3693526439690699E-4</v>
      </c>
      <c r="CF87" s="159">
        <v>2.7912597422447019E-2</v>
      </c>
      <c r="CG87" s="159">
        <v>1.749211618696473E-2</v>
      </c>
      <c r="CH87" s="159">
        <v>6.8532781031199988E-2</v>
      </c>
      <c r="CI87" s="159">
        <v>6.6147919520691906E-2</v>
      </c>
      <c r="CJ87" s="159">
        <v>0.14767235709282533</v>
      </c>
      <c r="CK87" s="159">
        <v>2.2662230648419827E-2</v>
      </c>
      <c r="CL87" s="159">
        <v>5.9940823141448321E-3</v>
      </c>
      <c r="CM87" s="159">
        <v>1.0049948086177247</v>
      </c>
      <c r="CN87" s="159">
        <v>1.4631602033679705E-3</v>
      </c>
      <c r="CO87" s="159">
        <v>9.5962276708100379E-4</v>
      </c>
      <c r="CP87" s="159">
        <v>7.4505447081505305E-4</v>
      </c>
      <c r="CQ87" s="159">
        <v>1.4116455758503802E-3</v>
      </c>
      <c r="CR87" s="159">
        <v>6.2555371446424237E-4</v>
      </c>
      <c r="CS87" s="159">
        <v>3.0603894529989953E-3</v>
      </c>
      <c r="CT87" s="159">
        <v>1.3310274534593758E-3</v>
      </c>
      <c r="CU87" s="159">
        <v>9.622421027103181E-4</v>
      </c>
      <c r="CV87" s="159">
        <v>1.0695721637917683E-3</v>
      </c>
      <c r="CW87" s="159">
        <v>7.9101342405308412E-4</v>
      </c>
      <c r="CX87" s="159">
        <v>8.318260403233391E-4</v>
      </c>
      <c r="CY87" s="159">
        <v>9.1565887928839196E-4</v>
      </c>
      <c r="CZ87" s="159">
        <v>8.4926849119568756E-4</v>
      </c>
      <c r="DA87" s="159">
        <v>1.4678727814222967E-3</v>
      </c>
      <c r="DB87" s="159">
        <v>4.5224880499897535E-3</v>
      </c>
      <c r="DC87" s="159">
        <v>1.2446438419791415E-3</v>
      </c>
      <c r="DD87" s="159">
        <v>9.0505351669088827E-4</v>
      </c>
      <c r="DE87" s="159">
        <v>7.8651423856859184E-4</v>
      </c>
      <c r="DF87" s="159">
        <v>3.9651335909778949E-2</v>
      </c>
      <c r="DG87" s="159">
        <v>2.7172977882690321E-3</v>
      </c>
      <c r="DH87" s="159">
        <v>1.4556413775302067E-3</v>
      </c>
      <c r="DI87" s="159">
        <v>4.3481059485416173E-3</v>
      </c>
      <c r="DJ87" s="159">
        <v>2.5701676796191777E-3</v>
      </c>
      <c r="DK87" s="159">
        <v>1.5050278390423459E-3</v>
      </c>
      <c r="DL87" s="159">
        <v>1.3702662897132333E-2</v>
      </c>
    </row>
    <row r="88" spans="2:116">
      <c r="B88" s="161">
        <v>579</v>
      </c>
      <c r="C88" s="158" t="s">
        <v>482</v>
      </c>
      <c r="D88" s="159">
        <v>0.95310895271243956</v>
      </c>
      <c r="E88" s="159">
        <v>0.69402412060206675</v>
      </c>
      <c r="F88" s="159">
        <v>-2.2289156509463056E-2</v>
      </c>
      <c r="G88" s="159">
        <v>6.1821654650354304E-4</v>
      </c>
      <c r="H88" s="159">
        <v>0.19071081509624735</v>
      </c>
      <c r="I88" s="159">
        <v>0.18932301990561828</v>
      </c>
      <c r="J88" s="159">
        <v>3.3795732955134401E-4</v>
      </c>
      <c r="K88" s="159">
        <v>3.472333888447033E-4</v>
      </c>
      <c r="L88" s="159">
        <v>9.9047005221788846E-4</v>
      </c>
      <c r="M88" s="159">
        <v>2.3411994849934851E-4</v>
      </c>
      <c r="N88" s="159">
        <v>4.1533361277975331E-4</v>
      </c>
      <c r="O88" s="159">
        <v>2.2130558606460529E-3</v>
      </c>
      <c r="P88" s="159">
        <v>1.2719258963470677E-3</v>
      </c>
      <c r="Q88" s="159">
        <v>2.7341284961301921E-4</v>
      </c>
      <c r="R88" s="159">
        <v>2.4737010182807702E-4</v>
      </c>
      <c r="S88" s="159">
        <v>1.783142040999108E-4</v>
      </c>
      <c r="T88" s="159">
        <v>0</v>
      </c>
      <c r="U88" s="159">
        <v>4.0914713263588454E-4</v>
      </c>
      <c r="V88" s="159">
        <v>4.5714168040954337E-4</v>
      </c>
      <c r="W88" s="159">
        <v>3.0783527441605353E-4</v>
      </c>
      <c r="X88" s="159">
        <v>4.0355768001008109E-4</v>
      </c>
      <c r="Y88" s="159">
        <v>3.7195084446131242E-4</v>
      </c>
      <c r="Z88" s="159">
        <v>5.659844758975403E-4</v>
      </c>
      <c r="AA88" s="159">
        <v>7.4632464050584121E-4</v>
      </c>
      <c r="AB88" s="159">
        <v>3.2171239099222599E-4</v>
      </c>
      <c r="AC88" s="159">
        <v>1.9313102151358744E-4</v>
      </c>
      <c r="AD88" s="159">
        <v>1.1955158242215347E-4</v>
      </c>
      <c r="AE88" s="159">
        <v>3.46971318302967E-4</v>
      </c>
      <c r="AF88" s="159">
        <v>2.1201033543276568E-4</v>
      </c>
      <c r="AG88" s="159">
        <v>2.8654090484258097E-4</v>
      </c>
      <c r="AH88" s="159">
        <v>2.1299487122697036E-4</v>
      </c>
      <c r="AI88" s="159">
        <v>2.891657224781007E-4</v>
      </c>
      <c r="AJ88" s="159">
        <v>6.1237949896659265E-5</v>
      </c>
      <c r="AK88" s="159">
        <v>4.4909792763757339E-4</v>
      </c>
      <c r="AL88" s="159">
        <v>4.0555856279928231E-4</v>
      </c>
      <c r="AM88" s="159">
        <v>3.0698993469978092E-4</v>
      </c>
      <c r="AN88" s="159">
        <v>5.2572711505718581E-4</v>
      </c>
      <c r="AO88" s="159">
        <v>4.4047418749350331E-4</v>
      </c>
      <c r="AP88" s="159">
        <v>3.9642486207594024E-4</v>
      </c>
      <c r="AQ88" s="159">
        <v>3.8960679417320704E-4</v>
      </c>
      <c r="AR88" s="159">
        <v>4.1569975333696177E-4</v>
      </c>
      <c r="AS88" s="159">
        <v>3.8743155333193321E-4</v>
      </c>
      <c r="AT88" s="159">
        <v>1.3367027997447295E-4</v>
      </c>
      <c r="AU88" s="159">
        <v>4.9259362593352262E-4</v>
      </c>
      <c r="AV88" s="159">
        <v>2.3281690316061444E-4</v>
      </c>
      <c r="AW88" s="159">
        <v>2.8569405646227216E-4</v>
      </c>
      <c r="AX88" s="159">
        <v>2.2262394912881252E-4</v>
      </c>
      <c r="AY88" s="159">
        <v>5.8903838217197598E-4</v>
      </c>
      <c r="AZ88" s="159">
        <v>3.9807112715530934E-4</v>
      </c>
      <c r="BA88" s="159">
        <v>5.4019625087378513E-4</v>
      </c>
      <c r="BB88" s="159">
        <v>4.3920719459318786E-4</v>
      </c>
      <c r="BC88" s="159">
        <v>6.1011851178565985E-4</v>
      </c>
      <c r="BD88" s="159">
        <v>2.3015873189871213E-4</v>
      </c>
      <c r="BE88" s="159">
        <v>2.349610353714501E-4</v>
      </c>
      <c r="BF88" s="159">
        <v>2.9853846977561353E-4</v>
      </c>
      <c r="BG88" s="159">
        <v>2.9497406578086826E-4</v>
      </c>
      <c r="BH88" s="159">
        <v>4.7691458903074589E-4</v>
      </c>
      <c r="BI88" s="159">
        <v>2.0040622939269706E-4</v>
      </c>
      <c r="BJ88" s="159">
        <v>3.364340292401989E-4</v>
      </c>
      <c r="BK88" s="159">
        <v>2.2951469100332024E-4</v>
      </c>
      <c r="BL88" s="159">
        <v>1.4015230288624421E-4</v>
      </c>
      <c r="BM88" s="159">
        <v>9.9019552688934097E-5</v>
      </c>
      <c r="BN88" s="159">
        <v>2.3745822961356556E-4</v>
      </c>
      <c r="BO88" s="159">
        <v>5.263769442133818E-4</v>
      </c>
      <c r="BP88" s="159">
        <v>2.6380848041918315E-4</v>
      </c>
      <c r="BQ88" s="159">
        <v>4.4570587586103465E-4</v>
      </c>
      <c r="BR88" s="159">
        <v>9.7400077855299392E-4</v>
      </c>
      <c r="BS88" s="159">
        <v>4.9349332233828271E-4</v>
      </c>
      <c r="BT88" s="159">
        <v>1.1397141347462211E-3</v>
      </c>
      <c r="BU88" s="159">
        <v>8.2509870147180915E-4</v>
      </c>
      <c r="BV88" s="159">
        <v>7.1388679138059024E-4</v>
      </c>
      <c r="BW88" s="159">
        <v>2.2627961125286267E-3</v>
      </c>
      <c r="BX88" s="159">
        <v>2.4968230907258596E-3</v>
      </c>
      <c r="BY88" s="159">
        <v>1.722580129761001E-3</v>
      </c>
      <c r="BZ88" s="159">
        <v>1.2098676344838677E-3</v>
      </c>
      <c r="CA88" s="159">
        <v>1.6115830339869278E-3</v>
      </c>
      <c r="CB88" s="159">
        <v>7.1923253674794612E-3</v>
      </c>
      <c r="CC88" s="159">
        <v>1.1371457411132771E-3</v>
      </c>
      <c r="CD88" s="159">
        <v>1.3856637697441004E-3</v>
      </c>
      <c r="CE88" s="159">
        <v>4.173730868859326E-4</v>
      </c>
      <c r="CF88" s="159">
        <v>1.0849639869332283E-3</v>
      </c>
      <c r="CG88" s="159">
        <v>3.2673216444867119E-4</v>
      </c>
      <c r="CH88" s="159">
        <v>6.3817462571295089E-4</v>
      </c>
      <c r="CI88" s="159">
        <v>4.9951775540158132E-3</v>
      </c>
      <c r="CJ88" s="159">
        <v>9.1674139164028888E-4</v>
      </c>
      <c r="CK88" s="159">
        <v>1.781060442385334E-3</v>
      </c>
      <c r="CL88" s="159">
        <v>1.3195418905111878E-3</v>
      </c>
      <c r="CM88" s="159">
        <v>9.143568058143153E-4</v>
      </c>
      <c r="CN88" s="159">
        <v>1.0170841783602238</v>
      </c>
      <c r="CO88" s="159">
        <v>8.7576930154746133E-3</v>
      </c>
      <c r="CP88" s="159">
        <v>2.8702334423226753E-3</v>
      </c>
      <c r="CQ88" s="159">
        <v>1.1752804720107045E-3</v>
      </c>
      <c r="CR88" s="159">
        <v>2.4909745929825133E-3</v>
      </c>
      <c r="CS88" s="159">
        <v>2.8652664089359832E-3</v>
      </c>
      <c r="CT88" s="159">
        <v>3.1596508662567169E-3</v>
      </c>
      <c r="CU88" s="159">
        <v>7.5549877302721544E-4</v>
      </c>
      <c r="CV88" s="159">
        <v>6.0515998046101428E-3</v>
      </c>
      <c r="CW88" s="159">
        <v>5.787260958106591E-4</v>
      </c>
      <c r="CX88" s="159">
        <v>4.1441474862591787E-3</v>
      </c>
      <c r="CY88" s="159">
        <v>1.7774517811627608E-3</v>
      </c>
      <c r="CZ88" s="159">
        <v>1.3468526980498557E-3</v>
      </c>
      <c r="DA88" s="159">
        <v>5.2643388000760717E-3</v>
      </c>
      <c r="DB88" s="159">
        <v>8.4706029412856283E-4</v>
      </c>
      <c r="DC88" s="159">
        <v>8.1567256338157222E-4</v>
      </c>
      <c r="DD88" s="159">
        <v>1.0704286181675718E-3</v>
      </c>
      <c r="DE88" s="159">
        <v>1.2425131637530415E-3</v>
      </c>
      <c r="DF88" s="159">
        <v>1.6435911150298999E-3</v>
      </c>
      <c r="DG88" s="159">
        <v>1.3594683485810295E-3</v>
      </c>
      <c r="DH88" s="159">
        <v>1.455081726820862E-3</v>
      </c>
      <c r="DI88" s="159">
        <v>9.9688024234095623E-4</v>
      </c>
      <c r="DJ88" s="159">
        <v>2.7773842477026478E-3</v>
      </c>
      <c r="DK88" s="159">
        <v>3.5941933420544444E-4</v>
      </c>
      <c r="DL88" s="159">
        <v>1.5678432794449353E-3</v>
      </c>
    </row>
    <row r="89" spans="2:116">
      <c r="B89" s="161">
        <v>591</v>
      </c>
      <c r="C89" s="158" t="s">
        <v>483</v>
      </c>
      <c r="D89" s="159">
        <v>0.65916508886688407</v>
      </c>
      <c r="E89" s="159">
        <v>6.1926408864063115E-2</v>
      </c>
      <c r="F89" s="159">
        <v>0.22082835805191647</v>
      </c>
      <c r="G89" s="159">
        <v>2.8507195932862002E-2</v>
      </c>
      <c r="H89" s="159">
        <v>9.0586134441574904E-3</v>
      </c>
      <c r="I89" s="159">
        <v>8.9784092916760181E-3</v>
      </c>
      <c r="J89" s="159">
        <v>1.4258507109387642E-3</v>
      </c>
      <c r="K89" s="159">
        <v>9.4709689007495138E-4</v>
      </c>
      <c r="L89" s="159">
        <v>3.320159413595153E-3</v>
      </c>
      <c r="M89" s="159">
        <v>9.8303546141028882E-4</v>
      </c>
      <c r="N89" s="159">
        <v>2.4985804270740153E-3</v>
      </c>
      <c r="O89" s="159">
        <v>1.0415504564453613E-2</v>
      </c>
      <c r="P89" s="159">
        <v>3.519366520114562E-3</v>
      </c>
      <c r="Q89" s="159">
        <v>1.2264225216271449E-3</v>
      </c>
      <c r="R89" s="159">
        <v>1.0545543906448857E-3</v>
      </c>
      <c r="S89" s="159">
        <v>9.3272105534194117E-4</v>
      </c>
      <c r="T89" s="159">
        <v>0</v>
      </c>
      <c r="U89" s="159">
        <v>1.5190053831299151E-3</v>
      </c>
      <c r="V89" s="159">
        <v>1.9593018175622853E-3</v>
      </c>
      <c r="W89" s="159">
        <v>1.3353433728746946E-3</v>
      </c>
      <c r="X89" s="159">
        <v>1.6968486786887551E-3</v>
      </c>
      <c r="Y89" s="159">
        <v>1.3780575194588865E-3</v>
      </c>
      <c r="Z89" s="159">
        <v>2.1395076180491636E-3</v>
      </c>
      <c r="AA89" s="159">
        <v>3.1747426464286714E-3</v>
      </c>
      <c r="AB89" s="159">
        <v>8.2296897690427046E-4</v>
      </c>
      <c r="AC89" s="159">
        <v>6.6320289570928354E-4</v>
      </c>
      <c r="AD89" s="159">
        <v>2.4521969052953793E-4</v>
      </c>
      <c r="AE89" s="159">
        <v>1.0374355548332134E-3</v>
      </c>
      <c r="AF89" s="159">
        <v>6.700944417470274E-4</v>
      </c>
      <c r="AG89" s="159">
        <v>1.0588781454060757E-3</v>
      </c>
      <c r="AH89" s="159">
        <v>1.6236275564089973E-3</v>
      </c>
      <c r="AI89" s="159">
        <v>1.2052911493875874E-3</v>
      </c>
      <c r="AJ89" s="159">
        <v>1.7051611907888036E-4</v>
      </c>
      <c r="AK89" s="159">
        <v>2.0070015828904057E-3</v>
      </c>
      <c r="AL89" s="159">
        <v>1.2872674258152894E-3</v>
      </c>
      <c r="AM89" s="159">
        <v>1.4260765034751562E-3</v>
      </c>
      <c r="AN89" s="159">
        <v>2.504268522184808E-3</v>
      </c>
      <c r="AO89" s="159">
        <v>1.3317862117106824E-3</v>
      </c>
      <c r="AP89" s="159">
        <v>1.2607538962585167E-3</v>
      </c>
      <c r="AQ89" s="159">
        <v>1.5989853272694386E-3</v>
      </c>
      <c r="AR89" s="159">
        <v>1.6171559249051517E-3</v>
      </c>
      <c r="AS89" s="159">
        <v>8.946924326507633E-4</v>
      </c>
      <c r="AT89" s="159">
        <v>2.577475787501059E-4</v>
      </c>
      <c r="AU89" s="159">
        <v>2.1979028898136484E-3</v>
      </c>
      <c r="AV89" s="159">
        <v>1.1487773890498272E-3</v>
      </c>
      <c r="AW89" s="159">
        <v>7.2422485866488928E-4</v>
      </c>
      <c r="AX89" s="159">
        <v>8.9609167497389699E-4</v>
      </c>
      <c r="AY89" s="159">
        <v>1.9363938816152749E-3</v>
      </c>
      <c r="AZ89" s="159">
        <v>1.539118905088241E-3</v>
      </c>
      <c r="BA89" s="159">
        <v>2.7242157143269794E-3</v>
      </c>
      <c r="BB89" s="159">
        <v>2.3168810236914011E-3</v>
      </c>
      <c r="BC89" s="159">
        <v>2.1051969328349323E-3</v>
      </c>
      <c r="BD89" s="159">
        <v>9.2830492684388064E-4</v>
      </c>
      <c r="BE89" s="159">
        <v>9.1966037893893154E-4</v>
      </c>
      <c r="BF89" s="159">
        <v>1.2831955167995103E-3</v>
      </c>
      <c r="BG89" s="159">
        <v>1.326804154399269E-3</v>
      </c>
      <c r="BH89" s="159">
        <v>2.1183912882707864E-3</v>
      </c>
      <c r="BI89" s="159">
        <v>9.5201802804975881E-4</v>
      </c>
      <c r="BJ89" s="159">
        <v>1.5768982746386506E-3</v>
      </c>
      <c r="BK89" s="159">
        <v>9.5378583183054831E-4</v>
      </c>
      <c r="BL89" s="159">
        <v>6.2025143838057451E-4</v>
      </c>
      <c r="BM89" s="159">
        <v>4.0015514690260468E-4</v>
      </c>
      <c r="BN89" s="159">
        <v>1.0578252825964615E-3</v>
      </c>
      <c r="BO89" s="159">
        <v>1.9141991486716116E-3</v>
      </c>
      <c r="BP89" s="159">
        <v>1.1871567719112296E-3</v>
      </c>
      <c r="BQ89" s="159">
        <v>1.8804306290064769E-3</v>
      </c>
      <c r="BR89" s="159">
        <v>9.8305674180956273E-4</v>
      </c>
      <c r="BS89" s="159">
        <v>1.8649196832477538E-3</v>
      </c>
      <c r="BT89" s="159">
        <v>1.247826464857418E-2</v>
      </c>
      <c r="BU89" s="159">
        <v>4.5638346346842124E-3</v>
      </c>
      <c r="BV89" s="159">
        <v>4.1091911975969135E-3</v>
      </c>
      <c r="BW89" s="159">
        <v>1.6523664173275525E-3</v>
      </c>
      <c r="BX89" s="159">
        <v>1.1604411053502352E-3</v>
      </c>
      <c r="BY89" s="159">
        <v>2.9700364436903138E-3</v>
      </c>
      <c r="BZ89" s="159">
        <v>4.2308719355253245E-3</v>
      </c>
      <c r="CA89" s="159">
        <v>1.0135975176917522E-2</v>
      </c>
      <c r="CB89" s="159">
        <v>1.017209846901926E-2</v>
      </c>
      <c r="CC89" s="159">
        <v>5.4855735839998707E-3</v>
      </c>
      <c r="CD89" s="159">
        <v>5.1266946603804771E-3</v>
      </c>
      <c r="CE89" s="159">
        <v>6.5137364369888934E-4</v>
      </c>
      <c r="CF89" s="159">
        <v>3.4021887949411507E-3</v>
      </c>
      <c r="CG89" s="159">
        <v>2.6958313646551465E-3</v>
      </c>
      <c r="CH89" s="159">
        <v>1.8995583890548278E-3</v>
      </c>
      <c r="CI89" s="159">
        <v>1.8915461020877572E-2</v>
      </c>
      <c r="CJ89" s="159">
        <v>2.8150804634968956E-3</v>
      </c>
      <c r="CK89" s="159">
        <v>3.255130176359393E-3</v>
      </c>
      <c r="CL89" s="159">
        <v>2.030183378832429E-3</v>
      </c>
      <c r="CM89" s="159">
        <v>2.5757488457027089E-3</v>
      </c>
      <c r="CN89" s="159">
        <v>2.7754279755737481E-3</v>
      </c>
      <c r="CO89" s="159">
        <v>1.144215126337137</v>
      </c>
      <c r="CP89" s="159">
        <v>6.4225733325418727E-2</v>
      </c>
      <c r="CQ89" s="159">
        <v>3.6811562969357617E-3</v>
      </c>
      <c r="CR89" s="159">
        <v>3.1049108698362016E-2</v>
      </c>
      <c r="CS89" s="159">
        <v>1.1549705051265822E-2</v>
      </c>
      <c r="CT89" s="159">
        <v>4.5725952567165894E-3</v>
      </c>
      <c r="CU89" s="159">
        <v>8.8840875146327142E-4</v>
      </c>
      <c r="CV89" s="159">
        <v>1.3067380748936794E-2</v>
      </c>
      <c r="CW89" s="159">
        <v>2.3266447039788892E-3</v>
      </c>
      <c r="CX89" s="159">
        <v>4.6674313127703752E-3</v>
      </c>
      <c r="CY89" s="159">
        <v>3.243161332918968E-3</v>
      </c>
      <c r="CZ89" s="159">
        <v>2.1781682940804434E-3</v>
      </c>
      <c r="DA89" s="159">
        <v>1.0508031086502232E-2</v>
      </c>
      <c r="DB89" s="159">
        <v>1.9306810149832521E-3</v>
      </c>
      <c r="DC89" s="159">
        <v>1.3937061527232128E-2</v>
      </c>
      <c r="DD89" s="159">
        <v>2.6637298491962997E-3</v>
      </c>
      <c r="DE89" s="159">
        <v>3.5434374784514807E-3</v>
      </c>
      <c r="DF89" s="159">
        <v>5.6239207045062148E-3</v>
      </c>
      <c r="DG89" s="159">
        <v>6.1488883134077797E-3</v>
      </c>
      <c r="DH89" s="159">
        <v>6.133579981247507E-3</v>
      </c>
      <c r="DI89" s="159">
        <v>2.6003195891021683E-3</v>
      </c>
      <c r="DJ89" s="159">
        <v>3.7518533416766022E-3</v>
      </c>
      <c r="DK89" s="159">
        <v>2.0259510862704797E-3</v>
      </c>
      <c r="DL89" s="159">
        <v>4.362539723567762E-2</v>
      </c>
    </row>
    <row r="90" spans="2:116">
      <c r="B90" s="161">
        <v>592</v>
      </c>
      <c r="C90" s="158" t="s">
        <v>484</v>
      </c>
      <c r="D90" s="159">
        <v>0.42052090644560014</v>
      </c>
      <c r="E90" s="159">
        <v>0.1221336188040914</v>
      </c>
      <c r="F90" s="159">
        <v>0.22550848836279919</v>
      </c>
      <c r="G90" s="159">
        <v>4.8242729125376766E-3</v>
      </c>
      <c r="H90" s="159">
        <v>1.5126288538579875E-2</v>
      </c>
      <c r="I90" s="159">
        <v>1.5126288538579875E-2</v>
      </c>
      <c r="J90" s="159">
        <v>1.0256776907883075E-4</v>
      </c>
      <c r="K90" s="159">
        <v>5.0414302859913637E-5</v>
      </c>
      <c r="L90" s="159">
        <v>1.9586433978255696E-4</v>
      </c>
      <c r="M90" s="159">
        <v>8.5538974310863807E-5</v>
      </c>
      <c r="N90" s="159">
        <v>6.0111384936405736E-5</v>
      </c>
      <c r="O90" s="159">
        <v>1.2465564496845166E-4</v>
      </c>
      <c r="P90" s="159">
        <v>1.4004544215242228E-4</v>
      </c>
      <c r="Q90" s="159">
        <v>1.5570357872376586E-4</v>
      </c>
      <c r="R90" s="159">
        <v>2.9375817323105621E-4</v>
      </c>
      <c r="S90" s="159">
        <v>3.3967587849608335E-5</v>
      </c>
      <c r="T90" s="159">
        <v>0</v>
      </c>
      <c r="U90" s="159">
        <v>4.9568805126769708E-5</v>
      </c>
      <c r="V90" s="159">
        <v>1.6655701196028884E-4</v>
      </c>
      <c r="W90" s="159">
        <v>6.6967305862888644E-5</v>
      </c>
      <c r="X90" s="159">
        <v>1.3713803973883242E-4</v>
      </c>
      <c r="Y90" s="159">
        <v>7.2911933314403078E-5</v>
      </c>
      <c r="Z90" s="159">
        <v>1.2752940340989396E-4</v>
      </c>
      <c r="AA90" s="159">
        <v>1.0713035691570188E-4</v>
      </c>
      <c r="AB90" s="159">
        <v>8.2152938913431685E-5</v>
      </c>
      <c r="AC90" s="159">
        <v>4.8797486170432993E-5</v>
      </c>
      <c r="AD90" s="159">
        <v>1.1809067516230203E-5</v>
      </c>
      <c r="AE90" s="159">
        <v>4.6819980383921249E-5</v>
      </c>
      <c r="AF90" s="159">
        <v>3.1022497646476858E-5</v>
      </c>
      <c r="AG90" s="159">
        <v>9.2324683039370648E-5</v>
      </c>
      <c r="AH90" s="159">
        <v>1.010844154149324E-4</v>
      </c>
      <c r="AI90" s="159">
        <v>3.0288056880794687E-4</v>
      </c>
      <c r="AJ90" s="159">
        <v>1.6949674304918512E-5</v>
      </c>
      <c r="AK90" s="159">
        <v>4.3463966749055341E-5</v>
      </c>
      <c r="AL90" s="159">
        <v>1.2723573049713808E-4</v>
      </c>
      <c r="AM90" s="159">
        <v>1.0588248399493738E-4</v>
      </c>
      <c r="AN90" s="159">
        <v>1.3993929219109934E-4</v>
      </c>
      <c r="AO90" s="159">
        <v>5.935340115459141E-5</v>
      </c>
      <c r="AP90" s="159">
        <v>5.2139714164707281E-5</v>
      </c>
      <c r="AQ90" s="159">
        <v>1.6028576654041684E-4</v>
      </c>
      <c r="AR90" s="159">
        <v>7.5171020673841507E-5</v>
      </c>
      <c r="AS90" s="159">
        <v>4.0579817409888995E-5</v>
      </c>
      <c r="AT90" s="159">
        <v>1.4705703711769846E-5</v>
      </c>
      <c r="AU90" s="159">
        <v>7.4975826247686094E-5</v>
      </c>
      <c r="AV90" s="159">
        <v>4.054675021864191E-5</v>
      </c>
      <c r="AW90" s="159">
        <v>4.6560084972468408E-5</v>
      </c>
      <c r="AX90" s="159">
        <v>4.3542886904964717E-5</v>
      </c>
      <c r="AY90" s="159">
        <v>1.1379686768738675E-4</v>
      </c>
      <c r="AZ90" s="159">
        <v>6.2085200615088248E-5</v>
      </c>
      <c r="BA90" s="159">
        <v>1.8234616470365941E-4</v>
      </c>
      <c r="BB90" s="159">
        <v>1.0198019384805115E-4</v>
      </c>
      <c r="BC90" s="159">
        <v>1.5289658349523761E-4</v>
      </c>
      <c r="BD90" s="159">
        <v>1.3550475471898245E-4</v>
      </c>
      <c r="BE90" s="159">
        <v>7.338671142354512E-5</v>
      </c>
      <c r="BF90" s="159">
        <v>1.1000321657069921E-4</v>
      </c>
      <c r="BG90" s="159">
        <v>2.8175882024791544E-4</v>
      </c>
      <c r="BH90" s="159">
        <v>1.1962674842710481E-4</v>
      </c>
      <c r="BI90" s="159">
        <v>8.2485025746186576E-5</v>
      </c>
      <c r="BJ90" s="159">
        <v>1.117733744141476E-4</v>
      </c>
      <c r="BK90" s="159">
        <v>1.4087718293665562E-4</v>
      </c>
      <c r="BL90" s="159">
        <v>1.5797804456733143E-4</v>
      </c>
      <c r="BM90" s="159">
        <v>7.7633022935892681E-5</v>
      </c>
      <c r="BN90" s="159">
        <v>1.1810566691732975E-4</v>
      </c>
      <c r="BO90" s="159">
        <v>1.1416914932831116E-4</v>
      </c>
      <c r="BP90" s="159">
        <v>1.0770910724867871E-4</v>
      </c>
      <c r="BQ90" s="159">
        <v>1.8750700162461405E-4</v>
      </c>
      <c r="BR90" s="159">
        <v>5.9059335656068402E-5</v>
      </c>
      <c r="BS90" s="159">
        <v>1.3183444643370231E-4</v>
      </c>
      <c r="BT90" s="159">
        <v>9.4608439927337383E-5</v>
      </c>
      <c r="BU90" s="159">
        <v>9.6375667683854221E-5</v>
      </c>
      <c r="BV90" s="159">
        <v>9.5537068042267299E-5</v>
      </c>
      <c r="BW90" s="159">
        <v>1.3234036342082511E-4</v>
      </c>
      <c r="BX90" s="159">
        <v>1.7418386089401226E-4</v>
      </c>
      <c r="BY90" s="159">
        <v>1.9311582499450888E-4</v>
      </c>
      <c r="BZ90" s="159">
        <v>1.5522578826471657E-4</v>
      </c>
      <c r="CA90" s="159">
        <v>3.709035987743553E-4</v>
      </c>
      <c r="CB90" s="159">
        <v>6.3183738693579417E-4</v>
      </c>
      <c r="CC90" s="159">
        <v>3.6638514139476877E-4</v>
      </c>
      <c r="CD90" s="159">
        <v>3.4207757115673035E-4</v>
      </c>
      <c r="CE90" s="159">
        <v>3.8989253418907755E-5</v>
      </c>
      <c r="CF90" s="159">
        <v>2.4280656455947212E-4</v>
      </c>
      <c r="CG90" s="159">
        <v>9.9676279054892203E-5</v>
      </c>
      <c r="CH90" s="159">
        <v>1.1968948226029425E-4</v>
      </c>
      <c r="CI90" s="159">
        <v>3.1047816139719107E-4</v>
      </c>
      <c r="CJ90" s="159">
        <v>2.9522209625078055E-4</v>
      </c>
      <c r="CK90" s="159">
        <v>1.3794953263399266E-4</v>
      </c>
      <c r="CL90" s="159">
        <v>7.8693738923637095E-5</v>
      </c>
      <c r="CM90" s="159">
        <v>4.5751816229300902E-4</v>
      </c>
      <c r="CN90" s="159">
        <v>7.1026074987651892E-5</v>
      </c>
      <c r="CO90" s="159">
        <v>5.0145677528517043E-4</v>
      </c>
      <c r="CP90" s="159">
        <v>1.0261779112505127</v>
      </c>
      <c r="CQ90" s="159">
        <v>3.3616318847964313E-4</v>
      </c>
      <c r="CR90" s="159">
        <v>8.0346981489963484E-2</v>
      </c>
      <c r="CS90" s="159">
        <v>1.317266396598814E-3</v>
      </c>
      <c r="CT90" s="159">
        <v>5.8817869693798832E-5</v>
      </c>
      <c r="CU90" s="159">
        <v>1.2264828677024689E-4</v>
      </c>
      <c r="CV90" s="159">
        <v>1.1050967719572909E-4</v>
      </c>
      <c r="CW90" s="159">
        <v>1.3488648899961879E-4</v>
      </c>
      <c r="CX90" s="159">
        <v>2.5161624408347833E-4</v>
      </c>
      <c r="CY90" s="159">
        <v>1.618105943347676E-4</v>
      </c>
      <c r="CZ90" s="159">
        <v>1.6529412888255114E-4</v>
      </c>
      <c r="DA90" s="159">
        <v>2.8879647976629333E-4</v>
      </c>
      <c r="DB90" s="159">
        <v>2.2871938500172953E-4</v>
      </c>
      <c r="DC90" s="159">
        <v>0.13486261453549234</v>
      </c>
      <c r="DD90" s="159">
        <v>1.387576844427411E-4</v>
      </c>
      <c r="DE90" s="159">
        <v>3.2713913687590845E-4</v>
      </c>
      <c r="DF90" s="159">
        <v>7.8803544422853956E-4</v>
      </c>
      <c r="DG90" s="159">
        <v>2.8299687692905739E-3</v>
      </c>
      <c r="DH90" s="159">
        <v>3.6403601012558909E-3</v>
      </c>
      <c r="DI90" s="159">
        <v>8.9748623114170698E-4</v>
      </c>
      <c r="DJ90" s="159">
        <v>2.4678406431270268E-4</v>
      </c>
      <c r="DK90" s="159">
        <v>8.350521336679394E-5</v>
      </c>
      <c r="DL90" s="159">
        <v>4.4766338059321797E-4</v>
      </c>
    </row>
    <row r="91" spans="2:116">
      <c r="B91" s="161">
        <v>593</v>
      </c>
      <c r="C91" s="158" t="s">
        <v>485</v>
      </c>
      <c r="D91" s="159">
        <v>0.14994159138414165</v>
      </c>
      <c r="E91" s="159">
        <v>0.37531905226440454</v>
      </c>
      <c r="F91" s="159">
        <v>7.8399592029581688E-2</v>
      </c>
      <c r="G91" s="159">
        <v>2.7290136371545337E-3</v>
      </c>
      <c r="H91" s="159">
        <v>7.5172785665602232E-2</v>
      </c>
      <c r="I91" s="159">
        <v>6.9394593006504274E-2</v>
      </c>
      <c r="J91" s="159">
        <v>6.8484103983653007E-4</v>
      </c>
      <c r="K91" s="159">
        <v>7.1708195665684071E-4</v>
      </c>
      <c r="L91" s="159">
        <v>6.6299974392969915E-4</v>
      </c>
      <c r="M91" s="159">
        <v>2.1985203944728713E-4</v>
      </c>
      <c r="N91" s="159">
        <v>6.1100736111392956E-4</v>
      </c>
      <c r="O91" s="159">
        <v>1.0142887144122333E-3</v>
      </c>
      <c r="P91" s="159">
        <v>9.6925671680121999E-4</v>
      </c>
      <c r="Q91" s="159">
        <v>5.6708477138986922E-4</v>
      </c>
      <c r="R91" s="159">
        <v>8.3061789614285032E-4</v>
      </c>
      <c r="S91" s="159">
        <v>4.1898875970064058E-4</v>
      </c>
      <c r="T91" s="159">
        <v>0</v>
      </c>
      <c r="U91" s="159">
        <v>5.323696373946364E-4</v>
      </c>
      <c r="V91" s="159">
        <v>9.4249534782671503E-4</v>
      </c>
      <c r="W91" s="159">
        <v>7.2380244801188351E-4</v>
      </c>
      <c r="X91" s="159">
        <v>1.2367234456201349E-3</v>
      </c>
      <c r="Y91" s="159">
        <v>8.2961533006048927E-4</v>
      </c>
      <c r="Z91" s="159">
        <v>1.1644335825646195E-3</v>
      </c>
      <c r="AA91" s="159">
        <v>1.506460562630693E-3</v>
      </c>
      <c r="AB91" s="159">
        <v>1.2792032309757819E-3</v>
      </c>
      <c r="AC91" s="159">
        <v>3.9722168853010268E-4</v>
      </c>
      <c r="AD91" s="159">
        <v>3.4864264027295198E-4</v>
      </c>
      <c r="AE91" s="159">
        <v>1.2888366314634076E-3</v>
      </c>
      <c r="AF91" s="159">
        <v>5.8173152111914907E-4</v>
      </c>
      <c r="AG91" s="159">
        <v>7.0561800398435124E-4</v>
      </c>
      <c r="AH91" s="159">
        <v>4.4501716931522864E-4</v>
      </c>
      <c r="AI91" s="159">
        <v>7.0178526706098511E-4</v>
      </c>
      <c r="AJ91" s="159">
        <v>1.0779433219829873E-4</v>
      </c>
      <c r="AK91" s="159">
        <v>4.7048686117920352E-4</v>
      </c>
      <c r="AL91" s="159">
        <v>1.0172635916183201E-3</v>
      </c>
      <c r="AM91" s="159">
        <v>1.2798450228281096E-3</v>
      </c>
      <c r="AN91" s="159">
        <v>1.0172849832289356E-3</v>
      </c>
      <c r="AO91" s="159">
        <v>9.702671984339402E-4</v>
      </c>
      <c r="AP91" s="159">
        <v>7.9891460867960733E-4</v>
      </c>
      <c r="AQ91" s="159">
        <v>1.8072233634936514E-3</v>
      </c>
      <c r="AR91" s="159">
        <v>1.2339550138986989E-3</v>
      </c>
      <c r="AS91" s="159">
        <v>6.0414601073451642E-4</v>
      </c>
      <c r="AT91" s="159">
        <v>2.2998938519652636E-4</v>
      </c>
      <c r="AU91" s="159">
        <v>1.6518919163040586E-3</v>
      </c>
      <c r="AV91" s="159">
        <v>8.3751518424002411E-4</v>
      </c>
      <c r="AW91" s="159">
        <v>5.5028982817632041E-4</v>
      </c>
      <c r="AX91" s="159">
        <v>5.6089178118643172E-4</v>
      </c>
      <c r="AY91" s="159">
        <v>1.4193739567209096E-3</v>
      </c>
      <c r="AZ91" s="159">
        <v>9.8355118480833123E-4</v>
      </c>
      <c r="BA91" s="159">
        <v>1.5733543562567081E-3</v>
      </c>
      <c r="BB91" s="159">
        <v>2.2937643292301668E-3</v>
      </c>
      <c r="BC91" s="159">
        <v>1.1160812727313537E-3</v>
      </c>
      <c r="BD91" s="159">
        <v>1.0670392896820469E-3</v>
      </c>
      <c r="BE91" s="159">
        <v>1.3863545478135979E-3</v>
      </c>
      <c r="BF91" s="159">
        <v>2.1326370072567926E-3</v>
      </c>
      <c r="BG91" s="159">
        <v>3.5855707169898802E-4</v>
      </c>
      <c r="BH91" s="159">
        <v>3.1812266290110586E-3</v>
      </c>
      <c r="BI91" s="159">
        <v>5.6807732523055478E-4</v>
      </c>
      <c r="BJ91" s="159">
        <v>2.1480206218317064E-3</v>
      </c>
      <c r="BK91" s="159">
        <v>4.6230432035226886E-3</v>
      </c>
      <c r="BL91" s="159">
        <v>5.3894893364023243E-4</v>
      </c>
      <c r="BM91" s="159">
        <v>2.300827301824389E-4</v>
      </c>
      <c r="BN91" s="159">
        <v>6.6454507708583338E-4</v>
      </c>
      <c r="BO91" s="159">
        <v>1.3645396842079671E-3</v>
      </c>
      <c r="BP91" s="159">
        <v>8.115396747206163E-4</v>
      </c>
      <c r="BQ91" s="159">
        <v>1.0245844761553491E-3</v>
      </c>
      <c r="BR91" s="159">
        <v>3.6363335778360659E-4</v>
      </c>
      <c r="BS91" s="159">
        <v>6.6714215906598674E-4</v>
      </c>
      <c r="BT91" s="159">
        <v>7.3426701164975151E-4</v>
      </c>
      <c r="BU91" s="159">
        <v>9.35895364891679E-4</v>
      </c>
      <c r="BV91" s="159">
        <v>1.0697203276994333E-3</v>
      </c>
      <c r="BW91" s="159">
        <v>3.5916984849908165E-3</v>
      </c>
      <c r="BX91" s="159">
        <v>1.4914208054122196E-3</v>
      </c>
      <c r="BY91" s="159">
        <v>6.7562027814937354E-3</v>
      </c>
      <c r="BZ91" s="159">
        <v>1.1166575615994868E-3</v>
      </c>
      <c r="CA91" s="159">
        <v>3.0924767935165388E-3</v>
      </c>
      <c r="CB91" s="159">
        <v>6.5652177384323551E-3</v>
      </c>
      <c r="CC91" s="159">
        <v>1.2892132093343808E-3</v>
      </c>
      <c r="CD91" s="159">
        <v>1.0083101810394366E-3</v>
      </c>
      <c r="CE91" s="159">
        <v>3.8457296503889658E-4</v>
      </c>
      <c r="CF91" s="159">
        <v>7.0715600453714899E-4</v>
      </c>
      <c r="CG91" s="159">
        <v>7.8256832055784576E-4</v>
      </c>
      <c r="CH91" s="159">
        <v>8.9880509712915013E-4</v>
      </c>
      <c r="CI91" s="159">
        <v>9.2530480167011002E-4</v>
      </c>
      <c r="CJ91" s="159">
        <v>1.526633454463545E-3</v>
      </c>
      <c r="CK91" s="159">
        <v>9.9904626238234173E-4</v>
      </c>
      <c r="CL91" s="159">
        <v>1.9143128208896946E-3</v>
      </c>
      <c r="CM91" s="159">
        <v>2.1274716272140092E-3</v>
      </c>
      <c r="CN91" s="159">
        <v>6.2265215198851283E-4</v>
      </c>
      <c r="CO91" s="159">
        <v>4.9048976058171118E-3</v>
      </c>
      <c r="CP91" s="159">
        <v>1.3533268948766335E-3</v>
      </c>
      <c r="CQ91" s="159">
        <v>1.0043932534467876</v>
      </c>
      <c r="CR91" s="159">
        <v>1.0941338695818793E-2</v>
      </c>
      <c r="CS91" s="159">
        <v>4.089969292366517E-3</v>
      </c>
      <c r="CT91" s="159">
        <v>2.5827305577519012E-3</v>
      </c>
      <c r="CU91" s="159">
        <v>6.4279157896593138E-4</v>
      </c>
      <c r="CV91" s="159">
        <v>5.3267388581608472E-3</v>
      </c>
      <c r="CW91" s="159">
        <v>1.2839140841347286E-3</v>
      </c>
      <c r="CX91" s="159">
        <v>3.2925365720107157E-3</v>
      </c>
      <c r="CY91" s="159">
        <v>8.2996322559972832E-4</v>
      </c>
      <c r="CZ91" s="159">
        <v>4.3728934004775102E-4</v>
      </c>
      <c r="DA91" s="159">
        <v>5.1749487492594014E-3</v>
      </c>
      <c r="DB91" s="159">
        <v>1.8984176229800186E-3</v>
      </c>
      <c r="DC91" s="159">
        <v>1.7056702421087983E-3</v>
      </c>
      <c r="DD91" s="159">
        <v>6.1836924765080472E-4</v>
      </c>
      <c r="DE91" s="159">
        <v>2.7510228896609106E-3</v>
      </c>
      <c r="DF91" s="159">
        <v>2.6811508545763543E-3</v>
      </c>
      <c r="DG91" s="159">
        <v>8.3711260622114207E-4</v>
      </c>
      <c r="DH91" s="159">
        <v>4.8524385579842106E-4</v>
      </c>
      <c r="DI91" s="159">
        <v>1.8338669912480283E-3</v>
      </c>
      <c r="DJ91" s="159">
        <v>1.4700050707462566E-3</v>
      </c>
      <c r="DK91" s="159">
        <v>7.0456959096848633E-4</v>
      </c>
      <c r="DL91" s="159">
        <v>1.4604018882766838E-3</v>
      </c>
    </row>
    <row r="92" spans="2:116">
      <c r="B92" s="161">
        <v>594</v>
      </c>
      <c r="C92" s="158" t="s">
        <v>486</v>
      </c>
      <c r="D92" s="159">
        <v>7.9533817118407901E-3</v>
      </c>
      <c r="E92" s="159">
        <v>0.1732243971173309</v>
      </c>
      <c r="F92" s="159">
        <v>6.955944196272771E-3</v>
      </c>
      <c r="G92" s="159">
        <v>3.7367999511487902E-3</v>
      </c>
      <c r="H92" s="159">
        <v>4.9622216793466879E-2</v>
      </c>
      <c r="I92" s="159">
        <v>3.1845466601521599E-2</v>
      </c>
      <c r="J92" s="159">
        <v>6.1112007153826338E-6</v>
      </c>
      <c r="K92" s="159">
        <v>4.2063720856288571E-6</v>
      </c>
      <c r="L92" s="159">
        <v>1.125953570242369E-5</v>
      </c>
      <c r="M92" s="159">
        <v>3.1780602914810213E-6</v>
      </c>
      <c r="N92" s="159">
        <v>7.4642391721210502E-6</v>
      </c>
      <c r="O92" s="159">
        <v>1.171021513133886E-5</v>
      </c>
      <c r="P92" s="159">
        <v>1.0298000281931837E-5</v>
      </c>
      <c r="Q92" s="159">
        <v>8.633171971100419E-6</v>
      </c>
      <c r="R92" s="159">
        <v>7.233336401786366E-6</v>
      </c>
      <c r="S92" s="159">
        <v>4.6065153359360909E-6</v>
      </c>
      <c r="T92" s="159">
        <v>0</v>
      </c>
      <c r="U92" s="159">
        <v>3.4890465911742958E-6</v>
      </c>
      <c r="V92" s="159">
        <v>7.874275920849082E-6</v>
      </c>
      <c r="W92" s="159">
        <v>4.8256756803632231E-6</v>
      </c>
      <c r="X92" s="159">
        <v>6.7746651600883196E-6</v>
      </c>
      <c r="Y92" s="159">
        <v>1.3267430728383037E-5</v>
      </c>
      <c r="Z92" s="159">
        <v>1.1785398507506358E-5</v>
      </c>
      <c r="AA92" s="159">
        <v>8.8444557498659964E-6</v>
      </c>
      <c r="AB92" s="159">
        <v>8.4571799126244379E-6</v>
      </c>
      <c r="AC92" s="159">
        <v>3.5400552407262588E-6</v>
      </c>
      <c r="AD92" s="159">
        <v>5.3477020244238529E-6</v>
      </c>
      <c r="AE92" s="159">
        <v>7.28964410453923E-6</v>
      </c>
      <c r="AF92" s="159">
        <v>6.246409624948085E-6</v>
      </c>
      <c r="AG92" s="159">
        <v>8.0867470412886009E-6</v>
      </c>
      <c r="AH92" s="159">
        <v>5.3930869164008961E-6</v>
      </c>
      <c r="AI92" s="159">
        <v>7.9832956050619684E-6</v>
      </c>
      <c r="AJ92" s="159">
        <v>1.3923152109882654E-6</v>
      </c>
      <c r="AK92" s="159">
        <v>4.5543787723975528E-6</v>
      </c>
      <c r="AL92" s="159">
        <v>8.5015703540173691E-6</v>
      </c>
      <c r="AM92" s="159">
        <v>5.5735727172402866E-6</v>
      </c>
      <c r="AN92" s="159">
        <v>9.9175032634224399E-6</v>
      </c>
      <c r="AO92" s="159">
        <v>5.4741729595126979E-6</v>
      </c>
      <c r="AP92" s="159">
        <v>7.6347143348818363E-6</v>
      </c>
      <c r="AQ92" s="159">
        <v>4.2293836975809631E-6</v>
      </c>
      <c r="AR92" s="159">
        <v>7.8951852523214665E-6</v>
      </c>
      <c r="AS92" s="159">
        <v>7.0224712356621181E-6</v>
      </c>
      <c r="AT92" s="159">
        <v>2.7414968438436376E-6</v>
      </c>
      <c r="AU92" s="159">
        <v>1.6163643710160107E-5</v>
      </c>
      <c r="AV92" s="159">
        <v>5.2087740029633758E-6</v>
      </c>
      <c r="AW92" s="159">
        <v>4.2339074385127822E-6</v>
      </c>
      <c r="AX92" s="159">
        <v>5.2395422574058692E-6</v>
      </c>
      <c r="AY92" s="159">
        <v>7.8508578082482458E-6</v>
      </c>
      <c r="AZ92" s="159">
        <v>1.9890418110529124E-5</v>
      </c>
      <c r="BA92" s="159">
        <v>1.2404221413646422E-5</v>
      </c>
      <c r="BB92" s="159">
        <v>7.1810396658569184E-6</v>
      </c>
      <c r="BC92" s="159">
        <v>1.4553764587051374E-5</v>
      </c>
      <c r="BD92" s="159">
        <v>1.2465081755669033E-5</v>
      </c>
      <c r="BE92" s="159">
        <v>1.5389318569429359E-5</v>
      </c>
      <c r="BF92" s="159">
        <v>8.203016053044447E-6</v>
      </c>
      <c r="BG92" s="159">
        <v>4.8906924315278665E-6</v>
      </c>
      <c r="BH92" s="159">
        <v>2.4792403265785493E-5</v>
      </c>
      <c r="BI92" s="159">
        <v>5.6943715788653273E-6</v>
      </c>
      <c r="BJ92" s="159">
        <v>3.7921687267820567E-5</v>
      </c>
      <c r="BK92" s="159">
        <v>6.6455197232813664E-6</v>
      </c>
      <c r="BL92" s="159">
        <v>5.6374438179824689E-6</v>
      </c>
      <c r="BM92" s="159">
        <v>3.0909554849868442E-6</v>
      </c>
      <c r="BN92" s="159">
        <v>6.2885244418612581E-6</v>
      </c>
      <c r="BO92" s="159">
        <v>7.451291409484661E-6</v>
      </c>
      <c r="BP92" s="159">
        <v>6.9164968761778412E-6</v>
      </c>
      <c r="BQ92" s="159">
        <v>7.840820331899907E-6</v>
      </c>
      <c r="BR92" s="159">
        <v>4.9295478361664304E-6</v>
      </c>
      <c r="BS92" s="159">
        <v>9.5282417839549121E-6</v>
      </c>
      <c r="BT92" s="159">
        <v>1.1696825163886414E-5</v>
      </c>
      <c r="BU92" s="159">
        <v>9.9591237277285198E-6</v>
      </c>
      <c r="BV92" s="159">
        <v>6.3428434087328211E-6</v>
      </c>
      <c r="BW92" s="159">
        <v>8.9627339730109581E-6</v>
      </c>
      <c r="BX92" s="159">
        <v>3.9714281419510631E-6</v>
      </c>
      <c r="BY92" s="159">
        <v>1.2897178531576792E-5</v>
      </c>
      <c r="BZ92" s="159">
        <v>1.0008188614050452E-5</v>
      </c>
      <c r="CA92" s="159">
        <v>5.0417458642893062E-5</v>
      </c>
      <c r="CB92" s="159">
        <v>3.5630721338372425E-5</v>
      </c>
      <c r="CC92" s="159">
        <v>1.0886988080640328E-5</v>
      </c>
      <c r="CD92" s="159">
        <v>1.7068783413037875E-5</v>
      </c>
      <c r="CE92" s="159">
        <v>2.2370597634273421E-6</v>
      </c>
      <c r="CF92" s="159">
        <v>1.5318243697465854E-5</v>
      </c>
      <c r="CG92" s="159">
        <v>1.2668337168089399E-5</v>
      </c>
      <c r="CH92" s="159">
        <v>1.0019971012539885E-5</v>
      </c>
      <c r="CI92" s="159">
        <v>1.3149563665316871E-5</v>
      </c>
      <c r="CJ92" s="159">
        <v>8.8655882540354071E-6</v>
      </c>
      <c r="CK92" s="159">
        <v>1.5753846801863801E-5</v>
      </c>
      <c r="CL92" s="159">
        <v>1.4371389816225967E-5</v>
      </c>
      <c r="CM92" s="159">
        <v>1.4453474701144375E-5</v>
      </c>
      <c r="CN92" s="159">
        <v>1.5005058059360941E-5</v>
      </c>
      <c r="CO92" s="159">
        <v>1.6478248501032407E-4</v>
      </c>
      <c r="CP92" s="159">
        <v>1.2906888392297253E-4</v>
      </c>
      <c r="CQ92" s="159">
        <v>1.013937406440068E-4</v>
      </c>
      <c r="CR92" s="159">
        <v>1.0009467175945401</v>
      </c>
      <c r="CS92" s="159">
        <v>5.8945695072104832E-5</v>
      </c>
      <c r="CT92" s="159">
        <v>7.7518654764271002E-6</v>
      </c>
      <c r="CU92" s="159">
        <v>4.1695767143897418E-6</v>
      </c>
      <c r="CV92" s="159">
        <v>2.1079187229026244E-5</v>
      </c>
      <c r="CW92" s="159">
        <v>5.8544756679088362E-6</v>
      </c>
      <c r="CX92" s="159">
        <v>1.0943965492379734E-5</v>
      </c>
      <c r="CY92" s="159">
        <v>7.9041319930602509E-6</v>
      </c>
      <c r="CZ92" s="159">
        <v>4.1739166425297615E-6</v>
      </c>
      <c r="DA92" s="159">
        <v>1.2869951586903886E-5</v>
      </c>
      <c r="DB92" s="159">
        <v>1.3358002717228836E-5</v>
      </c>
      <c r="DC92" s="159">
        <v>3.8224316039987458E-4</v>
      </c>
      <c r="DD92" s="159">
        <v>2.061522816888877E-5</v>
      </c>
      <c r="DE92" s="159">
        <v>9.4251219764312897E-5</v>
      </c>
      <c r="DF92" s="159">
        <v>9.9933983885225638E-6</v>
      </c>
      <c r="DG92" s="159">
        <v>9.8861958763257013E-6</v>
      </c>
      <c r="DH92" s="159">
        <v>1.0703711825216274E-5</v>
      </c>
      <c r="DI92" s="159">
        <v>1.7402545774896329E-5</v>
      </c>
      <c r="DJ92" s="159">
        <v>1.1605846328924912E-5</v>
      </c>
      <c r="DK92" s="159">
        <v>1.0371027656846104E-5</v>
      </c>
      <c r="DL92" s="159">
        <v>1.4700064407318885E-4</v>
      </c>
    </row>
    <row r="93" spans="2:116">
      <c r="B93" s="161">
        <v>595</v>
      </c>
      <c r="C93" s="158" t="s">
        <v>487</v>
      </c>
      <c r="D93" s="159">
        <v>0.17591112421915622</v>
      </c>
      <c r="E93" s="159">
        <v>0.23953645743805341</v>
      </c>
      <c r="F93" s="159">
        <v>8.1393010825689407E-2</v>
      </c>
      <c r="G93" s="159">
        <v>3.0247763278954832E-3</v>
      </c>
      <c r="H93" s="159">
        <v>4.3277063973864376E-2</v>
      </c>
      <c r="I93" s="159">
        <v>4.0780569793894023E-2</v>
      </c>
      <c r="J93" s="159">
        <v>1.87247136285282E-4</v>
      </c>
      <c r="K93" s="159">
        <v>1.5598076215278016E-4</v>
      </c>
      <c r="L93" s="159">
        <v>6.2632093448298967E-4</v>
      </c>
      <c r="M93" s="159">
        <v>2.1746083163161486E-4</v>
      </c>
      <c r="N93" s="159">
        <v>3.5374234722661209E-4</v>
      </c>
      <c r="O93" s="159">
        <v>2.2913084410014994E-4</v>
      </c>
      <c r="P93" s="159">
        <v>4.4144453815781484E-4</v>
      </c>
      <c r="Q93" s="159">
        <v>2.772861909655155E-4</v>
      </c>
      <c r="R93" s="159">
        <v>3.9561548099347821E-4</v>
      </c>
      <c r="S93" s="159">
        <v>1.289318524104256E-4</v>
      </c>
      <c r="T93" s="159">
        <v>0</v>
      </c>
      <c r="U93" s="159">
        <v>2.7777468625754265E-4</v>
      </c>
      <c r="V93" s="159">
        <v>7.1517270619289987E-4</v>
      </c>
      <c r="W93" s="159">
        <v>3.3459510285523098E-4</v>
      </c>
      <c r="X93" s="159">
        <v>4.981340767601358E-4</v>
      </c>
      <c r="Y93" s="159">
        <v>1.77713563889987E-4</v>
      </c>
      <c r="Z93" s="159">
        <v>5.6916880680376355E-4</v>
      </c>
      <c r="AA93" s="159">
        <v>8.2239753359054663E-4</v>
      </c>
      <c r="AB93" s="159">
        <v>9.9058807519390116E-4</v>
      </c>
      <c r="AC93" s="159">
        <v>1.5688810859282388E-4</v>
      </c>
      <c r="AD93" s="159">
        <v>5.0106068369718474E-5</v>
      </c>
      <c r="AE93" s="159">
        <v>1.5730229840365056E-4</v>
      </c>
      <c r="AF93" s="159">
        <v>1.0390634081551514E-4</v>
      </c>
      <c r="AG93" s="159">
        <v>2.3469586281141627E-4</v>
      </c>
      <c r="AH93" s="159">
        <v>1.2837785242014214E-4</v>
      </c>
      <c r="AI93" s="159">
        <v>3.1759160350890495E-4</v>
      </c>
      <c r="AJ93" s="159">
        <v>3.4485451082931695E-5</v>
      </c>
      <c r="AK93" s="159">
        <v>3.5905270650650917E-4</v>
      </c>
      <c r="AL93" s="159">
        <v>2.68229998319624E-4</v>
      </c>
      <c r="AM93" s="159">
        <v>7.0664861154989432E-4</v>
      </c>
      <c r="AN93" s="159">
        <v>1.1455365687751376E-3</v>
      </c>
      <c r="AO93" s="159">
        <v>1.9689487421553425E-4</v>
      </c>
      <c r="AP93" s="159">
        <v>1.9753667331784172E-4</v>
      </c>
      <c r="AQ93" s="159">
        <v>5.9870336339685505E-4</v>
      </c>
      <c r="AR93" s="159">
        <v>2.7590568841190155E-4</v>
      </c>
      <c r="AS93" s="159">
        <v>1.2386436847952137E-4</v>
      </c>
      <c r="AT93" s="159">
        <v>4.1138920390119335E-5</v>
      </c>
      <c r="AU93" s="159">
        <v>3.6285354545364059E-4</v>
      </c>
      <c r="AV93" s="159">
        <v>1.323167163512256E-4</v>
      </c>
      <c r="AW93" s="159">
        <v>1.7018083280571358E-4</v>
      </c>
      <c r="AX93" s="159">
        <v>1.8527271988404547E-4</v>
      </c>
      <c r="AY93" s="159">
        <v>4.9144761794194197E-4</v>
      </c>
      <c r="AZ93" s="159">
        <v>5.3481100110814249E-4</v>
      </c>
      <c r="BA93" s="159">
        <v>5.6524714636476076E-4</v>
      </c>
      <c r="BB93" s="159">
        <v>4.4274370421926694E-4</v>
      </c>
      <c r="BC93" s="159">
        <v>5.7847306538199488E-4</v>
      </c>
      <c r="BD93" s="159">
        <v>3.6706093497576559E-4</v>
      </c>
      <c r="BE93" s="159">
        <v>4.966966743115283E-4</v>
      </c>
      <c r="BF93" s="159">
        <v>3.9681784473140515E-4</v>
      </c>
      <c r="BG93" s="159">
        <v>4.527946437897096E-4</v>
      </c>
      <c r="BH93" s="159">
        <v>4.0639654497965093E-4</v>
      </c>
      <c r="BI93" s="159">
        <v>1.8979536809954532E-4</v>
      </c>
      <c r="BJ93" s="159">
        <v>5.0578416636541689E-4</v>
      </c>
      <c r="BK93" s="159">
        <v>6.0995338281416491E-4</v>
      </c>
      <c r="BL93" s="159">
        <v>1.707224489747061E-4</v>
      </c>
      <c r="BM93" s="159">
        <v>9.3502897692448629E-5</v>
      </c>
      <c r="BN93" s="159">
        <v>2.0496093501135726E-4</v>
      </c>
      <c r="BO93" s="159">
        <v>3.5346363866513639E-4</v>
      </c>
      <c r="BP93" s="159">
        <v>3.4459773583468255E-4</v>
      </c>
      <c r="BQ93" s="159">
        <v>4.9793497413426783E-4</v>
      </c>
      <c r="BR93" s="159">
        <v>4.0258330244312488E-4</v>
      </c>
      <c r="BS93" s="159">
        <v>4.9793673003867961E-4</v>
      </c>
      <c r="BT93" s="159">
        <v>4.723764472177407E-4</v>
      </c>
      <c r="BU93" s="159">
        <v>5.1475832605541317E-4</v>
      </c>
      <c r="BV93" s="159">
        <v>4.3864986500216321E-4</v>
      </c>
      <c r="BW93" s="159">
        <v>3.2736438746954648E-4</v>
      </c>
      <c r="BX93" s="159">
        <v>1.694823984883394E-4</v>
      </c>
      <c r="BY93" s="159">
        <v>6.0575442321095208E-4</v>
      </c>
      <c r="BZ93" s="159">
        <v>5.1559103937627365E-4</v>
      </c>
      <c r="CA93" s="159">
        <v>6.5718185349595995E-4</v>
      </c>
      <c r="CB93" s="159">
        <v>1.0125390851676668E-3</v>
      </c>
      <c r="CC93" s="159">
        <v>4.8834204112537763E-4</v>
      </c>
      <c r="CD93" s="159">
        <v>3.6053350980081047E-4</v>
      </c>
      <c r="CE93" s="159">
        <v>6.3442630802439492E-5</v>
      </c>
      <c r="CF93" s="159">
        <v>5.5635549941053801E-4</v>
      </c>
      <c r="CG93" s="159">
        <v>5.9054243604557237E-4</v>
      </c>
      <c r="CH93" s="159">
        <v>1.9853522059168403E-4</v>
      </c>
      <c r="CI93" s="159">
        <v>4.7919758638588635E-4</v>
      </c>
      <c r="CJ93" s="159">
        <v>5.4143471825788929E-4</v>
      </c>
      <c r="CK93" s="159">
        <v>7.9643507165020287E-4</v>
      </c>
      <c r="CL93" s="159">
        <v>7.0960757878990458E-4</v>
      </c>
      <c r="CM93" s="159">
        <v>5.5059472680493954E-4</v>
      </c>
      <c r="CN93" s="159">
        <v>1.4641139430800465E-3</v>
      </c>
      <c r="CO93" s="159">
        <v>2.3996216183201271E-3</v>
      </c>
      <c r="CP93" s="159">
        <v>2.2913510705610034E-2</v>
      </c>
      <c r="CQ93" s="159">
        <v>2.0412166489964354E-3</v>
      </c>
      <c r="CR93" s="159">
        <v>3.3661226860145586E-3</v>
      </c>
      <c r="CS93" s="159">
        <v>1.0115924454720819</v>
      </c>
      <c r="CT93" s="159">
        <v>1.0188708080919177E-3</v>
      </c>
      <c r="CU93" s="159">
        <v>4.5460662178320612E-4</v>
      </c>
      <c r="CV93" s="159">
        <v>2.8481977548764957E-3</v>
      </c>
      <c r="CW93" s="159">
        <v>5.6804197254729013E-4</v>
      </c>
      <c r="CX93" s="159">
        <v>4.7426314163180437E-4</v>
      </c>
      <c r="CY93" s="159">
        <v>1.7141632626559591E-3</v>
      </c>
      <c r="CZ93" s="159">
        <v>4.7403658566339755E-4</v>
      </c>
      <c r="DA93" s="159">
        <v>4.149567203139937E-3</v>
      </c>
      <c r="DB93" s="159">
        <v>5.0090179938320372E-4</v>
      </c>
      <c r="DC93" s="159">
        <v>3.7039012599918181E-2</v>
      </c>
      <c r="DD93" s="159">
        <v>2.2661587602433437E-4</v>
      </c>
      <c r="DE93" s="159">
        <v>1.3108678460718641E-3</v>
      </c>
      <c r="DF93" s="159">
        <v>9.8732503328417863E-4</v>
      </c>
      <c r="DG93" s="159">
        <v>6.2549512149527239E-4</v>
      </c>
      <c r="DH93" s="159">
        <v>1.3804518684746889E-3</v>
      </c>
      <c r="DI93" s="159">
        <v>3.7890472398198509E-3</v>
      </c>
      <c r="DJ93" s="159">
        <v>8.6638228868330552E-4</v>
      </c>
      <c r="DK93" s="159">
        <v>2.0713433294144277E-4</v>
      </c>
      <c r="DL93" s="159">
        <v>1.6567649456482442E-3</v>
      </c>
    </row>
    <row r="94" spans="2:116">
      <c r="B94" s="161">
        <v>611</v>
      </c>
      <c r="C94" s="158" t="s">
        <v>488</v>
      </c>
      <c r="D94" s="159">
        <v>1</v>
      </c>
      <c r="E94" s="159">
        <v>0.36360236959080738</v>
      </c>
      <c r="F94" s="159">
        <v>0</v>
      </c>
      <c r="G94" s="159">
        <v>3.4146547559548075E-3</v>
      </c>
      <c r="H94" s="159">
        <v>5.2149612104420873E-2</v>
      </c>
      <c r="I94" s="159">
        <v>5.2149612104420873E-2</v>
      </c>
      <c r="J94" s="159">
        <v>6.7330360326564305E-4</v>
      </c>
      <c r="K94" s="159">
        <v>1.2984042575256197E-4</v>
      </c>
      <c r="L94" s="159">
        <v>2.2186226411674784E-4</v>
      </c>
      <c r="M94" s="159">
        <v>3.7936576468442851E-4</v>
      </c>
      <c r="N94" s="159">
        <v>1.8400691313506482E-3</v>
      </c>
      <c r="O94" s="159">
        <v>1.1811422007232844E-3</v>
      </c>
      <c r="P94" s="159">
        <v>1.525787259799067E-3</v>
      </c>
      <c r="Q94" s="159">
        <v>3.0553473744450861E-4</v>
      </c>
      <c r="R94" s="159">
        <v>2.9459089652401514E-4</v>
      </c>
      <c r="S94" s="159">
        <v>8.1179599249533779E-4</v>
      </c>
      <c r="T94" s="159">
        <v>0</v>
      </c>
      <c r="U94" s="159">
        <v>2.5877890959516691E-4</v>
      </c>
      <c r="V94" s="159">
        <v>4.7266316212358096E-4</v>
      </c>
      <c r="W94" s="159">
        <v>4.089812140485933E-4</v>
      </c>
      <c r="X94" s="159">
        <v>2.6163372287784005E-4</v>
      </c>
      <c r="Y94" s="159">
        <v>2.7122452500054762E-4</v>
      </c>
      <c r="Z94" s="159">
        <v>4.5999218137498507E-4</v>
      </c>
      <c r="AA94" s="159">
        <v>4.8969954275225255E-4</v>
      </c>
      <c r="AB94" s="159">
        <v>1.1403919839601888E-4</v>
      </c>
      <c r="AC94" s="159">
        <v>1.2225675586017494E-4</v>
      </c>
      <c r="AD94" s="159">
        <v>3.4782169627984009E-5</v>
      </c>
      <c r="AE94" s="159">
        <v>1.3039758885377743E-4</v>
      </c>
      <c r="AF94" s="159">
        <v>1.4806936821486552E-4</v>
      </c>
      <c r="AG94" s="159">
        <v>7.410833661924993E-4</v>
      </c>
      <c r="AH94" s="159">
        <v>8.8755552035083728E-5</v>
      </c>
      <c r="AI94" s="159">
        <v>1.7850587349362346E-4</v>
      </c>
      <c r="AJ94" s="159">
        <v>3.6939943928824427E-5</v>
      </c>
      <c r="AK94" s="159">
        <v>6.4339260791053063E-4</v>
      </c>
      <c r="AL94" s="159">
        <v>2.5728195717848214E-4</v>
      </c>
      <c r="AM94" s="159">
        <v>6.5049365495437744E-4</v>
      </c>
      <c r="AN94" s="159">
        <v>9.4291635666065026E-4</v>
      </c>
      <c r="AO94" s="159">
        <v>5.4882029326200994E-4</v>
      </c>
      <c r="AP94" s="159">
        <v>6.9153195024516229E-4</v>
      </c>
      <c r="AQ94" s="159">
        <v>2.2791333713182324E-4</v>
      </c>
      <c r="AR94" s="159">
        <v>8.2582054281293534E-4</v>
      </c>
      <c r="AS94" s="159">
        <v>5.2601021925076635E-4</v>
      </c>
      <c r="AT94" s="159">
        <v>8.6603764064955969E-5</v>
      </c>
      <c r="AU94" s="159">
        <v>2.8738961231770492E-3</v>
      </c>
      <c r="AV94" s="159">
        <v>5.3982781137960868E-4</v>
      </c>
      <c r="AW94" s="159">
        <v>5.0762323872703219E-4</v>
      </c>
      <c r="AX94" s="159">
        <v>3.8467418322530092E-4</v>
      </c>
      <c r="AY94" s="159">
        <v>5.3386011862652726E-4</v>
      </c>
      <c r="AZ94" s="159">
        <v>6.9954565656829332E-4</v>
      </c>
      <c r="BA94" s="159">
        <v>1.5056456662432579E-3</v>
      </c>
      <c r="BB94" s="159">
        <v>9.6304021755904367E-4</v>
      </c>
      <c r="BC94" s="159">
        <v>5.1982972536104854E-4</v>
      </c>
      <c r="BD94" s="159">
        <v>1.7334621435851662E-4</v>
      </c>
      <c r="BE94" s="159">
        <v>1.2007419425853281E-4</v>
      </c>
      <c r="BF94" s="159">
        <v>2.5731686753930824E-4</v>
      </c>
      <c r="BG94" s="159">
        <v>1.3484853243691866E-4</v>
      </c>
      <c r="BH94" s="159">
        <v>1.451337050604812E-4</v>
      </c>
      <c r="BI94" s="159">
        <v>4.3614190493031002E-4</v>
      </c>
      <c r="BJ94" s="159">
        <v>3.421162613507871E-4</v>
      </c>
      <c r="BK94" s="159">
        <v>1.9852913967318228E-4</v>
      </c>
      <c r="BL94" s="159">
        <v>1.0314563384753377E-4</v>
      </c>
      <c r="BM94" s="159">
        <v>7.6844319921155863E-5</v>
      </c>
      <c r="BN94" s="159">
        <v>1.400344168766385E-4</v>
      </c>
      <c r="BO94" s="159">
        <v>1.0964561108195482E-3</v>
      </c>
      <c r="BP94" s="159">
        <v>8.7539997592034769E-4</v>
      </c>
      <c r="BQ94" s="159">
        <v>3.7364748153253819E-4</v>
      </c>
      <c r="BR94" s="159">
        <v>4.8213902510636612E-4</v>
      </c>
      <c r="BS94" s="159">
        <v>1.8426623405097462E-3</v>
      </c>
      <c r="BT94" s="159">
        <v>2.0396349491642552E-3</v>
      </c>
      <c r="BU94" s="159">
        <v>6.8203717518852257E-4</v>
      </c>
      <c r="BV94" s="159">
        <v>1.0145489760206086E-3</v>
      </c>
      <c r="BW94" s="159">
        <v>7.6994629840741562E-4</v>
      </c>
      <c r="BX94" s="159">
        <v>2.3024221294663271E-4</v>
      </c>
      <c r="BY94" s="159">
        <v>1.1742533179584316E-3</v>
      </c>
      <c r="BZ94" s="159">
        <v>2.2027796547109593E-3</v>
      </c>
      <c r="CA94" s="159">
        <v>8.0231305959574091E-4</v>
      </c>
      <c r="CB94" s="159">
        <v>6.1901679251958404E-4</v>
      </c>
      <c r="CC94" s="159">
        <v>1.1126360353621531E-3</v>
      </c>
      <c r="CD94" s="159">
        <v>2.6732672975417443E-4</v>
      </c>
      <c r="CE94" s="159">
        <v>5.781255675234544E-5</v>
      </c>
      <c r="CF94" s="159">
        <v>9.6680159837991982E-4</v>
      </c>
      <c r="CG94" s="159">
        <v>1.3463440688246729E-3</v>
      </c>
      <c r="CH94" s="159">
        <v>2.8529909698525439E-4</v>
      </c>
      <c r="CI94" s="159">
        <v>7.6902079206324185E-4</v>
      </c>
      <c r="CJ94" s="159">
        <v>1.0223811742626975E-3</v>
      </c>
      <c r="CK94" s="159">
        <v>2.5642889374899859E-4</v>
      </c>
      <c r="CL94" s="159">
        <v>4.8150080867520449E-4</v>
      </c>
      <c r="CM94" s="159">
        <v>1.1422426809325798E-3</v>
      </c>
      <c r="CN94" s="159">
        <v>2.1011167245819494E-4</v>
      </c>
      <c r="CO94" s="159">
        <v>4.2948952321608739E-4</v>
      </c>
      <c r="CP94" s="159">
        <v>7.2521203565769558E-4</v>
      </c>
      <c r="CQ94" s="159">
        <v>1.94180263068821E-4</v>
      </c>
      <c r="CR94" s="159">
        <v>3.411281224655124E-4</v>
      </c>
      <c r="CS94" s="159">
        <v>3.2446300815948506E-4</v>
      </c>
      <c r="CT94" s="159">
        <v>1.0001713922163582</v>
      </c>
      <c r="CU94" s="159">
        <v>8.0928575631639284E-4</v>
      </c>
      <c r="CV94" s="159">
        <v>9.4548473868935211E-4</v>
      </c>
      <c r="CW94" s="159">
        <v>3.0294559716157799E-4</v>
      </c>
      <c r="CX94" s="159">
        <v>1.55420079086352E-3</v>
      </c>
      <c r="CY94" s="159">
        <v>1.1200345091734673E-3</v>
      </c>
      <c r="CZ94" s="159">
        <v>4.6580807219618486E-4</v>
      </c>
      <c r="DA94" s="159">
        <v>5.4574780426064763E-4</v>
      </c>
      <c r="DB94" s="159">
        <v>7.6402184643226004E-4</v>
      </c>
      <c r="DC94" s="159">
        <v>1.7299933765539747E-4</v>
      </c>
      <c r="DD94" s="159">
        <v>2.8059381895208653E-4</v>
      </c>
      <c r="DE94" s="159">
        <v>4.0496182401923372E-4</v>
      </c>
      <c r="DF94" s="159">
        <v>4.4415434109902445E-4</v>
      </c>
      <c r="DG94" s="159">
        <v>3.3793127367400628E-4</v>
      </c>
      <c r="DH94" s="159">
        <v>9.0394363598702166E-4</v>
      </c>
      <c r="DI94" s="159">
        <v>2.4422590169415005E-4</v>
      </c>
      <c r="DJ94" s="159">
        <v>9.4097649484369504E-4</v>
      </c>
      <c r="DK94" s="159">
        <v>2.7746112517466534E-4</v>
      </c>
      <c r="DL94" s="159">
        <v>0.12030431120123999</v>
      </c>
    </row>
    <row r="95" spans="2:116">
      <c r="B95" s="161">
        <v>631</v>
      </c>
      <c r="C95" s="158" t="s">
        <v>489</v>
      </c>
      <c r="D95" s="159">
        <v>0.7477433498707633</v>
      </c>
      <c r="E95" s="159">
        <v>0.60570582030072795</v>
      </c>
      <c r="F95" s="159">
        <v>2.5058446063368268E-3</v>
      </c>
      <c r="G95" s="159">
        <v>2.8545895266414194E-2</v>
      </c>
      <c r="H95" s="159">
        <v>9.7526708565199446E-2</v>
      </c>
      <c r="I95" s="159">
        <v>9.740134354228866E-2</v>
      </c>
      <c r="J95" s="159">
        <v>7.6283540770928106E-5</v>
      </c>
      <c r="K95" s="159">
        <v>5.7169152871658509E-5</v>
      </c>
      <c r="L95" s="159">
        <v>5.9302959792806504E-4</v>
      </c>
      <c r="M95" s="159">
        <v>1.3481396266147707E-4</v>
      </c>
      <c r="N95" s="159">
        <v>8.775264174401437E-5</v>
      </c>
      <c r="O95" s="159">
        <v>1.4574870103488023E-4</v>
      </c>
      <c r="P95" s="159">
        <v>5.5295991940146035E-4</v>
      </c>
      <c r="Q95" s="159">
        <v>1.7971210239595522E-4</v>
      </c>
      <c r="R95" s="159">
        <v>1.1268209838613048E-4</v>
      </c>
      <c r="S95" s="159">
        <v>1.0899160482101743E-4</v>
      </c>
      <c r="T95" s="159">
        <v>0</v>
      </c>
      <c r="U95" s="159">
        <v>4.4707591237816989E-5</v>
      </c>
      <c r="V95" s="159">
        <v>7.2523686405001357E-5</v>
      </c>
      <c r="W95" s="159">
        <v>1.0832751690133777E-4</v>
      </c>
      <c r="X95" s="159">
        <v>3.1239090402086577E-4</v>
      </c>
      <c r="Y95" s="159">
        <v>1.2768669606014592E-4</v>
      </c>
      <c r="Z95" s="159">
        <v>1.3252052553369313E-4</v>
      </c>
      <c r="AA95" s="159">
        <v>1.1717734144528144E-4</v>
      </c>
      <c r="AB95" s="159">
        <v>1.191633005632938E-4</v>
      </c>
      <c r="AC95" s="159">
        <v>9.5159730672292353E-5</v>
      </c>
      <c r="AD95" s="159">
        <v>2.2456561968871069E-4</v>
      </c>
      <c r="AE95" s="159">
        <v>2.0970072597277864E-4</v>
      </c>
      <c r="AF95" s="159">
        <v>2.6194773875096671E-4</v>
      </c>
      <c r="AG95" s="159">
        <v>2.8098989445043786E-4</v>
      </c>
      <c r="AH95" s="159">
        <v>5.5713982375093605E-5</v>
      </c>
      <c r="AI95" s="159">
        <v>2.8827264249594773E-4</v>
      </c>
      <c r="AJ95" s="159">
        <v>1.3820365635120874E-5</v>
      </c>
      <c r="AK95" s="159">
        <v>5.5339704341954715E-5</v>
      </c>
      <c r="AL95" s="159">
        <v>1.9928115186133196E-4</v>
      </c>
      <c r="AM95" s="159">
        <v>1.2421285096815871E-4</v>
      </c>
      <c r="AN95" s="159">
        <v>7.2613333407382978E-5</v>
      </c>
      <c r="AO95" s="159">
        <v>1.4434618975355887E-4</v>
      </c>
      <c r="AP95" s="159">
        <v>4.0204887212966689E-4</v>
      </c>
      <c r="AQ95" s="159">
        <v>1.343802635897437E-3</v>
      </c>
      <c r="AR95" s="159">
        <v>1.6569755913069107E-4</v>
      </c>
      <c r="AS95" s="159">
        <v>1.0929517507143402E-4</v>
      </c>
      <c r="AT95" s="159">
        <v>5.8877957040826958E-5</v>
      </c>
      <c r="AU95" s="159">
        <v>8.6901744970851731E-4</v>
      </c>
      <c r="AV95" s="159">
        <v>3.8104384714750948E-5</v>
      </c>
      <c r="AW95" s="159">
        <v>6.0744811559372046E-5</v>
      </c>
      <c r="AX95" s="159">
        <v>4.695283122564871E-5</v>
      </c>
      <c r="AY95" s="159">
        <v>1.0938082916929169E-3</v>
      </c>
      <c r="AZ95" s="159">
        <v>3.0628043009765619E-4</v>
      </c>
      <c r="BA95" s="159">
        <v>1.0812605851185993E-3</v>
      </c>
      <c r="BB95" s="159">
        <v>5.046024755300647E-4</v>
      </c>
      <c r="BC95" s="159">
        <v>3.9538443423436101E-4</v>
      </c>
      <c r="BD95" s="159">
        <v>6.493042791999486E-4</v>
      </c>
      <c r="BE95" s="159">
        <v>1.339914116642427E-3</v>
      </c>
      <c r="BF95" s="159">
        <v>9.9861503889534528E-4</v>
      </c>
      <c r="BG95" s="159">
        <v>2.2251563229527603E-3</v>
      </c>
      <c r="BH95" s="159">
        <v>7.8935567728917358E-4</v>
      </c>
      <c r="BI95" s="159">
        <v>1.7369630639449684E-4</v>
      </c>
      <c r="BJ95" s="159">
        <v>1.3821328786525324E-3</v>
      </c>
      <c r="BK95" s="159">
        <v>3.9026234119674018E-4</v>
      </c>
      <c r="BL95" s="159">
        <v>1.7566818396024751E-4</v>
      </c>
      <c r="BM95" s="159">
        <v>1.159429315771169E-4</v>
      </c>
      <c r="BN95" s="159">
        <v>2.9607933193946185E-4</v>
      </c>
      <c r="BO95" s="159">
        <v>2.2284204924812806E-3</v>
      </c>
      <c r="BP95" s="159">
        <v>9.9206819709070842E-5</v>
      </c>
      <c r="BQ95" s="159">
        <v>1.841725745764432E-4</v>
      </c>
      <c r="BR95" s="159">
        <v>1.1024501832523818E-4</v>
      </c>
      <c r="BS95" s="159">
        <v>2.5323006041022604E-4</v>
      </c>
      <c r="BT95" s="159">
        <v>1.5573403446385423E-4</v>
      </c>
      <c r="BU95" s="159">
        <v>2.1174226110293653E-4</v>
      </c>
      <c r="BV95" s="159">
        <v>2.1859070655336316E-4</v>
      </c>
      <c r="BW95" s="159">
        <v>9.4429765426443546E-4</v>
      </c>
      <c r="BX95" s="159">
        <v>3.6655639251743845E-4</v>
      </c>
      <c r="BY95" s="159">
        <v>2.213800869708673E-4</v>
      </c>
      <c r="BZ95" s="159">
        <v>2.3410015663222685E-4</v>
      </c>
      <c r="CA95" s="159">
        <v>2.8450682534997149E-4</v>
      </c>
      <c r="CB95" s="159">
        <v>3.0457326943732769E-4</v>
      </c>
      <c r="CC95" s="159">
        <v>9.0590316154573128E-5</v>
      </c>
      <c r="CD95" s="159">
        <v>6.3600238779119755E-5</v>
      </c>
      <c r="CE95" s="159">
        <v>1.9248308915735192E-5</v>
      </c>
      <c r="CF95" s="159">
        <v>6.1528580677635263E-3</v>
      </c>
      <c r="CG95" s="159">
        <v>2.3644435015109542E-4</v>
      </c>
      <c r="CH95" s="159">
        <v>3.213941723806361E-4</v>
      </c>
      <c r="CI95" s="159">
        <v>1.3863721201586035E-4</v>
      </c>
      <c r="CJ95" s="159">
        <v>1.4074632257475754E-4</v>
      </c>
      <c r="CK95" s="159">
        <v>4.9307700962212511E-4</v>
      </c>
      <c r="CL95" s="159">
        <v>3.2561477466284836E-4</v>
      </c>
      <c r="CM95" s="159">
        <v>2.7603743140016762E-4</v>
      </c>
      <c r="CN95" s="159">
        <v>2.2917052690829022E-4</v>
      </c>
      <c r="CO95" s="159">
        <v>4.8360164625809278E-3</v>
      </c>
      <c r="CP95" s="159">
        <v>1.5989066793568164E-3</v>
      </c>
      <c r="CQ95" s="159">
        <v>3.1343501054619592E-3</v>
      </c>
      <c r="CR95" s="159">
        <v>5.5056320830004007E-3</v>
      </c>
      <c r="CS95" s="159">
        <v>1.1143957813109649E-3</v>
      </c>
      <c r="CT95" s="159">
        <v>1.6222152711221156E-4</v>
      </c>
      <c r="CU95" s="159">
        <v>1.0000408560216896</v>
      </c>
      <c r="CV95" s="159">
        <v>1.4422372899467974E-4</v>
      </c>
      <c r="CW95" s="159">
        <v>1.4346931942854743E-4</v>
      </c>
      <c r="CX95" s="159">
        <v>8.431255591940555E-5</v>
      </c>
      <c r="CY95" s="159">
        <v>8.6698531152077063E-5</v>
      </c>
      <c r="CZ95" s="159">
        <v>6.7452575333709579E-5</v>
      </c>
      <c r="DA95" s="159">
        <v>1.1850928815716016E-4</v>
      </c>
      <c r="DB95" s="159">
        <v>3.5954911606150602E-4</v>
      </c>
      <c r="DC95" s="159">
        <v>1.1101913748649359E-3</v>
      </c>
      <c r="DD95" s="159">
        <v>8.3983672701033982E-5</v>
      </c>
      <c r="DE95" s="159">
        <v>5.7956310996323888E-4</v>
      </c>
      <c r="DF95" s="159">
        <v>2.9627683963193884E-4</v>
      </c>
      <c r="DG95" s="159">
        <v>4.1806129042601831E-4</v>
      </c>
      <c r="DH95" s="159">
        <v>8.6595472284511108E-4</v>
      </c>
      <c r="DI95" s="159">
        <v>2.4719608705516639E-4</v>
      </c>
      <c r="DJ95" s="159">
        <v>4.6038864669472397E-4</v>
      </c>
      <c r="DK95" s="159">
        <v>8.1250816133882748E-5</v>
      </c>
      <c r="DL95" s="159">
        <v>4.1884752295398174E-4</v>
      </c>
    </row>
    <row r="96" spans="2:116">
      <c r="B96" s="161">
        <v>632</v>
      </c>
      <c r="C96" s="158" t="s">
        <v>523</v>
      </c>
      <c r="D96" s="159">
        <v>0.8929262008580916</v>
      </c>
      <c r="E96" s="159">
        <v>0.41843956477485683</v>
      </c>
      <c r="F96" s="159">
        <v>4.0035289494456186E-2</v>
      </c>
      <c r="G96" s="159">
        <v>0</v>
      </c>
      <c r="H96" s="159">
        <v>5.3515065818901392E-2</v>
      </c>
      <c r="I96" s="159">
        <v>5.3515065818901392E-2</v>
      </c>
      <c r="J96" s="159">
        <v>0</v>
      </c>
      <c r="K96" s="159">
        <v>0</v>
      </c>
      <c r="L96" s="159">
        <v>0</v>
      </c>
      <c r="M96" s="159">
        <v>0</v>
      </c>
      <c r="N96" s="159">
        <v>0</v>
      </c>
      <c r="O96" s="159">
        <v>0</v>
      </c>
      <c r="P96" s="159">
        <v>0</v>
      </c>
      <c r="Q96" s="159">
        <v>0</v>
      </c>
      <c r="R96" s="159">
        <v>0</v>
      </c>
      <c r="S96" s="159">
        <v>0</v>
      </c>
      <c r="T96" s="159">
        <v>0</v>
      </c>
      <c r="U96" s="159">
        <v>0</v>
      </c>
      <c r="V96" s="159">
        <v>0</v>
      </c>
      <c r="W96" s="159">
        <v>0</v>
      </c>
      <c r="X96" s="159">
        <v>0</v>
      </c>
      <c r="Y96" s="159">
        <v>0</v>
      </c>
      <c r="Z96" s="159">
        <v>0</v>
      </c>
      <c r="AA96" s="159">
        <v>0</v>
      </c>
      <c r="AB96" s="159">
        <v>0</v>
      </c>
      <c r="AC96" s="159">
        <v>0</v>
      </c>
      <c r="AD96" s="159">
        <v>0</v>
      </c>
      <c r="AE96" s="159">
        <v>0</v>
      </c>
      <c r="AF96" s="159">
        <v>0</v>
      </c>
      <c r="AG96" s="159">
        <v>0</v>
      </c>
      <c r="AH96" s="159">
        <v>0</v>
      </c>
      <c r="AI96" s="159">
        <v>0</v>
      </c>
      <c r="AJ96" s="159">
        <v>0</v>
      </c>
      <c r="AK96" s="159">
        <v>0</v>
      </c>
      <c r="AL96" s="159">
        <v>0</v>
      </c>
      <c r="AM96" s="159">
        <v>0</v>
      </c>
      <c r="AN96" s="159">
        <v>0</v>
      </c>
      <c r="AO96" s="159">
        <v>0</v>
      </c>
      <c r="AP96" s="159">
        <v>0</v>
      </c>
      <c r="AQ96" s="159">
        <v>0</v>
      </c>
      <c r="AR96" s="159">
        <v>0</v>
      </c>
      <c r="AS96" s="159">
        <v>0</v>
      </c>
      <c r="AT96" s="159">
        <v>0</v>
      </c>
      <c r="AU96" s="159">
        <v>0</v>
      </c>
      <c r="AV96" s="159">
        <v>0</v>
      </c>
      <c r="AW96" s="159">
        <v>0</v>
      </c>
      <c r="AX96" s="159">
        <v>0</v>
      </c>
      <c r="AY96" s="159">
        <v>0</v>
      </c>
      <c r="AZ96" s="159">
        <v>0</v>
      </c>
      <c r="BA96" s="159">
        <v>0</v>
      </c>
      <c r="BB96" s="159">
        <v>0</v>
      </c>
      <c r="BC96" s="159">
        <v>0</v>
      </c>
      <c r="BD96" s="159">
        <v>0</v>
      </c>
      <c r="BE96" s="159">
        <v>0</v>
      </c>
      <c r="BF96" s="159">
        <v>0</v>
      </c>
      <c r="BG96" s="159">
        <v>0</v>
      </c>
      <c r="BH96" s="159">
        <v>0</v>
      </c>
      <c r="BI96" s="159">
        <v>0</v>
      </c>
      <c r="BJ96" s="159">
        <v>0</v>
      </c>
      <c r="BK96" s="159">
        <v>0</v>
      </c>
      <c r="BL96" s="159">
        <v>0</v>
      </c>
      <c r="BM96" s="159">
        <v>0</v>
      </c>
      <c r="BN96" s="159">
        <v>0</v>
      </c>
      <c r="BO96" s="159">
        <v>0</v>
      </c>
      <c r="BP96" s="159">
        <v>0</v>
      </c>
      <c r="BQ96" s="159">
        <v>0</v>
      </c>
      <c r="BR96" s="159">
        <v>0</v>
      </c>
      <c r="BS96" s="159">
        <v>0</v>
      </c>
      <c r="BT96" s="159">
        <v>0</v>
      </c>
      <c r="BU96" s="159">
        <v>0</v>
      </c>
      <c r="BV96" s="159">
        <v>0</v>
      </c>
      <c r="BW96" s="159">
        <v>0</v>
      </c>
      <c r="BX96" s="159">
        <v>0</v>
      </c>
      <c r="BY96" s="159">
        <v>0</v>
      </c>
      <c r="BZ96" s="159">
        <v>0</v>
      </c>
      <c r="CA96" s="159">
        <v>0</v>
      </c>
      <c r="CB96" s="159">
        <v>0</v>
      </c>
      <c r="CC96" s="159">
        <v>0</v>
      </c>
      <c r="CD96" s="159">
        <v>0</v>
      </c>
      <c r="CE96" s="159">
        <v>0</v>
      </c>
      <c r="CF96" s="159">
        <v>0</v>
      </c>
      <c r="CG96" s="159">
        <v>0</v>
      </c>
      <c r="CH96" s="159">
        <v>0</v>
      </c>
      <c r="CI96" s="159">
        <v>0</v>
      </c>
      <c r="CJ96" s="159">
        <v>0</v>
      </c>
      <c r="CK96" s="159">
        <v>0</v>
      </c>
      <c r="CL96" s="159">
        <v>0</v>
      </c>
      <c r="CM96" s="159">
        <v>0</v>
      </c>
      <c r="CN96" s="159">
        <v>0</v>
      </c>
      <c r="CO96" s="159">
        <v>0</v>
      </c>
      <c r="CP96" s="159">
        <v>0</v>
      </c>
      <c r="CQ96" s="159">
        <v>0</v>
      </c>
      <c r="CR96" s="159">
        <v>0</v>
      </c>
      <c r="CS96" s="159">
        <v>0</v>
      </c>
      <c r="CT96" s="159">
        <v>0</v>
      </c>
      <c r="CU96" s="159">
        <v>0</v>
      </c>
      <c r="CV96" s="159">
        <v>1</v>
      </c>
      <c r="CW96" s="159">
        <v>0</v>
      </c>
      <c r="CX96" s="159">
        <v>0</v>
      </c>
      <c r="CY96" s="159">
        <v>0</v>
      </c>
      <c r="CZ96" s="159">
        <v>0</v>
      </c>
      <c r="DA96" s="159">
        <v>0</v>
      </c>
      <c r="DB96" s="159">
        <v>0</v>
      </c>
      <c r="DC96" s="159">
        <v>0</v>
      </c>
      <c r="DD96" s="159">
        <v>0</v>
      </c>
      <c r="DE96" s="159">
        <v>0</v>
      </c>
      <c r="DF96" s="159">
        <v>0</v>
      </c>
      <c r="DG96" s="159">
        <v>0</v>
      </c>
      <c r="DH96" s="159">
        <v>0</v>
      </c>
      <c r="DI96" s="159">
        <v>0</v>
      </c>
      <c r="DJ96" s="159">
        <v>0</v>
      </c>
      <c r="DK96" s="159">
        <v>0</v>
      </c>
      <c r="DL96" s="159">
        <v>0</v>
      </c>
    </row>
    <row r="97" spans="2:116">
      <c r="B97" s="161">
        <v>641</v>
      </c>
      <c r="C97" s="158" t="s">
        <v>491</v>
      </c>
      <c r="D97" s="159">
        <v>0.88674054310097117</v>
      </c>
      <c r="E97" s="159">
        <v>0.45636661618627922</v>
      </c>
      <c r="F97" s="159">
        <v>3.4658677736375744E-2</v>
      </c>
      <c r="G97" s="159">
        <v>3.1945021476705991E-2</v>
      </c>
      <c r="H97" s="159">
        <v>8.761283997805927E-2</v>
      </c>
      <c r="I97" s="159">
        <v>8.0495689330670334E-2</v>
      </c>
      <c r="J97" s="159">
        <v>0</v>
      </c>
      <c r="K97" s="159">
        <v>0</v>
      </c>
      <c r="L97" s="159">
        <v>0</v>
      </c>
      <c r="M97" s="159">
        <v>0</v>
      </c>
      <c r="N97" s="159">
        <v>0</v>
      </c>
      <c r="O97" s="159">
        <v>0</v>
      </c>
      <c r="P97" s="159">
        <v>0</v>
      </c>
      <c r="Q97" s="159">
        <v>0</v>
      </c>
      <c r="R97" s="159">
        <v>0</v>
      </c>
      <c r="S97" s="159">
        <v>0</v>
      </c>
      <c r="T97" s="159">
        <v>0</v>
      </c>
      <c r="U97" s="159">
        <v>0</v>
      </c>
      <c r="V97" s="159">
        <v>0</v>
      </c>
      <c r="W97" s="159">
        <v>0</v>
      </c>
      <c r="X97" s="159">
        <v>0</v>
      </c>
      <c r="Y97" s="159">
        <v>0</v>
      </c>
      <c r="Z97" s="159">
        <v>0</v>
      </c>
      <c r="AA97" s="159">
        <v>0</v>
      </c>
      <c r="AB97" s="159">
        <v>0</v>
      </c>
      <c r="AC97" s="159">
        <v>0</v>
      </c>
      <c r="AD97" s="159">
        <v>0</v>
      </c>
      <c r="AE97" s="159">
        <v>0</v>
      </c>
      <c r="AF97" s="159">
        <v>0</v>
      </c>
      <c r="AG97" s="159">
        <v>0</v>
      </c>
      <c r="AH97" s="159">
        <v>0</v>
      </c>
      <c r="AI97" s="159">
        <v>0</v>
      </c>
      <c r="AJ97" s="159">
        <v>0</v>
      </c>
      <c r="AK97" s="159">
        <v>0</v>
      </c>
      <c r="AL97" s="159">
        <v>0</v>
      </c>
      <c r="AM97" s="159">
        <v>0</v>
      </c>
      <c r="AN97" s="159">
        <v>0</v>
      </c>
      <c r="AO97" s="159">
        <v>0</v>
      </c>
      <c r="AP97" s="159">
        <v>0</v>
      </c>
      <c r="AQ97" s="159">
        <v>0</v>
      </c>
      <c r="AR97" s="159">
        <v>0</v>
      </c>
      <c r="AS97" s="159">
        <v>0</v>
      </c>
      <c r="AT97" s="159">
        <v>0</v>
      </c>
      <c r="AU97" s="159">
        <v>0</v>
      </c>
      <c r="AV97" s="159">
        <v>0</v>
      </c>
      <c r="AW97" s="159">
        <v>0</v>
      </c>
      <c r="AX97" s="159">
        <v>0</v>
      </c>
      <c r="AY97" s="159">
        <v>0</v>
      </c>
      <c r="AZ97" s="159">
        <v>0</v>
      </c>
      <c r="BA97" s="159">
        <v>0</v>
      </c>
      <c r="BB97" s="159">
        <v>0</v>
      </c>
      <c r="BC97" s="159">
        <v>0</v>
      </c>
      <c r="BD97" s="159">
        <v>0</v>
      </c>
      <c r="BE97" s="159">
        <v>0</v>
      </c>
      <c r="BF97" s="159">
        <v>0</v>
      </c>
      <c r="BG97" s="159">
        <v>0</v>
      </c>
      <c r="BH97" s="159">
        <v>0</v>
      </c>
      <c r="BI97" s="159">
        <v>0</v>
      </c>
      <c r="BJ97" s="159">
        <v>0</v>
      </c>
      <c r="BK97" s="159">
        <v>0</v>
      </c>
      <c r="BL97" s="159">
        <v>0</v>
      </c>
      <c r="BM97" s="159">
        <v>0</v>
      </c>
      <c r="BN97" s="159">
        <v>0</v>
      </c>
      <c r="BO97" s="159">
        <v>0</v>
      </c>
      <c r="BP97" s="159">
        <v>0</v>
      </c>
      <c r="BQ97" s="159">
        <v>0</v>
      </c>
      <c r="BR97" s="159">
        <v>0</v>
      </c>
      <c r="BS97" s="159">
        <v>0</v>
      </c>
      <c r="BT97" s="159">
        <v>0</v>
      </c>
      <c r="BU97" s="159">
        <v>0</v>
      </c>
      <c r="BV97" s="159">
        <v>0</v>
      </c>
      <c r="BW97" s="159">
        <v>0</v>
      </c>
      <c r="BX97" s="159">
        <v>0</v>
      </c>
      <c r="BY97" s="159">
        <v>0</v>
      </c>
      <c r="BZ97" s="159">
        <v>0</v>
      </c>
      <c r="CA97" s="159">
        <v>0</v>
      </c>
      <c r="CB97" s="159">
        <v>0</v>
      </c>
      <c r="CC97" s="159">
        <v>0</v>
      </c>
      <c r="CD97" s="159">
        <v>0</v>
      </c>
      <c r="CE97" s="159">
        <v>0</v>
      </c>
      <c r="CF97" s="159">
        <v>0</v>
      </c>
      <c r="CG97" s="159">
        <v>0</v>
      </c>
      <c r="CH97" s="159">
        <v>0</v>
      </c>
      <c r="CI97" s="159">
        <v>0</v>
      </c>
      <c r="CJ97" s="159">
        <v>0</v>
      </c>
      <c r="CK97" s="159">
        <v>0</v>
      </c>
      <c r="CL97" s="159">
        <v>0</v>
      </c>
      <c r="CM97" s="159">
        <v>0</v>
      </c>
      <c r="CN97" s="159">
        <v>0</v>
      </c>
      <c r="CO97" s="159">
        <v>0</v>
      </c>
      <c r="CP97" s="159">
        <v>0</v>
      </c>
      <c r="CQ97" s="159">
        <v>0</v>
      </c>
      <c r="CR97" s="159">
        <v>0</v>
      </c>
      <c r="CS97" s="159">
        <v>0</v>
      </c>
      <c r="CT97" s="159">
        <v>0</v>
      </c>
      <c r="CU97" s="159">
        <v>0</v>
      </c>
      <c r="CV97" s="159">
        <v>0</v>
      </c>
      <c r="CW97" s="159">
        <v>1.0066957080869636</v>
      </c>
      <c r="CX97" s="159">
        <v>0</v>
      </c>
      <c r="CY97" s="159">
        <v>0</v>
      </c>
      <c r="CZ97" s="159">
        <v>5.5669081803582667E-4</v>
      </c>
      <c r="DA97" s="159">
        <v>0</v>
      </c>
      <c r="DB97" s="159">
        <v>0</v>
      </c>
      <c r="DC97" s="159">
        <v>0</v>
      </c>
      <c r="DD97" s="159">
        <v>0</v>
      </c>
      <c r="DE97" s="159">
        <v>0</v>
      </c>
      <c r="DF97" s="159">
        <v>0</v>
      </c>
      <c r="DG97" s="159">
        <v>0</v>
      </c>
      <c r="DH97" s="159">
        <v>0</v>
      </c>
      <c r="DI97" s="159">
        <v>0</v>
      </c>
      <c r="DJ97" s="159">
        <v>0</v>
      </c>
      <c r="DK97" s="159">
        <v>0</v>
      </c>
      <c r="DL97" s="159">
        <v>0</v>
      </c>
    </row>
    <row r="98" spans="2:116">
      <c r="B98" s="161">
        <v>642</v>
      </c>
      <c r="C98" s="158" t="s">
        <v>492</v>
      </c>
      <c r="D98" s="159">
        <v>0.69228221635414489</v>
      </c>
      <c r="E98" s="159">
        <v>0.37086191480481823</v>
      </c>
      <c r="F98" s="159">
        <v>0.19141337153115512</v>
      </c>
      <c r="G98" s="159">
        <v>5.1553719126798923E-4</v>
      </c>
      <c r="H98" s="159">
        <v>6.6276278812128372E-2</v>
      </c>
      <c r="I98" s="159">
        <v>6.370473695385577E-2</v>
      </c>
      <c r="J98" s="159">
        <v>3.2049299655698637E-4</v>
      </c>
      <c r="K98" s="159">
        <v>2.7760964547467361E-4</v>
      </c>
      <c r="L98" s="159">
        <v>6.4361027523672041E-3</v>
      </c>
      <c r="M98" s="159">
        <v>2.2673460790962849E-5</v>
      </c>
      <c r="N98" s="159">
        <v>6.6978764711770152E-5</v>
      </c>
      <c r="O98" s="159">
        <v>4.5906367630523426E-5</v>
      </c>
      <c r="P98" s="159">
        <v>5.2760557505903791E-5</v>
      </c>
      <c r="Q98" s="159">
        <v>5.4182109513232633E-5</v>
      </c>
      <c r="R98" s="159">
        <v>3.84573476051957E-5</v>
      </c>
      <c r="S98" s="159">
        <v>1.4800210977182395E-4</v>
      </c>
      <c r="T98" s="159">
        <v>0</v>
      </c>
      <c r="U98" s="159">
        <v>2.2667227368948801E-5</v>
      </c>
      <c r="V98" s="159">
        <v>4.0943878505281837E-5</v>
      </c>
      <c r="W98" s="159">
        <v>3.3093118127630361E-5</v>
      </c>
      <c r="X98" s="159">
        <v>3.1445215522018487E-5</v>
      </c>
      <c r="Y98" s="159">
        <v>7.8803170183527302E-5</v>
      </c>
      <c r="Z98" s="159">
        <v>5.6647744113704033E-5</v>
      </c>
      <c r="AA98" s="159">
        <v>7.3456787994579252E-5</v>
      </c>
      <c r="AB98" s="159">
        <v>6.3575750865692689E-5</v>
      </c>
      <c r="AC98" s="159">
        <v>3.2370524794168662E-5</v>
      </c>
      <c r="AD98" s="159">
        <v>1.1326586877681365E-5</v>
      </c>
      <c r="AE98" s="159">
        <v>2.6675845761764047E-5</v>
      </c>
      <c r="AF98" s="159">
        <v>2.6329530095349108E-5</v>
      </c>
      <c r="AG98" s="159">
        <v>5.5857531372967868E-5</v>
      </c>
      <c r="AH98" s="159">
        <v>2.8746865014443049E-5</v>
      </c>
      <c r="AI98" s="159">
        <v>3.252269552961607E-5</v>
      </c>
      <c r="AJ98" s="159">
        <v>6.3631804555869831E-5</v>
      </c>
      <c r="AK98" s="159">
        <v>6.2359797044169858E-5</v>
      </c>
      <c r="AL98" s="159">
        <v>2.9183976382139746E-5</v>
      </c>
      <c r="AM98" s="159">
        <v>3.3913943259896283E-5</v>
      </c>
      <c r="AN98" s="159">
        <v>5.0699485474102389E-5</v>
      </c>
      <c r="AO98" s="159">
        <v>7.3189812033897745E-5</v>
      </c>
      <c r="AP98" s="159">
        <v>6.7957687112624014E-5</v>
      </c>
      <c r="AQ98" s="159">
        <v>3.5950543743593343E-5</v>
      </c>
      <c r="AR98" s="159">
        <v>7.7013072817363971E-5</v>
      </c>
      <c r="AS98" s="159">
        <v>4.0174961470023645E-5</v>
      </c>
      <c r="AT98" s="159">
        <v>1.3636493438145989E-5</v>
      </c>
      <c r="AU98" s="159">
        <v>9.3777802946460047E-5</v>
      </c>
      <c r="AV98" s="159">
        <v>4.0602452464272851E-5</v>
      </c>
      <c r="AW98" s="159">
        <v>6.6616627297892491E-5</v>
      </c>
      <c r="AX98" s="159">
        <v>5.7936262953606977E-5</v>
      </c>
      <c r="AY98" s="159">
        <v>3.4285184688300902E-5</v>
      </c>
      <c r="AZ98" s="159">
        <v>3.6186061908026281E-5</v>
      </c>
      <c r="BA98" s="159">
        <v>4.6179893266907267E-5</v>
      </c>
      <c r="BB98" s="159">
        <v>3.2973971109568896E-5</v>
      </c>
      <c r="BC98" s="159">
        <v>3.2476627073639663E-5</v>
      </c>
      <c r="BD98" s="159">
        <v>2.4207185793783218E-5</v>
      </c>
      <c r="BE98" s="159">
        <v>1.7328588352338956E-5</v>
      </c>
      <c r="BF98" s="159">
        <v>2.8594949401551578E-5</v>
      </c>
      <c r="BG98" s="159">
        <v>1.858365116145345E-5</v>
      </c>
      <c r="BH98" s="159">
        <v>2.1314683073024419E-5</v>
      </c>
      <c r="BI98" s="159">
        <v>3.8060828625155706E-5</v>
      </c>
      <c r="BJ98" s="159">
        <v>2.3237290919203198E-5</v>
      </c>
      <c r="BK98" s="159">
        <v>2.3831224845348126E-5</v>
      </c>
      <c r="BL98" s="159">
        <v>2.0849851320943509E-5</v>
      </c>
      <c r="BM98" s="159">
        <v>1.566860577639609E-5</v>
      </c>
      <c r="BN98" s="159">
        <v>1.9352824409166707E-5</v>
      </c>
      <c r="BO98" s="159">
        <v>3.3936266378487243E-5</v>
      </c>
      <c r="BP98" s="159">
        <v>2.9068288057378264E-5</v>
      </c>
      <c r="BQ98" s="159">
        <v>3.4751636043040712E-5</v>
      </c>
      <c r="BR98" s="159">
        <v>2.2947693114479318E-4</v>
      </c>
      <c r="BS98" s="159">
        <v>5.2860555359107326E-5</v>
      </c>
      <c r="BT98" s="159">
        <v>6.6980606176977333E-5</v>
      </c>
      <c r="BU98" s="159">
        <v>3.9126084982967886E-5</v>
      </c>
      <c r="BV98" s="159">
        <v>4.5106276541580811E-5</v>
      </c>
      <c r="BW98" s="159">
        <v>1.4154936355414491E-4</v>
      </c>
      <c r="BX98" s="159">
        <v>1.8468410518865987E-4</v>
      </c>
      <c r="BY98" s="159">
        <v>3.1991185320579061E-4</v>
      </c>
      <c r="BZ98" s="159">
        <v>6.0172260469707535E-5</v>
      </c>
      <c r="CA98" s="159">
        <v>5.6536140695729422E-5</v>
      </c>
      <c r="CB98" s="159">
        <v>1.4846475408414258E-4</v>
      </c>
      <c r="CC98" s="159">
        <v>5.4294277245607764E-5</v>
      </c>
      <c r="CD98" s="159">
        <v>3.6581592223371391E-5</v>
      </c>
      <c r="CE98" s="159">
        <v>9.2333546707491766E-6</v>
      </c>
      <c r="CF98" s="159">
        <v>1.2162301406608139E-4</v>
      </c>
      <c r="CG98" s="159">
        <v>3.8359789862823696E-5</v>
      </c>
      <c r="CH98" s="159">
        <v>4.3493015485926288E-5</v>
      </c>
      <c r="CI98" s="159">
        <v>1.2509565742144203E-3</v>
      </c>
      <c r="CJ98" s="159">
        <v>6.5066854615214496E-5</v>
      </c>
      <c r="CK98" s="159">
        <v>2.0819170250693556E-5</v>
      </c>
      <c r="CL98" s="159">
        <v>1.7817115481377988E-2</v>
      </c>
      <c r="CM98" s="159">
        <v>2.4062147594507884E-4</v>
      </c>
      <c r="CN98" s="159">
        <v>5.4040504088923894E-5</v>
      </c>
      <c r="CO98" s="159">
        <v>1.1516848287923096E-3</v>
      </c>
      <c r="CP98" s="159">
        <v>5.291538701639604E-4</v>
      </c>
      <c r="CQ98" s="159">
        <v>5.5329339165745244E-5</v>
      </c>
      <c r="CR98" s="159">
        <v>3.836518310862076E-4</v>
      </c>
      <c r="CS98" s="159">
        <v>2.7835420391436665E-4</v>
      </c>
      <c r="CT98" s="159">
        <v>4.6851365562039538E-5</v>
      </c>
      <c r="CU98" s="159">
        <v>3.4942094287161404E-5</v>
      </c>
      <c r="CV98" s="159">
        <v>6.5672594893009884E-5</v>
      </c>
      <c r="CW98" s="159">
        <v>9.1095207758221212E-3</v>
      </c>
      <c r="CX98" s="159">
        <v>1.0416109655607364</v>
      </c>
      <c r="CY98" s="159">
        <v>1.9682126965350848E-3</v>
      </c>
      <c r="CZ98" s="159">
        <v>1.0528936854936493E-3</v>
      </c>
      <c r="DA98" s="159">
        <v>4.5105846471719252E-5</v>
      </c>
      <c r="DB98" s="159">
        <v>2.4902592146698364E-5</v>
      </c>
      <c r="DC98" s="159">
        <v>1.159063971301148E-4</v>
      </c>
      <c r="DD98" s="159">
        <v>2.1007841780385069E-5</v>
      </c>
      <c r="DE98" s="159">
        <v>6.5797085296684802E-5</v>
      </c>
      <c r="DF98" s="159">
        <v>4.9948499811964132E-5</v>
      </c>
      <c r="DG98" s="159">
        <v>1.189864604605468E-4</v>
      </c>
      <c r="DH98" s="159">
        <v>4.1914214004026081E-5</v>
      </c>
      <c r="DI98" s="159">
        <v>1.0732621876430734E-4</v>
      </c>
      <c r="DJ98" s="159">
        <v>9.8414287092661544E-5</v>
      </c>
      <c r="DK98" s="159">
        <v>5.6377949884267996E-5</v>
      </c>
      <c r="DL98" s="159">
        <v>2.0648623586671708E-3</v>
      </c>
    </row>
    <row r="99" spans="2:116">
      <c r="B99" s="161">
        <v>643</v>
      </c>
      <c r="C99" s="158" t="s">
        <v>493</v>
      </c>
      <c r="D99" s="159">
        <v>0.98861919528651476</v>
      </c>
      <c r="E99" s="159">
        <v>0.69817828754219369</v>
      </c>
      <c r="F99" s="159">
        <v>-3.4062295705869047E-3</v>
      </c>
      <c r="G99" s="159">
        <v>6.9487745094049024E-3</v>
      </c>
      <c r="H99" s="159">
        <v>0.17404354800820629</v>
      </c>
      <c r="I99" s="159">
        <v>0.1740329085114381</v>
      </c>
      <c r="J99" s="159">
        <v>0</v>
      </c>
      <c r="K99" s="159">
        <v>0</v>
      </c>
      <c r="L99" s="159">
        <v>0</v>
      </c>
      <c r="M99" s="159">
        <v>0</v>
      </c>
      <c r="N99" s="159">
        <v>0</v>
      </c>
      <c r="O99" s="159">
        <v>0</v>
      </c>
      <c r="P99" s="159">
        <v>0</v>
      </c>
      <c r="Q99" s="159">
        <v>0</v>
      </c>
      <c r="R99" s="159">
        <v>0</v>
      </c>
      <c r="S99" s="159">
        <v>0</v>
      </c>
      <c r="T99" s="159">
        <v>0</v>
      </c>
      <c r="U99" s="159">
        <v>0</v>
      </c>
      <c r="V99" s="159">
        <v>0</v>
      </c>
      <c r="W99" s="159">
        <v>0</v>
      </c>
      <c r="X99" s="159">
        <v>0</v>
      </c>
      <c r="Y99" s="159">
        <v>0</v>
      </c>
      <c r="Z99" s="159">
        <v>0</v>
      </c>
      <c r="AA99" s="159">
        <v>0</v>
      </c>
      <c r="AB99" s="159">
        <v>0</v>
      </c>
      <c r="AC99" s="159">
        <v>0</v>
      </c>
      <c r="AD99" s="159">
        <v>0</v>
      </c>
      <c r="AE99" s="159">
        <v>0</v>
      </c>
      <c r="AF99" s="159">
        <v>0</v>
      </c>
      <c r="AG99" s="159">
        <v>0</v>
      </c>
      <c r="AH99" s="159">
        <v>0</v>
      </c>
      <c r="AI99" s="159">
        <v>0</v>
      </c>
      <c r="AJ99" s="159">
        <v>0</v>
      </c>
      <c r="AK99" s="159">
        <v>0</v>
      </c>
      <c r="AL99" s="159">
        <v>0</v>
      </c>
      <c r="AM99" s="159">
        <v>0</v>
      </c>
      <c r="AN99" s="159">
        <v>0</v>
      </c>
      <c r="AO99" s="159">
        <v>0</v>
      </c>
      <c r="AP99" s="159">
        <v>0</v>
      </c>
      <c r="AQ99" s="159">
        <v>0</v>
      </c>
      <c r="AR99" s="159">
        <v>0</v>
      </c>
      <c r="AS99" s="159">
        <v>0</v>
      </c>
      <c r="AT99" s="159">
        <v>0</v>
      </c>
      <c r="AU99" s="159">
        <v>0</v>
      </c>
      <c r="AV99" s="159">
        <v>0</v>
      </c>
      <c r="AW99" s="159">
        <v>0</v>
      </c>
      <c r="AX99" s="159">
        <v>0</v>
      </c>
      <c r="AY99" s="159">
        <v>0</v>
      </c>
      <c r="AZ99" s="159">
        <v>0</v>
      </c>
      <c r="BA99" s="159">
        <v>0</v>
      </c>
      <c r="BB99" s="159">
        <v>0</v>
      </c>
      <c r="BC99" s="159">
        <v>0</v>
      </c>
      <c r="BD99" s="159">
        <v>0</v>
      </c>
      <c r="BE99" s="159">
        <v>0</v>
      </c>
      <c r="BF99" s="159">
        <v>0</v>
      </c>
      <c r="BG99" s="159">
        <v>0</v>
      </c>
      <c r="BH99" s="159">
        <v>0</v>
      </c>
      <c r="BI99" s="159">
        <v>0</v>
      </c>
      <c r="BJ99" s="159">
        <v>0</v>
      </c>
      <c r="BK99" s="159">
        <v>0</v>
      </c>
      <c r="BL99" s="159">
        <v>0</v>
      </c>
      <c r="BM99" s="159">
        <v>0</v>
      </c>
      <c r="BN99" s="159">
        <v>0</v>
      </c>
      <c r="BO99" s="159">
        <v>0</v>
      </c>
      <c r="BP99" s="159">
        <v>0</v>
      </c>
      <c r="BQ99" s="159">
        <v>0</v>
      </c>
      <c r="BR99" s="159">
        <v>0</v>
      </c>
      <c r="BS99" s="159">
        <v>0</v>
      </c>
      <c r="BT99" s="159">
        <v>0</v>
      </c>
      <c r="BU99" s="159">
        <v>0</v>
      </c>
      <c r="BV99" s="159">
        <v>0</v>
      </c>
      <c r="BW99" s="159">
        <v>0</v>
      </c>
      <c r="BX99" s="159">
        <v>0</v>
      </c>
      <c r="BY99" s="159">
        <v>0</v>
      </c>
      <c r="BZ99" s="159">
        <v>0</v>
      </c>
      <c r="CA99" s="159">
        <v>0</v>
      </c>
      <c r="CB99" s="159">
        <v>0</v>
      </c>
      <c r="CC99" s="159">
        <v>0</v>
      </c>
      <c r="CD99" s="159">
        <v>0</v>
      </c>
      <c r="CE99" s="159">
        <v>0</v>
      </c>
      <c r="CF99" s="159">
        <v>0</v>
      </c>
      <c r="CG99" s="159">
        <v>0</v>
      </c>
      <c r="CH99" s="159">
        <v>0</v>
      </c>
      <c r="CI99" s="159">
        <v>0</v>
      </c>
      <c r="CJ99" s="159">
        <v>0</v>
      </c>
      <c r="CK99" s="159">
        <v>0</v>
      </c>
      <c r="CL99" s="159">
        <v>0</v>
      </c>
      <c r="CM99" s="159">
        <v>0</v>
      </c>
      <c r="CN99" s="159">
        <v>0</v>
      </c>
      <c r="CO99" s="159">
        <v>0</v>
      </c>
      <c r="CP99" s="159">
        <v>0</v>
      </c>
      <c r="CQ99" s="159">
        <v>0</v>
      </c>
      <c r="CR99" s="159">
        <v>0</v>
      </c>
      <c r="CS99" s="159">
        <v>0</v>
      </c>
      <c r="CT99" s="159">
        <v>0</v>
      </c>
      <c r="CU99" s="159">
        <v>0</v>
      </c>
      <c r="CV99" s="159">
        <v>0</v>
      </c>
      <c r="CW99" s="159">
        <v>0</v>
      </c>
      <c r="CX99" s="159">
        <v>0</v>
      </c>
      <c r="CY99" s="159">
        <v>1</v>
      </c>
      <c r="CZ99" s="159">
        <v>0</v>
      </c>
      <c r="DA99" s="159">
        <v>0</v>
      </c>
      <c r="DB99" s="159">
        <v>0</v>
      </c>
      <c r="DC99" s="159">
        <v>0</v>
      </c>
      <c r="DD99" s="159">
        <v>0</v>
      </c>
      <c r="DE99" s="159">
        <v>0</v>
      </c>
      <c r="DF99" s="159">
        <v>0</v>
      </c>
      <c r="DG99" s="159">
        <v>0</v>
      </c>
      <c r="DH99" s="159">
        <v>0</v>
      </c>
      <c r="DI99" s="159">
        <v>0</v>
      </c>
      <c r="DJ99" s="159">
        <v>0</v>
      </c>
      <c r="DK99" s="159">
        <v>0</v>
      </c>
      <c r="DL99" s="159">
        <v>0</v>
      </c>
    </row>
    <row r="100" spans="2:116">
      <c r="B100" s="161">
        <v>644</v>
      </c>
      <c r="C100" s="158" t="s">
        <v>494</v>
      </c>
      <c r="D100" s="159">
        <v>1</v>
      </c>
      <c r="E100" s="159">
        <v>0.67506092811745055</v>
      </c>
      <c r="F100" s="159">
        <v>9.8795288407864355E-5</v>
      </c>
      <c r="G100" s="159">
        <v>3.5947401479184669E-3</v>
      </c>
      <c r="H100" s="159">
        <v>0.19335556384308675</v>
      </c>
      <c r="I100" s="159">
        <v>0.19335556384308675</v>
      </c>
      <c r="J100" s="159">
        <v>0</v>
      </c>
      <c r="K100" s="159">
        <v>0</v>
      </c>
      <c r="L100" s="159">
        <v>0</v>
      </c>
      <c r="M100" s="159">
        <v>0</v>
      </c>
      <c r="N100" s="159">
        <v>0</v>
      </c>
      <c r="O100" s="159">
        <v>0</v>
      </c>
      <c r="P100" s="159">
        <v>0</v>
      </c>
      <c r="Q100" s="159">
        <v>0</v>
      </c>
      <c r="R100" s="159">
        <v>0</v>
      </c>
      <c r="S100" s="159">
        <v>0</v>
      </c>
      <c r="T100" s="159">
        <v>0</v>
      </c>
      <c r="U100" s="159">
        <v>0</v>
      </c>
      <c r="V100" s="159">
        <v>0</v>
      </c>
      <c r="W100" s="159">
        <v>0</v>
      </c>
      <c r="X100" s="159">
        <v>0</v>
      </c>
      <c r="Y100" s="159">
        <v>0</v>
      </c>
      <c r="Z100" s="159">
        <v>0</v>
      </c>
      <c r="AA100" s="159">
        <v>0</v>
      </c>
      <c r="AB100" s="159">
        <v>0</v>
      </c>
      <c r="AC100" s="159">
        <v>0</v>
      </c>
      <c r="AD100" s="159">
        <v>0</v>
      </c>
      <c r="AE100" s="159">
        <v>0</v>
      </c>
      <c r="AF100" s="159">
        <v>0</v>
      </c>
      <c r="AG100" s="159">
        <v>0</v>
      </c>
      <c r="AH100" s="159">
        <v>0</v>
      </c>
      <c r="AI100" s="159">
        <v>0</v>
      </c>
      <c r="AJ100" s="159">
        <v>0</v>
      </c>
      <c r="AK100" s="159">
        <v>0</v>
      </c>
      <c r="AL100" s="159">
        <v>0</v>
      </c>
      <c r="AM100" s="159">
        <v>0</v>
      </c>
      <c r="AN100" s="159">
        <v>0</v>
      </c>
      <c r="AO100" s="159">
        <v>0</v>
      </c>
      <c r="AP100" s="159">
        <v>0</v>
      </c>
      <c r="AQ100" s="159">
        <v>0</v>
      </c>
      <c r="AR100" s="159">
        <v>0</v>
      </c>
      <c r="AS100" s="159">
        <v>0</v>
      </c>
      <c r="AT100" s="159">
        <v>0</v>
      </c>
      <c r="AU100" s="159">
        <v>0</v>
      </c>
      <c r="AV100" s="159">
        <v>0</v>
      </c>
      <c r="AW100" s="159">
        <v>0</v>
      </c>
      <c r="AX100" s="159">
        <v>0</v>
      </c>
      <c r="AY100" s="159">
        <v>0</v>
      </c>
      <c r="AZ100" s="159">
        <v>0</v>
      </c>
      <c r="BA100" s="159">
        <v>0</v>
      </c>
      <c r="BB100" s="159">
        <v>0</v>
      </c>
      <c r="BC100" s="159">
        <v>0</v>
      </c>
      <c r="BD100" s="159">
        <v>0</v>
      </c>
      <c r="BE100" s="159">
        <v>0</v>
      </c>
      <c r="BF100" s="159">
        <v>0</v>
      </c>
      <c r="BG100" s="159">
        <v>0</v>
      </c>
      <c r="BH100" s="159">
        <v>0</v>
      </c>
      <c r="BI100" s="159">
        <v>0</v>
      </c>
      <c r="BJ100" s="159">
        <v>0</v>
      </c>
      <c r="BK100" s="159">
        <v>0</v>
      </c>
      <c r="BL100" s="159">
        <v>0</v>
      </c>
      <c r="BM100" s="159">
        <v>0</v>
      </c>
      <c r="BN100" s="159">
        <v>0</v>
      </c>
      <c r="BO100" s="159">
        <v>0</v>
      </c>
      <c r="BP100" s="159">
        <v>0</v>
      </c>
      <c r="BQ100" s="159">
        <v>0</v>
      </c>
      <c r="BR100" s="159">
        <v>0</v>
      </c>
      <c r="BS100" s="159">
        <v>0</v>
      </c>
      <c r="BT100" s="159">
        <v>0</v>
      </c>
      <c r="BU100" s="159">
        <v>0</v>
      </c>
      <c r="BV100" s="159">
        <v>0</v>
      </c>
      <c r="BW100" s="159">
        <v>0</v>
      </c>
      <c r="BX100" s="159">
        <v>0</v>
      </c>
      <c r="BY100" s="159">
        <v>0</v>
      </c>
      <c r="BZ100" s="159">
        <v>0</v>
      </c>
      <c r="CA100" s="159">
        <v>0</v>
      </c>
      <c r="CB100" s="159">
        <v>0</v>
      </c>
      <c r="CC100" s="159">
        <v>0</v>
      </c>
      <c r="CD100" s="159">
        <v>0</v>
      </c>
      <c r="CE100" s="159">
        <v>0</v>
      </c>
      <c r="CF100" s="159">
        <v>0</v>
      </c>
      <c r="CG100" s="159">
        <v>0</v>
      </c>
      <c r="CH100" s="159">
        <v>0</v>
      </c>
      <c r="CI100" s="159">
        <v>0</v>
      </c>
      <c r="CJ100" s="159">
        <v>0</v>
      </c>
      <c r="CK100" s="159">
        <v>0</v>
      </c>
      <c r="CL100" s="159">
        <v>0</v>
      </c>
      <c r="CM100" s="159">
        <v>0</v>
      </c>
      <c r="CN100" s="159">
        <v>0</v>
      </c>
      <c r="CO100" s="159">
        <v>0</v>
      </c>
      <c r="CP100" s="159">
        <v>0</v>
      </c>
      <c r="CQ100" s="159">
        <v>0</v>
      </c>
      <c r="CR100" s="159">
        <v>0</v>
      </c>
      <c r="CS100" s="159">
        <v>0</v>
      </c>
      <c r="CT100" s="159">
        <v>0</v>
      </c>
      <c r="CU100" s="159">
        <v>0</v>
      </c>
      <c r="CV100" s="159">
        <v>0</v>
      </c>
      <c r="CW100" s="159">
        <v>0</v>
      </c>
      <c r="CX100" s="159">
        <v>0</v>
      </c>
      <c r="CY100" s="159">
        <v>0</v>
      </c>
      <c r="CZ100" s="159">
        <v>1</v>
      </c>
      <c r="DA100" s="159">
        <v>0</v>
      </c>
      <c r="DB100" s="159">
        <v>0</v>
      </c>
      <c r="DC100" s="159">
        <v>0</v>
      </c>
      <c r="DD100" s="159">
        <v>0</v>
      </c>
      <c r="DE100" s="159">
        <v>0</v>
      </c>
      <c r="DF100" s="159">
        <v>0</v>
      </c>
      <c r="DG100" s="159">
        <v>0</v>
      </c>
      <c r="DH100" s="159">
        <v>0</v>
      </c>
      <c r="DI100" s="159">
        <v>0</v>
      </c>
      <c r="DJ100" s="159">
        <v>0</v>
      </c>
      <c r="DK100" s="159">
        <v>0</v>
      </c>
      <c r="DL100" s="159">
        <v>0</v>
      </c>
    </row>
    <row r="101" spans="2:116">
      <c r="B101" s="161">
        <v>659</v>
      </c>
      <c r="C101" s="158" t="s">
        <v>524</v>
      </c>
      <c r="D101" s="159">
        <v>0.87866035988768521</v>
      </c>
      <c r="E101" s="159">
        <v>0.5207185096447281</v>
      </c>
      <c r="F101" s="159">
        <v>-1.0455023258005593E-2</v>
      </c>
      <c r="G101" s="159">
        <v>4.0936006867525725E-3</v>
      </c>
      <c r="H101" s="159">
        <v>0.11348658528653655</v>
      </c>
      <c r="I101" s="159">
        <v>0.10584545663576975</v>
      </c>
      <c r="J101" s="159">
        <v>3.0207346982631618E-4</v>
      </c>
      <c r="K101" s="159">
        <v>2.5331652994163654E-4</v>
      </c>
      <c r="L101" s="159">
        <v>2.0565601948333329E-3</v>
      </c>
      <c r="M101" s="159">
        <v>3.3457198815713075E-4</v>
      </c>
      <c r="N101" s="159">
        <v>2.259974069992531E-3</v>
      </c>
      <c r="O101" s="159">
        <v>4.640361287075615E-3</v>
      </c>
      <c r="P101" s="159">
        <v>2.7820859682256179E-3</v>
      </c>
      <c r="Q101" s="159">
        <v>6.4647823738478709E-4</v>
      </c>
      <c r="R101" s="159">
        <v>1.2030368245065301E-3</v>
      </c>
      <c r="S101" s="159">
        <v>9.1444575758099105E-4</v>
      </c>
      <c r="T101" s="159">
        <v>0</v>
      </c>
      <c r="U101" s="159">
        <v>4.1513325485045751E-4</v>
      </c>
      <c r="V101" s="159">
        <v>7.8384150047477194E-4</v>
      </c>
      <c r="W101" s="159">
        <v>1.0328681998278369E-3</v>
      </c>
      <c r="X101" s="159">
        <v>1.2760597488605794E-3</v>
      </c>
      <c r="Y101" s="159">
        <v>6.9387891528183024E-4</v>
      </c>
      <c r="Z101" s="159">
        <v>1.154463315635603E-3</v>
      </c>
      <c r="AA101" s="159">
        <v>1.3911604505971098E-3</v>
      </c>
      <c r="AB101" s="159">
        <v>1.184291707907247E-3</v>
      </c>
      <c r="AC101" s="159">
        <v>3.0291435201135345E-3</v>
      </c>
      <c r="AD101" s="159">
        <v>3.4113792838096551E-4</v>
      </c>
      <c r="AE101" s="159">
        <v>1.0666636859155483E-3</v>
      </c>
      <c r="AF101" s="159">
        <v>6.486947906412904E-4</v>
      </c>
      <c r="AG101" s="159">
        <v>5.706546743158914E-4</v>
      </c>
      <c r="AH101" s="159">
        <v>4.34938280583205E-4</v>
      </c>
      <c r="AI101" s="159">
        <v>6.3521303702808495E-4</v>
      </c>
      <c r="AJ101" s="159">
        <v>1.5222386739091202E-4</v>
      </c>
      <c r="AK101" s="159">
        <v>1.157338627455997E-3</v>
      </c>
      <c r="AL101" s="159">
        <v>7.5113510628410727E-4</v>
      </c>
      <c r="AM101" s="159">
        <v>4.3433384126311241E-4</v>
      </c>
      <c r="AN101" s="159">
        <v>4.4404899380507475E-4</v>
      </c>
      <c r="AO101" s="159">
        <v>7.2252536585827023E-4</v>
      </c>
      <c r="AP101" s="159">
        <v>1.2577076534461904E-3</v>
      </c>
      <c r="AQ101" s="159">
        <v>8.9041053704600262E-4</v>
      </c>
      <c r="AR101" s="159">
        <v>6.1114563461659626E-4</v>
      </c>
      <c r="AS101" s="159">
        <v>4.9381857549275223E-4</v>
      </c>
      <c r="AT101" s="159">
        <v>3.9002643653531573E-4</v>
      </c>
      <c r="AU101" s="159">
        <v>1.6820443571518276E-3</v>
      </c>
      <c r="AV101" s="159">
        <v>8.3799330008392286E-4</v>
      </c>
      <c r="AW101" s="159">
        <v>6.4334647466789087E-4</v>
      </c>
      <c r="AX101" s="159">
        <v>4.8907050925942107E-4</v>
      </c>
      <c r="AY101" s="159">
        <v>1.6335664085544409E-3</v>
      </c>
      <c r="AZ101" s="159">
        <v>1.2923800016622598E-3</v>
      </c>
      <c r="BA101" s="159">
        <v>4.5637420068534414E-3</v>
      </c>
      <c r="BB101" s="159">
        <v>3.5676473450302368E-3</v>
      </c>
      <c r="BC101" s="159">
        <v>1.9516960227820622E-3</v>
      </c>
      <c r="BD101" s="159">
        <v>9.5878278538847467E-4</v>
      </c>
      <c r="BE101" s="159">
        <v>7.9901196113593166E-4</v>
      </c>
      <c r="BF101" s="159">
        <v>9.501436649593393E-4</v>
      </c>
      <c r="BG101" s="159">
        <v>3.5326687131064709E-4</v>
      </c>
      <c r="BH101" s="159">
        <v>9.2395376208660946E-4</v>
      </c>
      <c r="BI101" s="159">
        <v>4.0235137751742158E-4</v>
      </c>
      <c r="BJ101" s="159">
        <v>7.0918289229427855E-4</v>
      </c>
      <c r="BK101" s="159">
        <v>5.7133961835050982E-4</v>
      </c>
      <c r="BL101" s="159">
        <v>3.505174096521759E-4</v>
      </c>
      <c r="BM101" s="159">
        <v>1.9349910060100542E-4</v>
      </c>
      <c r="BN101" s="159">
        <v>2.889677637791931E-4</v>
      </c>
      <c r="BO101" s="159">
        <v>1.6375531260220985E-3</v>
      </c>
      <c r="BP101" s="159">
        <v>1.0231777721914088E-3</v>
      </c>
      <c r="BQ101" s="159">
        <v>8.7525401547818038E-4</v>
      </c>
      <c r="BR101" s="159">
        <v>2.0346177362362168E-3</v>
      </c>
      <c r="BS101" s="159">
        <v>9.0811356419757039E-4</v>
      </c>
      <c r="BT101" s="159">
        <v>2.3159359257137573E-3</v>
      </c>
      <c r="BU101" s="159">
        <v>1.1299146879973209E-3</v>
      </c>
      <c r="BV101" s="159">
        <v>1.4745961939008467E-3</v>
      </c>
      <c r="BW101" s="159">
        <v>2.458152154350482E-3</v>
      </c>
      <c r="BX101" s="159">
        <v>3.5636681820185633E-3</v>
      </c>
      <c r="BY101" s="159">
        <v>1.1055488416721533E-2</v>
      </c>
      <c r="BZ101" s="159">
        <v>2.2397527786305782E-3</v>
      </c>
      <c r="CA101" s="159">
        <v>8.9114384267932817E-4</v>
      </c>
      <c r="CB101" s="159">
        <v>3.2631455701666238E-3</v>
      </c>
      <c r="CC101" s="159">
        <v>1.3116206527506735E-3</v>
      </c>
      <c r="CD101" s="159">
        <v>1.3240240135975051E-3</v>
      </c>
      <c r="CE101" s="159">
        <v>2.0190380070621625E-4</v>
      </c>
      <c r="CF101" s="159">
        <v>1.5372773611163439E-3</v>
      </c>
      <c r="CG101" s="159">
        <v>1.7406002971220185E-3</v>
      </c>
      <c r="CH101" s="159">
        <v>8.6122862659769692E-4</v>
      </c>
      <c r="CI101" s="159">
        <v>1.6907899134741722E-3</v>
      </c>
      <c r="CJ101" s="159">
        <v>5.8416996512349832E-4</v>
      </c>
      <c r="CK101" s="159">
        <v>1.1837676586849287E-3</v>
      </c>
      <c r="CL101" s="159">
        <v>4.3110081114172295E-3</v>
      </c>
      <c r="CM101" s="159">
        <v>1.5657006621532402E-3</v>
      </c>
      <c r="CN101" s="159">
        <v>2.0931363433130781E-4</v>
      </c>
      <c r="CO101" s="159">
        <v>1.4627947282634442E-3</v>
      </c>
      <c r="CP101" s="159">
        <v>1.3135449159833599E-3</v>
      </c>
      <c r="CQ101" s="159">
        <v>1.1998933808297775E-3</v>
      </c>
      <c r="CR101" s="159">
        <v>1.3341520909186462E-3</v>
      </c>
      <c r="CS101" s="159">
        <v>2.3091584582357761E-3</v>
      </c>
      <c r="CT101" s="159">
        <v>2.9304133496461211E-4</v>
      </c>
      <c r="CU101" s="159">
        <v>5.7129884322673532E-4</v>
      </c>
      <c r="CV101" s="159">
        <v>4.5559834857698189E-3</v>
      </c>
      <c r="CW101" s="159">
        <v>1.4745377685951579E-3</v>
      </c>
      <c r="CX101" s="159">
        <v>1.1291678412961256E-3</v>
      </c>
      <c r="CY101" s="159">
        <v>3.4409688352164978E-4</v>
      </c>
      <c r="CZ101" s="159">
        <v>6.4131772553987316E-4</v>
      </c>
      <c r="DA101" s="159">
        <v>1.0003231946180537</v>
      </c>
      <c r="DB101" s="159">
        <v>2.428043396650204E-3</v>
      </c>
      <c r="DC101" s="159">
        <v>2.4067774324251089E-3</v>
      </c>
      <c r="DD101" s="159">
        <v>1.7460549066211661E-3</v>
      </c>
      <c r="DE101" s="159">
        <v>2.2216829346500817E-3</v>
      </c>
      <c r="DF101" s="159">
        <v>1.9672413746158195E-3</v>
      </c>
      <c r="DG101" s="159">
        <v>1.7938981562671099E-3</v>
      </c>
      <c r="DH101" s="159">
        <v>1.826211776417705E-3</v>
      </c>
      <c r="DI101" s="159">
        <v>8.0263836228382131E-3</v>
      </c>
      <c r="DJ101" s="159">
        <v>2.5209023389272476E-3</v>
      </c>
      <c r="DK101" s="159">
        <v>3.7609764052709798E-4</v>
      </c>
      <c r="DL101" s="159">
        <v>5.1634567157669772E-3</v>
      </c>
    </row>
    <row r="102" spans="2:116">
      <c r="B102" s="161">
        <v>661</v>
      </c>
      <c r="C102" s="160" t="s">
        <v>496</v>
      </c>
      <c r="D102" s="159">
        <v>0.47610167437928397</v>
      </c>
      <c r="E102" s="159">
        <v>0.11274079388177502</v>
      </c>
      <c r="F102" s="159">
        <v>8.7610443033343005E-2</v>
      </c>
      <c r="G102" s="159">
        <v>2.1055297672449274E-3</v>
      </c>
      <c r="H102" s="159">
        <v>3.1017869734685694E-2</v>
      </c>
      <c r="I102" s="159">
        <v>2.8600892872242652E-2</v>
      </c>
      <c r="J102" s="159">
        <v>4.7282419743209358E-3</v>
      </c>
      <c r="K102" s="159">
        <v>4.0118450379362496E-3</v>
      </c>
      <c r="L102" s="159">
        <v>6.5485726705607856E-3</v>
      </c>
      <c r="M102" s="159">
        <v>3.6113262576414947E-3</v>
      </c>
      <c r="N102" s="159">
        <v>2.5806371589827985E-3</v>
      </c>
      <c r="O102" s="159">
        <v>2.6643442875158716E-2</v>
      </c>
      <c r="P102" s="159">
        <v>1.9875037540335195E-2</v>
      </c>
      <c r="Q102" s="159">
        <v>1.885108120520747E-3</v>
      </c>
      <c r="R102" s="159">
        <v>2.3717854278711022E-3</v>
      </c>
      <c r="S102" s="159">
        <v>1.0240395160830489E-3</v>
      </c>
      <c r="T102" s="159">
        <v>0</v>
      </c>
      <c r="U102" s="159">
        <v>2.970120846930809E-3</v>
      </c>
      <c r="V102" s="159">
        <v>2.9793214096247591E-3</v>
      </c>
      <c r="W102" s="159">
        <v>5.4453325498712837E-3</v>
      </c>
      <c r="X102" s="159">
        <v>3.212838254318639E-3</v>
      </c>
      <c r="Y102" s="159">
        <v>2.3672354102143942E-3</v>
      </c>
      <c r="Z102" s="159">
        <v>3.1179337676934386E-3</v>
      </c>
      <c r="AA102" s="159">
        <v>1.0208259323383513E-2</v>
      </c>
      <c r="AB102" s="159">
        <v>2.2542844725342449E-3</v>
      </c>
      <c r="AC102" s="159">
        <v>1.2415621519784802E-3</v>
      </c>
      <c r="AD102" s="159">
        <v>1.1050787067399047E-3</v>
      </c>
      <c r="AE102" s="159">
        <v>2.0847949457071446E-3</v>
      </c>
      <c r="AF102" s="159">
        <v>9.4604506050013438E-4</v>
      </c>
      <c r="AG102" s="159">
        <v>2.2459136944767174E-3</v>
      </c>
      <c r="AH102" s="159">
        <v>6.4281548373467496E-4</v>
      </c>
      <c r="AI102" s="159">
        <v>1.524602831792054E-3</v>
      </c>
      <c r="AJ102" s="159">
        <v>1.846616675234921E-4</v>
      </c>
      <c r="AK102" s="159">
        <v>1.1082422051354544E-2</v>
      </c>
      <c r="AL102" s="159">
        <v>3.2841662936796694E-3</v>
      </c>
      <c r="AM102" s="159">
        <v>4.4950233492241113E-3</v>
      </c>
      <c r="AN102" s="159">
        <v>4.8986768422490268E-3</v>
      </c>
      <c r="AO102" s="159">
        <v>3.6990321311304955E-3</v>
      </c>
      <c r="AP102" s="159">
        <v>4.5667067361434173E-3</v>
      </c>
      <c r="AQ102" s="159">
        <v>2.3866092476858823E-3</v>
      </c>
      <c r="AR102" s="159">
        <v>6.1123711894214431E-3</v>
      </c>
      <c r="AS102" s="159">
        <v>4.5708039743780722E-3</v>
      </c>
      <c r="AT102" s="159">
        <v>4.7619863318594394E-4</v>
      </c>
      <c r="AU102" s="159">
        <v>5.8235485845667973E-3</v>
      </c>
      <c r="AV102" s="159">
        <v>2.3984572901630439E-3</v>
      </c>
      <c r="AW102" s="159">
        <v>3.1373115326110402E-3</v>
      </c>
      <c r="AX102" s="159">
        <v>2.1767602647401615E-3</v>
      </c>
      <c r="AY102" s="159">
        <v>4.134778466638349E-3</v>
      </c>
      <c r="AZ102" s="159">
        <v>4.5797514036549601E-3</v>
      </c>
      <c r="BA102" s="159">
        <v>7.5016182225379592E-3</v>
      </c>
      <c r="BB102" s="159">
        <v>7.55292913446936E-3</v>
      </c>
      <c r="BC102" s="159">
        <v>3.8843964814494194E-3</v>
      </c>
      <c r="BD102" s="159">
        <v>5.8018834860061397E-3</v>
      </c>
      <c r="BE102" s="159">
        <v>3.6777356083266865E-3</v>
      </c>
      <c r="BF102" s="159">
        <v>7.7267297139046445E-3</v>
      </c>
      <c r="BG102" s="159">
        <v>3.2800985229875447E-3</v>
      </c>
      <c r="BH102" s="159">
        <v>3.2448428213155633E-3</v>
      </c>
      <c r="BI102" s="159">
        <v>4.4653585728828462E-3</v>
      </c>
      <c r="BJ102" s="159">
        <v>2.8860519456295505E-3</v>
      </c>
      <c r="BK102" s="159">
        <v>1.6952105685620125E-3</v>
      </c>
      <c r="BL102" s="159">
        <v>2.3865926119418794E-3</v>
      </c>
      <c r="BM102" s="159">
        <v>1.1109299658541192E-3</v>
      </c>
      <c r="BN102" s="159">
        <v>2.7553378189254696E-3</v>
      </c>
      <c r="BO102" s="159">
        <v>1.3020774051928174E-2</v>
      </c>
      <c r="BP102" s="159">
        <v>8.7023636043787756E-3</v>
      </c>
      <c r="BQ102" s="159">
        <v>4.9267381039536816E-3</v>
      </c>
      <c r="BR102" s="159">
        <v>2.6142410253266846E-2</v>
      </c>
      <c r="BS102" s="159">
        <v>1.0979179239794492E-2</v>
      </c>
      <c r="BT102" s="159">
        <v>7.3269569774491962E-3</v>
      </c>
      <c r="BU102" s="159">
        <v>2.065933077398812E-2</v>
      </c>
      <c r="BV102" s="159">
        <v>3.0119570614184701E-2</v>
      </c>
      <c r="BW102" s="159">
        <v>5.8565904988980427E-3</v>
      </c>
      <c r="BX102" s="159">
        <v>4.3915941093060646E-3</v>
      </c>
      <c r="BY102" s="159">
        <v>3.0323307471857713E-3</v>
      </c>
      <c r="BZ102" s="159">
        <v>5.2698531794755522E-3</v>
      </c>
      <c r="CA102" s="159">
        <v>7.4959172871546E-3</v>
      </c>
      <c r="CB102" s="159">
        <v>6.3290056117561184E-3</v>
      </c>
      <c r="CC102" s="159">
        <v>2.2349122337317708E-3</v>
      </c>
      <c r="CD102" s="159">
        <v>2.1466517775556261E-3</v>
      </c>
      <c r="CE102" s="159">
        <v>4.5366297757136524E-4</v>
      </c>
      <c r="CF102" s="159">
        <v>2.8275073038692622E-3</v>
      </c>
      <c r="CG102" s="159">
        <v>5.5720294592780965E-3</v>
      </c>
      <c r="CH102" s="159">
        <v>6.208711170239662E-2</v>
      </c>
      <c r="CI102" s="159">
        <v>2.9125844404443569E-3</v>
      </c>
      <c r="CJ102" s="159">
        <v>4.7914540171925979E-2</v>
      </c>
      <c r="CK102" s="159">
        <v>7.3020073136123489E-3</v>
      </c>
      <c r="CL102" s="159">
        <v>4.0984229512648967E-3</v>
      </c>
      <c r="CM102" s="159">
        <v>5.6735802826696118E-3</v>
      </c>
      <c r="CN102" s="159">
        <v>1.1322015520621501E-3</v>
      </c>
      <c r="CO102" s="159">
        <v>8.1099432067946418E-3</v>
      </c>
      <c r="CP102" s="159">
        <v>1.3102677077314981E-2</v>
      </c>
      <c r="CQ102" s="159">
        <v>6.7337885585746814E-3</v>
      </c>
      <c r="CR102" s="159">
        <v>2.6072592627413124E-2</v>
      </c>
      <c r="CS102" s="159">
        <v>6.4267897208630234E-3</v>
      </c>
      <c r="CT102" s="159">
        <v>7.6060796212259439E-3</v>
      </c>
      <c r="CU102" s="159">
        <v>1.9808602664801219E-3</v>
      </c>
      <c r="CV102" s="159">
        <v>3.6970736006637132E-3</v>
      </c>
      <c r="CW102" s="159">
        <v>4.1096949984098892E-3</v>
      </c>
      <c r="CX102" s="159">
        <v>8.6828684240853257E-3</v>
      </c>
      <c r="CY102" s="159">
        <v>4.4930571844253699E-3</v>
      </c>
      <c r="CZ102" s="159">
        <v>1.0130795640813407E-2</v>
      </c>
      <c r="DA102" s="159">
        <v>4.8262520550008412E-3</v>
      </c>
      <c r="DB102" s="159">
        <v>1.0030469041408077</v>
      </c>
      <c r="DC102" s="159">
        <v>4.0316449956144043E-3</v>
      </c>
      <c r="DD102" s="159">
        <v>4.6730601145185983E-3</v>
      </c>
      <c r="DE102" s="159">
        <v>6.9663372642478653E-3</v>
      </c>
      <c r="DF102" s="159">
        <v>7.6259544409108078E-3</v>
      </c>
      <c r="DG102" s="159">
        <v>2.173350260152689E-3</v>
      </c>
      <c r="DH102" s="159">
        <v>3.4289693777203581E-3</v>
      </c>
      <c r="DI102" s="159">
        <v>5.3463672117921345E-3</v>
      </c>
      <c r="DJ102" s="159">
        <v>4.5942372573808338E-3</v>
      </c>
      <c r="DK102" s="159">
        <v>1.8814055871249076E-3</v>
      </c>
      <c r="DL102" s="159">
        <v>5.2467898388308598E-3</v>
      </c>
    </row>
    <row r="103" spans="2:116">
      <c r="B103" s="161">
        <v>662</v>
      </c>
      <c r="C103" s="158" t="s">
        <v>497</v>
      </c>
      <c r="D103" s="159">
        <v>0.1130668425767325</v>
      </c>
      <c r="E103" s="159">
        <v>0.10556161346007281</v>
      </c>
      <c r="F103" s="159">
        <v>2.2271137954277039E-2</v>
      </c>
      <c r="G103" s="159">
        <v>8.895654011038077E-6</v>
      </c>
      <c r="H103" s="159">
        <v>2.9442247068865352E-2</v>
      </c>
      <c r="I103" s="159">
        <v>2.4102333521442348E-2</v>
      </c>
      <c r="J103" s="159">
        <v>2.3446483820503862E-4</v>
      </c>
      <c r="K103" s="159">
        <v>1.4800171390554794E-4</v>
      </c>
      <c r="L103" s="159">
        <v>7.4665146233341274E-4</v>
      </c>
      <c r="M103" s="159">
        <v>4.2483086181004234E-4</v>
      </c>
      <c r="N103" s="159">
        <v>2.413611722855429E-4</v>
      </c>
      <c r="O103" s="159">
        <v>4.7830738354420982E-4</v>
      </c>
      <c r="P103" s="159">
        <v>6.4192987399860511E-4</v>
      </c>
      <c r="Q103" s="159">
        <v>9.9122782213458037E-4</v>
      </c>
      <c r="R103" s="159">
        <v>2.0473259783774424E-3</v>
      </c>
      <c r="S103" s="159">
        <v>1.4630176581339511E-4</v>
      </c>
      <c r="T103" s="159">
        <v>0</v>
      </c>
      <c r="U103" s="159">
        <v>2.3155481211013264E-4</v>
      </c>
      <c r="V103" s="159">
        <v>1.0168101504877901E-3</v>
      </c>
      <c r="W103" s="159">
        <v>3.8733685130074171E-4</v>
      </c>
      <c r="X103" s="159">
        <v>8.3441585736375749E-4</v>
      </c>
      <c r="Y103" s="159">
        <v>3.9094103102655769E-4</v>
      </c>
      <c r="Z103" s="159">
        <v>7.1459099187937461E-4</v>
      </c>
      <c r="AA103" s="159">
        <v>5.0102123699219739E-4</v>
      </c>
      <c r="AB103" s="159">
        <v>4.7787576188566898E-4</v>
      </c>
      <c r="AC103" s="159">
        <v>2.9439545954612086E-4</v>
      </c>
      <c r="AD103" s="159">
        <v>6.5291635291160019E-5</v>
      </c>
      <c r="AE103" s="159">
        <v>2.6159752021807264E-4</v>
      </c>
      <c r="AF103" s="159">
        <v>1.559496974335855E-4</v>
      </c>
      <c r="AG103" s="159">
        <v>5.1800227888248128E-4</v>
      </c>
      <c r="AH103" s="159">
        <v>6.8253816953366792E-4</v>
      </c>
      <c r="AI103" s="159">
        <v>2.1547190286159991E-3</v>
      </c>
      <c r="AJ103" s="159">
        <v>4.5060405334896404E-5</v>
      </c>
      <c r="AK103" s="159">
        <v>1.7550569967211344E-4</v>
      </c>
      <c r="AL103" s="159">
        <v>8.6339639712137094E-4</v>
      </c>
      <c r="AM103" s="159">
        <v>6.2065739247118732E-4</v>
      </c>
      <c r="AN103" s="159">
        <v>8.3304843305241085E-4</v>
      </c>
      <c r="AO103" s="159">
        <v>3.2968898184049819E-4</v>
      </c>
      <c r="AP103" s="159">
        <v>2.5157689064581154E-4</v>
      </c>
      <c r="AQ103" s="159">
        <v>1.0582695931863214E-3</v>
      </c>
      <c r="AR103" s="159">
        <v>4.3560707764160871E-4</v>
      </c>
      <c r="AS103" s="159">
        <v>1.8327083711273742E-4</v>
      </c>
      <c r="AT103" s="159">
        <v>8.8074569213603712E-5</v>
      </c>
      <c r="AU103" s="159">
        <v>3.94866535689506E-4</v>
      </c>
      <c r="AV103" s="159">
        <v>1.561999307066416E-4</v>
      </c>
      <c r="AW103" s="159">
        <v>2.0837968577463829E-4</v>
      </c>
      <c r="AX103" s="159">
        <v>2.0174999018058109E-4</v>
      </c>
      <c r="AY103" s="159">
        <v>5.7946472511652284E-4</v>
      </c>
      <c r="AZ103" s="159">
        <v>3.604998541805585E-4</v>
      </c>
      <c r="BA103" s="159">
        <v>1.1437003027826621E-3</v>
      </c>
      <c r="BB103" s="159">
        <v>6.020079323679913E-4</v>
      </c>
      <c r="BC103" s="159">
        <v>9.9469032602449549E-4</v>
      </c>
      <c r="BD103" s="159">
        <v>8.8990415824321233E-4</v>
      </c>
      <c r="BE103" s="159">
        <v>4.7742042527962303E-4</v>
      </c>
      <c r="BF103" s="159">
        <v>6.6079029727927256E-4</v>
      </c>
      <c r="BG103" s="159">
        <v>1.8393683442019617E-3</v>
      </c>
      <c r="BH103" s="159">
        <v>8.0355508731251525E-4</v>
      </c>
      <c r="BI103" s="159">
        <v>5.3073948428845571E-4</v>
      </c>
      <c r="BJ103" s="159">
        <v>7.1263545456889087E-4</v>
      </c>
      <c r="BK103" s="159">
        <v>9.5784683961748658E-4</v>
      </c>
      <c r="BL103" s="159">
        <v>1.0865234326517025E-3</v>
      </c>
      <c r="BM103" s="159">
        <v>5.282515366797887E-4</v>
      </c>
      <c r="BN103" s="159">
        <v>7.9697329761894227E-4</v>
      </c>
      <c r="BO103" s="159">
        <v>6.4527618176244404E-4</v>
      </c>
      <c r="BP103" s="159">
        <v>6.8247455456270454E-4</v>
      </c>
      <c r="BQ103" s="159">
        <v>1.2036536897891957E-3</v>
      </c>
      <c r="BR103" s="159">
        <v>2.0487244712289298E-4</v>
      </c>
      <c r="BS103" s="159">
        <v>5.6200285782179746E-4</v>
      </c>
      <c r="BT103" s="159">
        <v>2.8841568446978677E-4</v>
      </c>
      <c r="BU103" s="159">
        <v>3.9882177271320077E-4</v>
      </c>
      <c r="BV103" s="159">
        <v>3.1670003030248123E-4</v>
      </c>
      <c r="BW103" s="159">
        <v>8.3000827446570735E-4</v>
      </c>
      <c r="BX103" s="159">
        <v>1.2221406063600635E-3</v>
      </c>
      <c r="BY103" s="159">
        <v>1.2757617972397703E-3</v>
      </c>
      <c r="BZ103" s="159">
        <v>3.6510536939057071E-4</v>
      </c>
      <c r="CA103" s="159">
        <v>1.5321765280546817E-3</v>
      </c>
      <c r="CB103" s="159">
        <v>3.6074709217994161E-3</v>
      </c>
      <c r="CC103" s="159">
        <v>2.1290659101876794E-3</v>
      </c>
      <c r="CD103" s="159">
        <v>2.1268715492015651E-3</v>
      </c>
      <c r="CE103" s="159">
        <v>2.2196778803848966E-4</v>
      </c>
      <c r="CF103" s="159">
        <v>8.6806589383641016E-4</v>
      </c>
      <c r="CG103" s="159">
        <v>5.3403264573502376E-4</v>
      </c>
      <c r="CH103" s="159">
        <v>4.8713655697425572E-4</v>
      </c>
      <c r="CI103" s="159">
        <v>1.2293712818377677E-3</v>
      </c>
      <c r="CJ103" s="159">
        <v>1.6655381771387254E-3</v>
      </c>
      <c r="CK103" s="159">
        <v>7.8285350159755713E-4</v>
      </c>
      <c r="CL103" s="159">
        <v>4.2155911393844419E-4</v>
      </c>
      <c r="CM103" s="159">
        <v>9.93114875120601E-4</v>
      </c>
      <c r="CN103" s="159">
        <v>2.0624166864233949E-4</v>
      </c>
      <c r="CO103" s="159">
        <v>3.3066325037781267E-3</v>
      </c>
      <c r="CP103" s="159">
        <v>2.6969492473943638E-3</v>
      </c>
      <c r="CQ103" s="159">
        <v>2.2843182054694917E-3</v>
      </c>
      <c r="CR103" s="159">
        <v>3.9903369600676787E-3</v>
      </c>
      <c r="CS103" s="159">
        <v>5.0140853504449263E-3</v>
      </c>
      <c r="CT103" s="159">
        <v>3.3771903659338115E-4</v>
      </c>
      <c r="CU103" s="159">
        <v>5.2619975237470343E-4</v>
      </c>
      <c r="CV103" s="159">
        <v>6.0060456793087651E-4</v>
      </c>
      <c r="CW103" s="159">
        <v>4.1182297542725899E-4</v>
      </c>
      <c r="CX103" s="159">
        <v>1.2682271812144441E-3</v>
      </c>
      <c r="CY103" s="159">
        <v>2.5144380054487411E-4</v>
      </c>
      <c r="CZ103" s="159">
        <v>3.2745498082956663E-4</v>
      </c>
      <c r="DA103" s="159">
        <v>8.5986143117467947E-4</v>
      </c>
      <c r="DB103" s="159">
        <v>1.1335730632852136E-3</v>
      </c>
      <c r="DC103" s="159">
        <v>1.000739558098052</v>
      </c>
      <c r="DD103" s="159">
        <v>5.4757882429441469E-4</v>
      </c>
      <c r="DE103" s="159">
        <v>2.1483222798564473E-3</v>
      </c>
      <c r="DF103" s="159">
        <v>6.7269619307717293E-4</v>
      </c>
      <c r="DG103" s="159">
        <v>1.5422365207082187E-3</v>
      </c>
      <c r="DH103" s="159">
        <v>1.7811754777800701E-3</v>
      </c>
      <c r="DI103" s="159">
        <v>1.6392192619980948E-3</v>
      </c>
      <c r="DJ103" s="159">
        <v>1.3795376306017313E-3</v>
      </c>
      <c r="DK103" s="159">
        <v>3.8480912682562271E-4</v>
      </c>
      <c r="DL103" s="159">
        <v>1.0055751308177612E-3</v>
      </c>
    </row>
    <row r="104" spans="2:116">
      <c r="B104" s="161">
        <v>663</v>
      </c>
      <c r="C104" s="158" t="s">
        <v>498</v>
      </c>
      <c r="D104" s="159">
        <v>0.70119000467395631</v>
      </c>
      <c r="E104" s="159">
        <v>0.32566494031415349</v>
      </c>
      <c r="F104" s="159">
        <v>1.0559181506617922E-2</v>
      </c>
      <c r="G104" s="159">
        <v>1.1711149721987427E-2</v>
      </c>
      <c r="H104" s="159">
        <v>8.063824919500788E-2</v>
      </c>
      <c r="I104" s="159">
        <v>7.203142346977541E-2</v>
      </c>
      <c r="J104" s="159">
        <v>1.9358192660237084E-2</v>
      </c>
      <c r="K104" s="159">
        <v>8.7384906180252644E-3</v>
      </c>
      <c r="L104" s="159">
        <v>9.1978733725145614E-3</v>
      </c>
      <c r="M104" s="159">
        <v>1.9569849883384983E-2</v>
      </c>
      <c r="N104" s="159">
        <v>5.773265328195349E-3</v>
      </c>
      <c r="O104" s="159">
        <v>2.1540294117891122E-2</v>
      </c>
      <c r="P104" s="159">
        <v>4.6448154318644123E-2</v>
      </c>
      <c r="Q104" s="159">
        <v>4.2309891529962182E-3</v>
      </c>
      <c r="R104" s="159">
        <v>4.6919162542482552E-3</v>
      </c>
      <c r="S104" s="159">
        <v>3.011216858616491E-3</v>
      </c>
      <c r="T104" s="159">
        <v>0</v>
      </c>
      <c r="U104" s="159">
        <v>7.8954894080812271E-3</v>
      </c>
      <c r="V104" s="159">
        <v>6.4367924175091238E-3</v>
      </c>
      <c r="W104" s="159">
        <v>1.2315372807196356E-2</v>
      </c>
      <c r="X104" s="159">
        <v>5.0836258588855474E-3</v>
      </c>
      <c r="Y104" s="159">
        <v>5.9002113893918667E-3</v>
      </c>
      <c r="Z104" s="159">
        <v>5.7783003974180673E-3</v>
      </c>
      <c r="AA104" s="159">
        <v>9.5974935402028273E-3</v>
      </c>
      <c r="AB104" s="159">
        <v>1.0602152126479513E-2</v>
      </c>
      <c r="AC104" s="159">
        <v>5.4560547959548429E-3</v>
      </c>
      <c r="AD104" s="159">
        <v>6.0534452880400564E-3</v>
      </c>
      <c r="AE104" s="159">
        <v>1.2195375650309991E-2</v>
      </c>
      <c r="AF104" s="159">
        <v>4.148985198763922E-3</v>
      </c>
      <c r="AG104" s="159">
        <v>7.8793016501487456E-3</v>
      </c>
      <c r="AH104" s="159">
        <v>1.5256503031274981E-3</v>
      </c>
      <c r="AI104" s="159">
        <v>2.9028065597312414E-3</v>
      </c>
      <c r="AJ104" s="159">
        <v>1.6554042850127511E-3</v>
      </c>
      <c r="AK104" s="159">
        <v>9.606007243665695E-3</v>
      </c>
      <c r="AL104" s="159">
        <v>8.7935997511632991E-3</v>
      </c>
      <c r="AM104" s="159">
        <v>1.1285540838986242E-2</v>
      </c>
      <c r="AN104" s="159">
        <v>1.0502987600792246E-2</v>
      </c>
      <c r="AO104" s="159">
        <v>8.5460548375666783E-3</v>
      </c>
      <c r="AP104" s="159">
        <v>1.2214876891708694E-2</v>
      </c>
      <c r="AQ104" s="159">
        <v>1.0863847075173072E-2</v>
      </c>
      <c r="AR104" s="159">
        <v>1.3847246863175348E-2</v>
      </c>
      <c r="AS104" s="159">
        <v>4.6505239525238801E-2</v>
      </c>
      <c r="AT104" s="159">
        <v>-9.6852769722577847E-4</v>
      </c>
      <c r="AU104" s="159">
        <v>1.5704945581447638E-2</v>
      </c>
      <c r="AV104" s="159">
        <v>2.8431573306156111E-3</v>
      </c>
      <c r="AW104" s="159">
        <v>7.8233845059353831E-3</v>
      </c>
      <c r="AX104" s="159">
        <v>5.3349212050523565E-3</v>
      </c>
      <c r="AY104" s="159">
        <v>1.4358642385560732E-2</v>
      </c>
      <c r="AZ104" s="159">
        <v>1.0034494803928986E-2</v>
      </c>
      <c r="BA104" s="159">
        <v>1.2774100143419011E-2</v>
      </c>
      <c r="BB104" s="159">
        <v>8.2741121545739562E-3</v>
      </c>
      <c r="BC104" s="159">
        <v>1.0146907205079853E-2</v>
      </c>
      <c r="BD104" s="159">
        <v>8.4068046436938954E-3</v>
      </c>
      <c r="BE104" s="159">
        <v>8.5398041087340702E-3</v>
      </c>
      <c r="BF104" s="159">
        <v>5.8979435130848369E-3</v>
      </c>
      <c r="BG104" s="159">
        <v>4.9513021424000877E-3</v>
      </c>
      <c r="BH104" s="159">
        <v>7.3594592424338807E-3</v>
      </c>
      <c r="BI104" s="159">
        <v>3.0001930135566163E-3</v>
      </c>
      <c r="BJ104" s="159">
        <v>3.8724798993476544E-3</v>
      </c>
      <c r="BK104" s="159">
        <v>5.8065869619257074E-3</v>
      </c>
      <c r="BL104" s="159">
        <v>3.8163322082264291E-3</v>
      </c>
      <c r="BM104" s="159">
        <v>2.2066794973463321E-3</v>
      </c>
      <c r="BN104" s="159">
        <v>5.8501215596315354E-3</v>
      </c>
      <c r="BO104" s="159">
        <v>8.0585534530106685E-3</v>
      </c>
      <c r="BP104" s="159">
        <v>4.2151139295435926E-3</v>
      </c>
      <c r="BQ104" s="159">
        <v>7.6741208694347173E-3</v>
      </c>
      <c r="BR104" s="159">
        <v>1.0760117307617076E-2</v>
      </c>
      <c r="BS104" s="159">
        <v>7.5372516522803036E-3</v>
      </c>
      <c r="BT104" s="159">
        <v>1.173911770518841E-2</v>
      </c>
      <c r="BU104" s="159">
        <v>1.2519355187915311E-2</v>
      </c>
      <c r="BV104" s="159">
        <v>1.1369885217779071E-2</v>
      </c>
      <c r="BW104" s="159">
        <v>5.0364839131097426E-2</v>
      </c>
      <c r="BX104" s="159">
        <v>3.784552036663935E-3</v>
      </c>
      <c r="BY104" s="159">
        <v>2.3131856707215692E-2</v>
      </c>
      <c r="BZ104" s="159">
        <v>2.1251939333405596E-2</v>
      </c>
      <c r="CA104" s="159">
        <v>7.9171253066123385E-3</v>
      </c>
      <c r="CB104" s="159">
        <v>4.6010032453948054E-3</v>
      </c>
      <c r="CC104" s="159">
        <v>3.719727171605766E-3</v>
      </c>
      <c r="CD104" s="159">
        <v>2.5910595259179443E-3</v>
      </c>
      <c r="CE104" s="159">
        <v>4.5300500680474939E-4</v>
      </c>
      <c r="CF104" s="159">
        <v>5.1363804178295499E-3</v>
      </c>
      <c r="CG104" s="159">
        <v>2.5703214629411972E-2</v>
      </c>
      <c r="CH104" s="159">
        <v>0.14737968165432427</v>
      </c>
      <c r="CI104" s="159">
        <v>4.2431451514099343E-3</v>
      </c>
      <c r="CJ104" s="159">
        <v>1.1659002324864802E-2</v>
      </c>
      <c r="CK104" s="159">
        <v>1.1009785398849252E-2</v>
      </c>
      <c r="CL104" s="159">
        <v>8.1115868743490329E-3</v>
      </c>
      <c r="CM104" s="159">
        <v>7.581715262882243E-3</v>
      </c>
      <c r="CN104" s="159">
        <v>3.1035204612738583E-3</v>
      </c>
      <c r="CO104" s="159">
        <v>5.7356846889547635E-3</v>
      </c>
      <c r="CP104" s="159">
        <v>8.5403506359866353E-3</v>
      </c>
      <c r="CQ104" s="159">
        <v>1.4547458562491185E-2</v>
      </c>
      <c r="CR104" s="159">
        <v>7.2226204753903598E-3</v>
      </c>
      <c r="CS104" s="159">
        <v>6.0398722267013174E-3</v>
      </c>
      <c r="CT104" s="159">
        <v>1.1004442148046118E-2</v>
      </c>
      <c r="CU104" s="159">
        <v>3.7334014911248768E-3</v>
      </c>
      <c r="CV104" s="159">
        <v>1.3677481860886829E-2</v>
      </c>
      <c r="CW104" s="159">
        <v>3.5452793520304158E-3</v>
      </c>
      <c r="CX104" s="159">
        <v>1.0249614079576806E-2</v>
      </c>
      <c r="CY104" s="159">
        <v>5.02224442690518E-3</v>
      </c>
      <c r="CZ104" s="159">
        <v>4.3484724404326582E-3</v>
      </c>
      <c r="DA104" s="159">
        <v>8.7029468921567908E-3</v>
      </c>
      <c r="DB104" s="159">
        <v>7.7782643779779476E-2</v>
      </c>
      <c r="DC104" s="159">
        <v>5.0924583745205233E-3</v>
      </c>
      <c r="DD104" s="159">
        <v>1.0081233186572196</v>
      </c>
      <c r="DE104" s="159">
        <v>5.3431974200394399E-3</v>
      </c>
      <c r="DF104" s="159">
        <v>1.0405509669803985E-2</v>
      </c>
      <c r="DG104" s="159">
        <v>5.8235511251580824E-3</v>
      </c>
      <c r="DH104" s="159">
        <v>9.6221480415206954E-3</v>
      </c>
      <c r="DI104" s="159">
        <v>1.0654510560090908E-2</v>
      </c>
      <c r="DJ104" s="159">
        <v>7.3990901520511613E-3</v>
      </c>
      <c r="DK104" s="159">
        <v>2.8733876399747835E-3</v>
      </c>
      <c r="DL104" s="159">
        <v>7.5798002223059317E-3</v>
      </c>
    </row>
    <row r="105" spans="2:116">
      <c r="B105" s="161">
        <v>669</v>
      </c>
      <c r="C105" s="158" t="s">
        <v>499</v>
      </c>
      <c r="D105" s="159">
        <v>0.50404100505806737</v>
      </c>
      <c r="E105" s="159">
        <v>0.29998121695837543</v>
      </c>
      <c r="F105" s="159">
        <v>0.21510190654686492</v>
      </c>
      <c r="G105" s="159">
        <v>1.9996042079095037E-3</v>
      </c>
      <c r="H105" s="159">
        <v>0.1052150299293771</v>
      </c>
      <c r="I105" s="159">
        <v>8.6747183442138595E-2</v>
      </c>
      <c r="J105" s="159">
        <v>5.6733210667743467E-3</v>
      </c>
      <c r="K105" s="159">
        <v>4.7014376234594587E-3</v>
      </c>
      <c r="L105" s="159">
        <v>1.7799904307374173E-2</v>
      </c>
      <c r="M105" s="159">
        <v>3.2915339922758194E-3</v>
      </c>
      <c r="N105" s="159">
        <v>7.4280496205951932E-3</v>
      </c>
      <c r="O105" s="159">
        <v>2.561566309016497E-2</v>
      </c>
      <c r="P105" s="159">
        <v>1.7404203299260429E-2</v>
      </c>
      <c r="Q105" s="159">
        <v>1.0963786912653466E-2</v>
      </c>
      <c r="R105" s="159">
        <v>1.0508665480195844E-2</v>
      </c>
      <c r="S105" s="159">
        <v>5.136861759892088E-3</v>
      </c>
      <c r="T105" s="159">
        <v>0</v>
      </c>
      <c r="U105" s="159">
        <v>8.0712463471565715E-3</v>
      </c>
      <c r="V105" s="159">
        <v>2.2594353906229128E-2</v>
      </c>
      <c r="W105" s="159">
        <v>9.3583043336714824E-3</v>
      </c>
      <c r="X105" s="159">
        <v>1.6205799661708806E-2</v>
      </c>
      <c r="Y105" s="159">
        <v>9.5965864059961853E-3</v>
      </c>
      <c r="Z105" s="159">
        <v>1.4217622793870536E-2</v>
      </c>
      <c r="AA105" s="159">
        <v>3.447186206757008E-2</v>
      </c>
      <c r="AB105" s="159">
        <v>9.0345416210937373E-3</v>
      </c>
      <c r="AC105" s="159">
        <v>5.0672279736297269E-3</v>
      </c>
      <c r="AD105" s="159">
        <v>3.1057682022970728E-3</v>
      </c>
      <c r="AE105" s="159">
        <v>9.6089728885139589E-3</v>
      </c>
      <c r="AF105" s="159">
        <v>5.8463119686489092E-3</v>
      </c>
      <c r="AG105" s="159">
        <v>1.0398190590636144E-2</v>
      </c>
      <c r="AH105" s="159">
        <v>4.1733815688652686E-3</v>
      </c>
      <c r="AI105" s="159">
        <v>9.9189728253446692E-3</v>
      </c>
      <c r="AJ105" s="159">
        <v>1.6849701052006412E-3</v>
      </c>
      <c r="AK105" s="159">
        <v>7.8055478629184437E-3</v>
      </c>
      <c r="AL105" s="159">
        <v>1.869859732989957E-2</v>
      </c>
      <c r="AM105" s="159">
        <v>1.5971033547783228E-2</v>
      </c>
      <c r="AN105" s="159">
        <v>2.1028810996135221E-2</v>
      </c>
      <c r="AO105" s="159">
        <v>1.949181974748607E-2</v>
      </c>
      <c r="AP105" s="159">
        <v>2.5908254564470656E-2</v>
      </c>
      <c r="AQ105" s="159">
        <v>1.2329761919911007E-2</v>
      </c>
      <c r="AR105" s="159">
        <v>2.3550027906257074E-2</v>
      </c>
      <c r="AS105" s="159">
        <v>1.9103493629585449E-2</v>
      </c>
      <c r="AT105" s="159">
        <v>1.3046095765019371E-3</v>
      </c>
      <c r="AU105" s="159">
        <v>1.8877748803338115E-2</v>
      </c>
      <c r="AV105" s="159">
        <v>6.3911911971955343E-3</v>
      </c>
      <c r="AW105" s="159">
        <v>5.6946902633020664E-3</v>
      </c>
      <c r="AX105" s="159">
        <v>7.6472654925962948E-3</v>
      </c>
      <c r="AY105" s="159">
        <v>1.7989031115832582E-2</v>
      </c>
      <c r="AZ105" s="159">
        <v>1.8704170704064535E-2</v>
      </c>
      <c r="BA105" s="159">
        <v>2.7033996446057359E-2</v>
      </c>
      <c r="BB105" s="159">
        <v>1.7391310908995511E-2</v>
      </c>
      <c r="BC105" s="159">
        <v>2.0933868683706627E-2</v>
      </c>
      <c r="BD105" s="159">
        <v>1.7618635718857144E-2</v>
      </c>
      <c r="BE105" s="159">
        <v>1.7119605584473157E-2</v>
      </c>
      <c r="BF105" s="159">
        <v>1.6890406789100931E-2</v>
      </c>
      <c r="BG105" s="159">
        <v>1.6405951916752447E-2</v>
      </c>
      <c r="BH105" s="159">
        <v>1.6372748692007815E-2</v>
      </c>
      <c r="BI105" s="159">
        <v>6.8726032385509912E-3</v>
      </c>
      <c r="BJ105" s="159">
        <v>1.8190794196281439E-2</v>
      </c>
      <c r="BK105" s="159">
        <v>1.8471145343708948E-2</v>
      </c>
      <c r="BL105" s="159">
        <v>1.0578227106698122E-2</v>
      </c>
      <c r="BM105" s="159">
        <v>6.650876560021687E-3</v>
      </c>
      <c r="BN105" s="159">
        <v>1.5830509285575625E-2</v>
      </c>
      <c r="BO105" s="159">
        <v>2.3017693299298946E-2</v>
      </c>
      <c r="BP105" s="159">
        <v>1.8164581285974708E-2</v>
      </c>
      <c r="BQ105" s="159">
        <v>1.165585495394173E-2</v>
      </c>
      <c r="BR105" s="159">
        <v>1.5698361255598457E-2</v>
      </c>
      <c r="BS105" s="159">
        <v>3.7131291627225123E-2</v>
      </c>
      <c r="BT105" s="159">
        <v>1.6481983607320949E-2</v>
      </c>
      <c r="BU105" s="159">
        <v>6.6561741492193835E-2</v>
      </c>
      <c r="BV105" s="159">
        <v>2.134339527710195E-2</v>
      </c>
      <c r="BW105" s="159">
        <v>5.1149573681122412E-2</v>
      </c>
      <c r="BX105" s="159">
        <v>1.557174366009788E-2</v>
      </c>
      <c r="BY105" s="159">
        <v>6.8180978948847878E-2</v>
      </c>
      <c r="BZ105" s="159">
        <v>2.6703630741088988E-2</v>
      </c>
      <c r="CA105" s="159">
        <v>4.2062701575954833E-2</v>
      </c>
      <c r="CB105" s="159">
        <v>4.6965264495805854E-2</v>
      </c>
      <c r="CC105" s="159">
        <v>5.061290436365877E-2</v>
      </c>
      <c r="CD105" s="159">
        <v>3.1328373134819384E-2</v>
      </c>
      <c r="CE105" s="159">
        <v>4.0138783648961725E-3</v>
      </c>
      <c r="CF105" s="159">
        <v>2.2724262662372079E-2</v>
      </c>
      <c r="CG105" s="159">
        <v>1.107047658660632E-2</v>
      </c>
      <c r="CH105" s="159">
        <v>1.5758455352492866E-2</v>
      </c>
      <c r="CI105" s="159">
        <v>1.9019566228878678E-2</v>
      </c>
      <c r="CJ105" s="159">
        <v>2.1090617294968299E-2</v>
      </c>
      <c r="CK105" s="159">
        <v>2.7474997794256793E-2</v>
      </c>
      <c r="CL105" s="159">
        <v>6.8680248881074588E-2</v>
      </c>
      <c r="CM105" s="159">
        <v>5.6942880998287329E-2</v>
      </c>
      <c r="CN105" s="159">
        <v>6.6559868290947104E-3</v>
      </c>
      <c r="CO105" s="159">
        <v>5.8844969992327169E-2</v>
      </c>
      <c r="CP105" s="159">
        <v>6.143131305041008E-2</v>
      </c>
      <c r="CQ105" s="159">
        <v>0.10156878982068952</v>
      </c>
      <c r="CR105" s="159">
        <v>8.5821138560552526E-2</v>
      </c>
      <c r="CS105" s="159">
        <v>2.9541910500712688E-2</v>
      </c>
      <c r="CT105" s="159">
        <v>2.8734717410273076E-2</v>
      </c>
      <c r="CU105" s="159">
        <v>1.620648099150334E-2</v>
      </c>
      <c r="CV105" s="159">
        <v>5.5017908086616558E-2</v>
      </c>
      <c r="CW105" s="159">
        <v>2.2454611738444281E-2</v>
      </c>
      <c r="CX105" s="159">
        <v>3.0710441324386571E-2</v>
      </c>
      <c r="CY105" s="159">
        <v>2.2614818938352564E-2</v>
      </c>
      <c r="CZ105" s="159">
        <v>1.6835976352817191E-2</v>
      </c>
      <c r="DA105" s="159">
        <v>3.6221460654916479E-2</v>
      </c>
      <c r="DB105" s="159">
        <v>3.7618935318539583E-2</v>
      </c>
      <c r="DC105" s="159">
        <v>4.2716151605191946E-2</v>
      </c>
      <c r="DD105" s="159">
        <v>1.9911933609626425E-2</v>
      </c>
      <c r="DE105" s="159">
        <v>1.0821051667146433</v>
      </c>
      <c r="DF105" s="159">
        <v>1.6719921487263034E-2</v>
      </c>
      <c r="DG105" s="159">
        <v>1.5924410765966793E-2</v>
      </c>
      <c r="DH105" s="159">
        <v>2.1771250163450676E-2</v>
      </c>
      <c r="DI105" s="159">
        <v>2.0349087088822757E-2</v>
      </c>
      <c r="DJ105" s="159">
        <v>1.5795442655232899E-2</v>
      </c>
      <c r="DK105" s="159">
        <v>9.4798892078975239E-3</v>
      </c>
      <c r="DL105" s="159">
        <v>2.7065615602646378E-2</v>
      </c>
    </row>
    <row r="106" spans="2:116">
      <c r="B106" s="161">
        <v>671</v>
      </c>
      <c r="C106" s="158" t="s">
        <v>500</v>
      </c>
      <c r="D106" s="159">
        <v>5.8091070816597146E-2</v>
      </c>
      <c r="E106" s="159">
        <v>0.25750197613359349</v>
      </c>
      <c r="F106" s="159">
        <v>3.7745225800269615E-2</v>
      </c>
      <c r="G106" s="159">
        <v>1.0122757505862213E-2</v>
      </c>
      <c r="H106" s="159">
        <v>0.10758527404140142</v>
      </c>
      <c r="I106" s="159">
        <v>0.10058679004812575</v>
      </c>
      <c r="J106" s="159">
        <v>0</v>
      </c>
      <c r="K106" s="159">
        <v>0</v>
      </c>
      <c r="L106" s="159">
        <v>0</v>
      </c>
      <c r="M106" s="159">
        <v>0</v>
      </c>
      <c r="N106" s="159">
        <v>0</v>
      </c>
      <c r="O106" s="159">
        <v>0</v>
      </c>
      <c r="P106" s="159">
        <v>0</v>
      </c>
      <c r="Q106" s="159">
        <v>0</v>
      </c>
      <c r="R106" s="159">
        <v>0</v>
      </c>
      <c r="S106" s="159">
        <v>0</v>
      </c>
      <c r="T106" s="159">
        <v>0</v>
      </c>
      <c r="U106" s="159">
        <v>0</v>
      </c>
      <c r="V106" s="159">
        <v>0</v>
      </c>
      <c r="W106" s="159">
        <v>0</v>
      </c>
      <c r="X106" s="159">
        <v>0</v>
      </c>
      <c r="Y106" s="159">
        <v>0</v>
      </c>
      <c r="Z106" s="159">
        <v>0</v>
      </c>
      <c r="AA106" s="159">
        <v>0</v>
      </c>
      <c r="AB106" s="159">
        <v>0</v>
      </c>
      <c r="AC106" s="159">
        <v>0</v>
      </c>
      <c r="AD106" s="159">
        <v>0</v>
      </c>
      <c r="AE106" s="159">
        <v>0</v>
      </c>
      <c r="AF106" s="159">
        <v>0</v>
      </c>
      <c r="AG106" s="159">
        <v>0</v>
      </c>
      <c r="AH106" s="159">
        <v>0</v>
      </c>
      <c r="AI106" s="159">
        <v>0</v>
      </c>
      <c r="AJ106" s="159">
        <v>0</v>
      </c>
      <c r="AK106" s="159">
        <v>0</v>
      </c>
      <c r="AL106" s="159">
        <v>0</v>
      </c>
      <c r="AM106" s="159">
        <v>0</v>
      </c>
      <c r="AN106" s="159">
        <v>0</v>
      </c>
      <c r="AO106" s="159">
        <v>0</v>
      </c>
      <c r="AP106" s="159">
        <v>0</v>
      </c>
      <c r="AQ106" s="159">
        <v>0</v>
      </c>
      <c r="AR106" s="159">
        <v>0</v>
      </c>
      <c r="AS106" s="159">
        <v>0</v>
      </c>
      <c r="AT106" s="159">
        <v>0</v>
      </c>
      <c r="AU106" s="159">
        <v>0</v>
      </c>
      <c r="AV106" s="159">
        <v>0</v>
      </c>
      <c r="AW106" s="159">
        <v>0</v>
      </c>
      <c r="AX106" s="159">
        <v>0</v>
      </c>
      <c r="AY106" s="159">
        <v>0</v>
      </c>
      <c r="AZ106" s="159">
        <v>0</v>
      </c>
      <c r="BA106" s="159">
        <v>0</v>
      </c>
      <c r="BB106" s="159">
        <v>0</v>
      </c>
      <c r="BC106" s="159">
        <v>0</v>
      </c>
      <c r="BD106" s="159">
        <v>0</v>
      </c>
      <c r="BE106" s="159">
        <v>0</v>
      </c>
      <c r="BF106" s="159">
        <v>0</v>
      </c>
      <c r="BG106" s="159">
        <v>0</v>
      </c>
      <c r="BH106" s="159">
        <v>0</v>
      </c>
      <c r="BI106" s="159">
        <v>0</v>
      </c>
      <c r="BJ106" s="159">
        <v>0</v>
      </c>
      <c r="BK106" s="159">
        <v>0</v>
      </c>
      <c r="BL106" s="159">
        <v>0</v>
      </c>
      <c r="BM106" s="159">
        <v>0</v>
      </c>
      <c r="BN106" s="159">
        <v>0</v>
      </c>
      <c r="BO106" s="159">
        <v>0</v>
      </c>
      <c r="BP106" s="159">
        <v>0</v>
      </c>
      <c r="BQ106" s="159">
        <v>0</v>
      </c>
      <c r="BR106" s="159">
        <v>0</v>
      </c>
      <c r="BS106" s="159">
        <v>0</v>
      </c>
      <c r="BT106" s="159">
        <v>0</v>
      </c>
      <c r="BU106" s="159">
        <v>0</v>
      </c>
      <c r="BV106" s="159">
        <v>0</v>
      </c>
      <c r="BW106" s="159">
        <v>0</v>
      </c>
      <c r="BX106" s="159">
        <v>0</v>
      </c>
      <c r="BY106" s="159">
        <v>0</v>
      </c>
      <c r="BZ106" s="159">
        <v>0</v>
      </c>
      <c r="CA106" s="159">
        <v>0</v>
      </c>
      <c r="CB106" s="159">
        <v>0</v>
      </c>
      <c r="CC106" s="159">
        <v>0</v>
      </c>
      <c r="CD106" s="159">
        <v>0</v>
      </c>
      <c r="CE106" s="159">
        <v>0</v>
      </c>
      <c r="CF106" s="159">
        <v>0</v>
      </c>
      <c r="CG106" s="159">
        <v>0</v>
      </c>
      <c r="CH106" s="159">
        <v>0</v>
      </c>
      <c r="CI106" s="159">
        <v>0</v>
      </c>
      <c r="CJ106" s="159">
        <v>0</v>
      </c>
      <c r="CK106" s="159">
        <v>0</v>
      </c>
      <c r="CL106" s="159">
        <v>0</v>
      </c>
      <c r="CM106" s="159">
        <v>0</v>
      </c>
      <c r="CN106" s="159">
        <v>0</v>
      </c>
      <c r="CO106" s="159">
        <v>0</v>
      </c>
      <c r="CP106" s="159">
        <v>0</v>
      </c>
      <c r="CQ106" s="159">
        <v>0</v>
      </c>
      <c r="CR106" s="159">
        <v>0</v>
      </c>
      <c r="CS106" s="159">
        <v>0</v>
      </c>
      <c r="CT106" s="159">
        <v>0</v>
      </c>
      <c r="CU106" s="159">
        <v>0</v>
      </c>
      <c r="CV106" s="159">
        <v>0</v>
      </c>
      <c r="CW106" s="159">
        <v>0</v>
      </c>
      <c r="CX106" s="159">
        <v>0</v>
      </c>
      <c r="CY106" s="159">
        <v>0</v>
      </c>
      <c r="CZ106" s="159">
        <v>0</v>
      </c>
      <c r="DA106" s="159">
        <v>0</v>
      </c>
      <c r="DB106" s="159">
        <v>0</v>
      </c>
      <c r="DC106" s="159">
        <v>0</v>
      </c>
      <c r="DD106" s="159">
        <v>0</v>
      </c>
      <c r="DE106" s="159">
        <v>0</v>
      </c>
      <c r="DF106" s="159">
        <v>1</v>
      </c>
      <c r="DG106" s="159">
        <v>0</v>
      </c>
      <c r="DH106" s="159">
        <v>0</v>
      </c>
      <c r="DI106" s="159">
        <v>0</v>
      </c>
      <c r="DJ106" s="159">
        <v>0</v>
      </c>
      <c r="DK106" s="159">
        <v>0</v>
      </c>
      <c r="DL106" s="159">
        <v>0</v>
      </c>
    </row>
    <row r="107" spans="2:116">
      <c r="B107" s="161">
        <v>672</v>
      </c>
      <c r="C107" s="158" t="s">
        <v>501</v>
      </c>
      <c r="D107" s="159">
        <v>0.72820634021564856</v>
      </c>
      <c r="E107" s="159">
        <v>0.30061194400452895</v>
      </c>
      <c r="F107" s="159">
        <v>8.204379213058036E-3</v>
      </c>
      <c r="G107" s="159">
        <v>6.8032036677371802E-2</v>
      </c>
      <c r="H107" s="159">
        <v>0.19923428938132604</v>
      </c>
      <c r="I107" s="159">
        <v>0.18179249037086759</v>
      </c>
      <c r="J107" s="159">
        <v>1.7559574447941591E-7</v>
      </c>
      <c r="K107" s="159">
        <v>1.3159667024242504E-7</v>
      </c>
      <c r="L107" s="159">
        <v>1.3650844296702184E-6</v>
      </c>
      <c r="M107" s="159">
        <v>3.1032589599962587E-7</v>
      </c>
      <c r="N107" s="159">
        <v>2.0199626684014764E-7</v>
      </c>
      <c r="O107" s="159">
        <v>3.3549637846492198E-7</v>
      </c>
      <c r="P107" s="159">
        <v>1.2728487394961273E-6</v>
      </c>
      <c r="Q107" s="159">
        <v>4.1367613633641305E-7</v>
      </c>
      <c r="R107" s="159">
        <v>2.5938094581939063E-7</v>
      </c>
      <c r="S107" s="159">
        <v>2.5088586341349509E-7</v>
      </c>
      <c r="T107" s="159">
        <v>0</v>
      </c>
      <c r="U107" s="159">
        <v>1.0291162009456333E-7</v>
      </c>
      <c r="V107" s="159">
        <v>1.6694100166272304E-7</v>
      </c>
      <c r="W107" s="159">
        <v>2.4935721107935507E-7</v>
      </c>
      <c r="X107" s="159">
        <v>7.1908714259691139E-7</v>
      </c>
      <c r="Y107" s="159">
        <v>2.9391976602301375E-7</v>
      </c>
      <c r="Z107" s="159">
        <v>3.0504667330230383E-7</v>
      </c>
      <c r="AA107" s="159">
        <v>2.6972846697022268E-7</v>
      </c>
      <c r="AB107" s="159">
        <v>2.7429991143004727E-7</v>
      </c>
      <c r="AC107" s="159">
        <v>2.1904651492304582E-7</v>
      </c>
      <c r="AD107" s="159">
        <v>5.1692366105728128E-7</v>
      </c>
      <c r="AE107" s="159">
        <v>4.827064229443482E-7</v>
      </c>
      <c r="AF107" s="159">
        <v>6.0297290524045937E-7</v>
      </c>
      <c r="AG107" s="159">
        <v>6.4680570944369402E-7</v>
      </c>
      <c r="AH107" s="159">
        <v>1.282470388002231E-7</v>
      </c>
      <c r="AI107" s="159">
        <v>6.6356973942950067E-7</v>
      </c>
      <c r="AJ107" s="159">
        <v>3.181285724484417E-8</v>
      </c>
      <c r="AK107" s="159">
        <v>1.2738549476061607E-7</v>
      </c>
      <c r="AL107" s="159">
        <v>4.5872178805761496E-7</v>
      </c>
      <c r="AM107" s="159">
        <v>2.8592338293737012E-7</v>
      </c>
      <c r="AN107" s="159">
        <v>1.6714735852508759E-7</v>
      </c>
      <c r="AO107" s="159">
        <v>3.3226796234664116E-7</v>
      </c>
      <c r="AP107" s="159">
        <v>9.2546924677654065E-7</v>
      </c>
      <c r="AQ107" s="159">
        <v>3.0932757171352936E-6</v>
      </c>
      <c r="AR107" s="159">
        <v>3.8141630501063797E-7</v>
      </c>
      <c r="AS107" s="159">
        <v>2.5158464644827546E-7</v>
      </c>
      <c r="AT107" s="159">
        <v>1.3553013658683225E-7</v>
      </c>
      <c r="AU107" s="159">
        <v>2.0003760248282184E-6</v>
      </c>
      <c r="AV107" s="159">
        <v>8.7711814820041976E-8</v>
      </c>
      <c r="AW107" s="159">
        <v>1.3982741625825026E-7</v>
      </c>
      <c r="AX107" s="159">
        <v>1.080798986408119E-7</v>
      </c>
      <c r="AY107" s="159">
        <v>2.5178181211375224E-6</v>
      </c>
      <c r="AZ107" s="159">
        <v>7.0502154985141915E-7</v>
      </c>
      <c r="BA107" s="159">
        <v>2.4889347754621709E-6</v>
      </c>
      <c r="BB107" s="159">
        <v>1.1615355876431212E-6</v>
      </c>
      <c r="BC107" s="159">
        <v>9.1012849408026527E-7</v>
      </c>
      <c r="BD107" s="159">
        <v>1.4946221314262462E-6</v>
      </c>
      <c r="BE107" s="159">
        <v>3.0843248028672137E-6</v>
      </c>
      <c r="BF107" s="159">
        <v>2.2986944422222797E-6</v>
      </c>
      <c r="BG107" s="159">
        <v>5.1220483103332443E-6</v>
      </c>
      <c r="BH107" s="159">
        <v>1.817003988171846E-6</v>
      </c>
      <c r="BI107" s="159">
        <v>3.9982848103833914E-7</v>
      </c>
      <c r="BJ107" s="159">
        <v>3.1815074306168297E-6</v>
      </c>
      <c r="BK107" s="159">
        <v>8.9833803795900674E-7</v>
      </c>
      <c r="BL107" s="159">
        <v>4.0436751142000455E-7</v>
      </c>
      <c r="BM107" s="159">
        <v>2.6688700054637108E-7</v>
      </c>
      <c r="BN107" s="159">
        <v>6.8153982092938656E-7</v>
      </c>
      <c r="BO107" s="159">
        <v>5.1295620449170766E-6</v>
      </c>
      <c r="BP107" s="159">
        <v>2.2836243819044664E-7</v>
      </c>
      <c r="BQ107" s="159">
        <v>4.2394361901153555E-7</v>
      </c>
      <c r="BR107" s="159">
        <v>2.5377107397385851E-7</v>
      </c>
      <c r="BS107" s="159">
        <v>5.8290583437688694E-7</v>
      </c>
      <c r="BT107" s="159">
        <v>3.5848144234129775E-7</v>
      </c>
      <c r="BU107" s="159">
        <v>4.8740579685172153E-7</v>
      </c>
      <c r="BV107" s="159">
        <v>5.0317011331161835E-7</v>
      </c>
      <c r="BW107" s="159">
        <v>2.1736622072729245E-6</v>
      </c>
      <c r="BX107" s="159">
        <v>8.4376973049890989E-7</v>
      </c>
      <c r="BY107" s="159">
        <v>5.0959093916865042E-7</v>
      </c>
      <c r="BZ107" s="159">
        <v>5.3887104441079873E-7</v>
      </c>
      <c r="CA107" s="159">
        <v>6.5490127099399975E-7</v>
      </c>
      <c r="CB107" s="159">
        <v>7.0109186667118328E-7</v>
      </c>
      <c r="CC107" s="159">
        <v>2.0852825979271059E-7</v>
      </c>
      <c r="CD107" s="159">
        <v>1.4640027409089908E-7</v>
      </c>
      <c r="CE107" s="159">
        <v>4.430734467580454E-8</v>
      </c>
      <c r="CF107" s="159">
        <v>1.41631560644189E-5</v>
      </c>
      <c r="CG107" s="159">
        <v>5.4426710235448552E-7</v>
      </c>
      <c r="CH107" s="159">
        <v>7.3981160811601012E-7</v>
      </c>
      <c r="CI107" s="159">
        <v>3.191265666282921E-7</v>
      </c>
      <c r="CJ107" s="159">
        <v>3.2398149122980044E-7</v>
      </c>
      <c r="CK107" s="159">
        <v>1.1350053198274979E-6</v>
      </c>
      <c r="CL107" s="159">
        <v>7.4952693847963397E-7</v>
      </c>
      <c r="CM107" s="159">
        <v>6.3540572161499059E-7</v>
      </c>
      <c r="CN107" s="159">
        <v>5.2752361621548311E-7</v>
      </c>
      <c r="CO107" s="159">
        <v>1.1131941470986839E-5</v>
      </c>
      <c r="CP107" s="159">
        <v>3.6804952402231685E-6</v>
      </c>
      <c r="CQ107" s="159">
        <v>7.2149055309383241E-6</v>
      </c>
      <c r="CR107" s="159">
        <v>1.2673317922503279E-5</v>
      </c>
      <c r="CS107" s="159">
        <v>2.5652081023826132E-6</v>
      </c>
      <c r="CT107" s="159">
        <v>3.7341488787726032E-7</v>
      </c>
      <c r="CU107" s="159">
        <v>2.3019765056564315E-3</v>
      </c>
      <c r="CV107" s="159">
        <v>3.3198607207375168E-7</v>
      </c>
      <c r="CW107" s="159">
        <v>1.0878905043277885E-3</v>
      </c>
      <c r="CX107" s="159">
        <v>1.940775936199412E-7</v>
      </c>
      <c r="CY107" s="159">
        <v>1.1878899908632624E-3</v>
      </c>
      <c r="CZ107" s="159">
        <v>3.9764380943163331E-3</v>
      </c>
      <c r="DA107" s="159">
        <v>2.727944517438134E-7</v>
      </c>
      <c r="DB107" s="159">
        <v>8.276398037333518E-7</v>
      </c>
      <c r="DC107" s="159">
        <v>2.5555300529302235E-6</v>
      </c>
      <c r="DD107" s="159">
        <v>1.9332054310821727E-7</v>
      </c>
      <c r="DE107" s="159">
        <v>1.3340861572275746E-6</v>
      </c>
      <c r="DF107" s="159">
        <v>1.075833366746708E-2</v>
      </c>
      <c r="DG107" s="159">
        <v>1.0051689407547115</v>
      </c>
      <c r="DH107" s="159">
        <v>1.9933259875818896E-6</v>
      </c>
      <c r="DI107" s="159">
        <v>5.6901633694739083E-7</v>
      </c>
      <c r="DJ107" s="159">
        <v>1.0597605505621743E-6</v>
      </c>
      <c r="DK107" s="159">
        <v>1.8702982851087835E-7</v>
      </c>
      <c r="DL107" s="159">
        <v>9.6413776645896035E-7</v>
      </c>
    </row>
    <row r="108" spans="2:116">
      <c r="B108" s="161">
        <v>673</v>
      </c>
      <c r="C108" s="158" t="s">
        <v>502</v>
      </c>
      <c r="D108" s="159">
        <v>0.6388015677735992</v>
      </c>
      <c r="E108" s="159">
        <v>0.27538695483304582</v>
      </c>
      <c r="F108" s="159">
        <v>0.18622856778429075</v>
      </c>
      <c r="G108" s="159">
        <v>1.6065285607179975E-2</v>
      </c>
      <c r="H108" s="159">
        <v>0.1612934882589524</v>
      </c>
      <c r="I108" s="159">
        <v>0.11485349788407842</v>
      </c>
      <c r="J108" s="159">
        <v>2.400145466046105E-5</v>
      </c>
      <c r="K108" s="159">
        <v>1.7545729123233441E-5</v>
      </c>
      <c r="L108" s="159">
        <v>2.9838005946614371E-4</v>
      </c>
      <c r="M108" s="159">
        <v>9.8991875780003579E-6</v>
      </c>
      <c r="N108" s="159">
        <v>7.2370434129525894E-5</v>
      </c>
      <c r="O108" s="159">
        <v>5.9796602542548585E-5</v>
      </c>
      <c r="P108" s="159">
        <v>4.9956597114479593E-5</v>
      </c>
      <c r="Q108" s="159">
        <v>5.237728134360571E-5</v>
      </c>
      <c r="R108" s="159">
        <v>6.2259004837755835E-5</v>
      </c>
      <c r="S108" s="159">
        <v>2.1648230206288423E-5</v>
      </c>
      <c r="T108" s="159">
        <v>0</v>
      </c>
      <c r="U108" s="159">
        <v>5.7553666841162024E-5</v>
      </c>
      <c r="V108" s="159">
        <v>6.876344705576981E-5</v>
      </c>
      <c r="W108" s="159">
        <v>3.3795627416073256E-5</v>
      </c>
      <c r="X108" s="159">
        <v>4.1445267568524636E-5</v>
      </c>
      <c r="Y108" s="159">
        <v>4.1068874100120078E-5</v>
      </c>
      <c r="Z108" s="159">
        <v>6.0428000509552217E-5</v>
      </c>
      <c r="AA108" s="159">
        <v>7.1738367247243653E-5</v>
      </c>
      <c r="AB108" s="159">
        <v>2.5245026874707818E-5</v>
      </c>
      <c r="AC108" s="159">
        <v>2.7001044601502875E-5</v>
      </c>
      <c r="AD108" s="159">
        <v>4.4286883186296799E-6</v>
      </c>
      <c r="AE108" s="159">
        <v>2.9095941146906127E-5</v>
      </c>
      <c r="AF108" s="159">
        <v>1.1086298376410243E-5</v>
      </c>
      <c r="AG108" s="159">
        <v>4.3905831808050384E-5</v>
      </c>
      <c r="AH108" s="159">
        <v>1.2153463657580773E-5</v>
      </c>
      <c r="AI108" s="159">
        <v>1.2636814291685993E-5</v>
      </c>
      <c r="AJ108" s="159">
        <v>4.4546510352116551E-6</v>
      </c>
      <c r="AK108" s="159">
        <v>3.376854662775135E-5</v>
      </c>
      <c r="AL108" s="159">
        <v>4.4338864737503603E-5</v>
      </c>
      <c r="AM108" s="159">
        <v>4.4255840282782024E-5</v>
      </c>
      <c r="AN108" s="159">
        <v>7.2636275496824694E-5</v>
      </c>
      <c r="AO108" s="159">
        <v>1.6570554480186401E-5</v>
      </c>
      <c r="AP108" s="159">
        <v>1.6975022518828584E-5</v>
      </c>
      <c r="AQ108" s="159">
        <v>1.1608920966535035E-5</v>
      </c>
      <c r="AR108" s="159">
        <v>2.159525599167788E-5</v>
      </c>
      <c r="AS108" s="159">
        <v>4.0022424805039768E-5</v>
      </c>
      <c r="AT108" s="159">
        <v>6.5765978868851223E-6</v>
      </c>
      <c r="AU108" s="159">
        <v>4.1459778082935041E-5</v>
      </c>
      <c r="AV108" s="159">
        <v>3.2422775692953387E-5</v>
      </c>
      <c r="AW108" s="159">
        <v>2.4702575076132535E-5</v>
      </c>
      <c r="AX108" s="159">
        <v>1.1871838627635006E-5</v>
      </c>
      <c r="AY108" s="159">
        <v>5.9854767949074652E-5</v>
      </c>
      <c r="AZ108" s="159">
        <v>4.5660705545261693E-5</v>
      </c>
      <c r="BA108" s="159">
        <v>7.1778110460368042E-5</v>
      </c>
      <c r="BB108" s="159">
        <v>3.1770439381754988E-5</v>
      </c>
      <c r="BC108" s="159">
        <v>3.131595455208628E-5</v>
      </c>
      <c r="BD108" s="159">
        <v>8.972058109968923E-5</v>
      </c>
      <c r="BE108" s="159">
        <v>6.7693630810863333E-5</v>
      </c>
      <c r="BF108" s="159">
        <v>2.038010846450678E-5</v>
      </c>
      <c r="BG108" s="159">
        <v>5.5600944290372976E-5</v>
      </c>
      <c r="BH108" s="159">
        <v>3.5817642238264963E-5</v>
      </c>
      <c r="BI108" s="159">
        <v>1.6166565464701143E-5</v>
      </c>
      <c r="BJ108" s="159">
        <v>3.1113750132245902E-5</v>
      </c>
      <c r="BK108" s="159">
        <v>4.2275361691042044E-5</v>
      </c>
      <c r="BL108" s="159">
        <v>3.5984478444954356E-5</v>
      </c>
      <c r="BM108" s="159">
        <v>1.0477684256959941E-5</v>
      </c>
      <c r="BN108" s="159">
        <v>4.5496713519039635E-5</v>
      </c>
      <c r="BO108" s="159">
        <v>6.8993444388935692E-5</v>
      </c>
      <c r="BP108" s="159">
        <v>4.7838367432724571E-5</v>
      </c>
      <c r="BQ108" s="159">
        <v>4.4353599624801506E-5</v>
      </c>
      <c r="BR108" s="159">
        <v>2.6892243591855267E-5</v>
      </c>
      <c r="BS108" s="159">
        <v>2.6403128675117359E-5</v>
      </c>
      <c r="BT108" s="159">
        <v>3.6026906893476118E-5</v>
      </c>
      <c r="BU108" s="159">
        <v>6.8041799779016622E-5</v>
      </c>
      <c r="BV108" s="159">
        <v>3.9319275507349364E-5</v>
      </c>
      <c r="BW108" s="159">
        <v>7.1325953144255673E-5</v>
      </c>
      <c r="BX108" s="159">
        <v>1.3459571423258908E-5</v>
      </c>
      <c r="BY108" s="159">
        <v>5.2405226238191535E-5</v>
      </c>
      <c r="BZ108" s="159">
        <v>6.9913633746818146E-5</v>
      </c>
      <c r="CA108" s="159">
        <v>6.0095280076769014E-5</v>
      </c>
      <c r="CB108" s="159">
        <v>6.8826761042233527E-5</v>
      </c>
      <c r="CC108" s="159">
        <v>4.5852711504726827E-5</v>
      </c>
      <c r="CD108" s="159">
        <v>2.9454672308882248E-5</v>
      </c>
      <c r="CE108" s="159">
        <v>4.5219739011710813E-6</v>
      </c>
      <c r="CF108" s="159">
        <v>2.2315871371648265E-3</v>
      </c>
      <c r="CG108" s="159">
        <v>9.73450314969803E-5</v>
      </c>
      <c r="CH108" s="159">
        <v>2.5157873968114784E-5</v>
      </c>
      <c r="CI108" s="159">
        <v>2.2477867330404435E-4</v>
      </c>
      <c r="CJ108" s="159">
        <v>1.9326574719341719E-4</v>
      </c>
      <c r="CK108" s="159">
        <v>4.2040992882365447E-5</v>
      </c>
      <c r="CL108" s="159">
        <v>8.5724535725507421E-5</v>
      </c>
      <c r="CM108" s="159">
        <v>6.1508050467974873E-5</v>
      </c>
      <c r="CN108" s="159">
        <v>2.1019625779548096E-4</v>
      </c>
      <c r="CO108" s="159">
        <v>3.7219167111447277E-4</v>
      </c>
      <c r="CP108" s="159">
        <v>1.6425555695461996E-4</v>
      </c>
      <c r="CQ108" s="159">
        <v>3.9449467524512121E-5</v>
      </c>
      <c r="CR108" s="159">
        <v>3.4348945978689166E-4</v>
      </c>
      <c r="CS108" s="159">
        <v>1.922625599732157E-4</v>
      </c>
      <c r="CT108" s="159">
        <v>6.2474891461256863E-5</v>
      </c>
      <c r="CU108" s="159">
        <v>7.590285018132678E-5</v>
      </c>
      <c r="CV108" s="159">
        <v>7.8039006793917645E-5</v>
      </c>
      <c r="CW108" s="159">
        <v>6.1765339142837838E-3</v>
      </c>
      <c r="CX108" s="159">
        <v>3.1735226467438666E-3</v>
      </c>
      <c r="CY108" s="159">
        <v>6.8643151185516791E-3</v>
      </c>
      <c r="CZ108" s="159">
        <v>6.2112543152511562E-3</v>
      </c>
      <c r="DA108" s="159">
        <v>6.142715870237136E-5</v>
      </c>
      <c r="DB108" s="159">
        <v>4.7617363083380339E-5</v>
      </c>
      <c r="DC108" s="159">
        <v>5.5978226296579984E-4</v>
      </c>
      <c r="DD108" s="159">
        <v>2.5279078529190922E-5</v>
      </c>
      <c r="DE108" s="159">
        <v>5.7856302350146631E-5</v>
      </c>
      <c r="DF108" s="159">
        <v>7.1046985417728813E-3</v>
      </c>
      <c r="DG108" s="159">
        <v>1.8602892557209223E-3</v>
      </c>
      <c r="DH108" s="159">
        <v>1.0148435895700136</v>
      </c>
      <c r="DI108" s="159">
        <v>1.4950805419551582E-4</v>
      </c>
      <c r="DJ108" s="159">
        <v>3.0528654707820104E-4</v>
      </c>
      <c r="DK108" s="159">
        <v>2.2147816425611412E-5</v>
      </c>
      <c r="DL108" s="159">
        <v>6.1678110404312855E-4</v>
      </c>
    </row>
    <row r="109" spans="2:116">
      <c r="B109" s="161">
        <v>674</v>
      </c>
      <c r="C109" s="160" t="s">
        <v>503</v>
      </c>
      <c r="D109" s="159">
        <v>0.68994526184309024</v>
      </c>
      <c r="E109" s="159">
        <v>0.24042453227881455</v>
      </c>
      <c r="F109" s="159">
        <v>0.22511000055312169</v>
      </c>
      <c r="G109" s="159">
        <v>2.5971025139663696E-2</v>
      </c>
      <c r="H109" s="159">
        <v>9.2093694314412416E-2</v>
      </c>
      <c r="I109" s="159">
        <v>8.7252933658608908E-2</v>
      </c>
      <c r="J109" s="159">
        <v>8.9596726384158813E-6</v>
      </c>
      <c r="K109" s="159">
        <v>5.7496363680692201E-6</v>
      </c>
      <c r="L109" s="159">
        <v>2.1305957190843995E-5</v>
      </c>
      <c r="M109" s="159">
        <v>8.6277432580223985E-6</v>
      </c>
      <c r="N109" s="159">
        <v>1.8054004841541976E-5</v>
      </c>
      <c r="O109" s="159">
        <v>1.2388911113331752E-5</v>
      </c>
      <c r="P109" s="159">
        <v>1.8787989827520713E-5</v>
      </c>
      <c r="Q109" s="159">
        <v>1.2146980682720576E-5</v>
      </c>
      <c r="R109" s="159">
        <v>1.8104514266648853E-5</v>
      </c>
      <c r="S109" s="159">
        <v>6.7960911334266742E-6</v>
      </c>
      <c r="T109" s="159">
        <v>0</v>
      </c>
      <c r="U109" s="159">
        <v>9.0482270359758319E-6</v>
      </c>
      <c r="V109" s="159">
        <v>2.4371331128156271E-5</v>
      </c>
      <c r="W109" s="159">
        <v>1.1744144948039772E-5</v>
      </c>
      <c r="X109" s="159">
        <v>1.7505899018408318E-5</v>
      </c>
      <c r="Y109" s="159">
        <v>7.868798052249813E-6</v>
      </c>
      <c r="Z109" s="159">
        <v>1.8981547434488579E-5</v>
      </c>
      <c r="AA109" s="159">
        <v>2.4701338882125577E-5</v>
      </c>
      <c r="AB109" s="159">
        <v>2.680718915705052E-5</v>
      </c>
      <c r="AC109" s="159">
        <v>5.8308778112031554E-6</v>
      </c>
      <c r="AD109" s="159">
        <v>1.6892481415122325E-6</v>
      </c>
      <c r="AE109" s="159">
        <v>5.9675291664772567E-6</v>
      </c>
      <c r="AF109" s="159">
        <v>4.0626756252501992E-6</v>
      </c>
      <c r="AG109" s="159">
        <v>1.0484913861903187E-5</v>
      </c>
      <c r="AH109" s="159">
        <v>6.4382063087439906E-6</v>
      </c>
      <c r="AI109" s="159">
        <v>1.6012607335910752E-5</v>
      </c>
      <c r="AJ109" s="159">
        <v>1.306428041914056E-6</v>
      </c>
      <c r="AK109" s="159">
        <v>1.2259784812374324E-5</v>
      </c>
      <c r="AL109" s="159">
        <v>1.0878327476981088E-5</v>
      </c>
      <c r="AM109" s="159">
        <v>2.2071740095509616E-5</v>
      </c>
      <c r="AN109" s="159">
        <v>3.5494401905657696E-5</v>
      </c>
      <c r="AO109" s="159">
        <v>8.4624649261028805E-6</v>
      </c>
      <c r="AP109" s="159">
        <v>8.3997275727742744E-6</v>
      </c>
      <c r="AQ109" s="159">
        <v>1.9581419299227447E-5</v>
      </c>
      <c r="AR109" s="159">
        <v>1.1454584374177147E-5</v>
      </c>
      <c r="AS109" s="159">
        <v>5.6374943104414868E-6</v>
      </c>
      <c r="AT109" s="159">
        <v>1.7885949326592288E-6</v>
      </c>
      <c r="AU109" s="159">
        <v>1.9072691822814815E-5</v>
      </c>
      <c r="AV109" s="159">
        <v>6.416870223277956E-6</v>
      </c>
      <c r="AW109" s="159">
        <v>6.8285401371785759E-6</v>
      </c>
      <c r="AX109" s="159">
        <v>7.1138243592975749E-6</v>
      </c>
      <c r="AY109" s="159">
        <v>1.6592173321954577E-5</v>
      </c>
      <c r="AZ109" s="159">
        <v>1.7030420157171487E-5</v>
      </c>
      <c r="BA109" s="159">
        <v>2.2838138459285602E-5</v>
      </c>
      <c r="BB109" s="159">
        <v>1.6575435135205882E-5</v>
      </c>
      <c r="BC109" s="159">
        <v>1.9947719371260434E-5</v>
      </c>
      <c r="BD109" s="159">
        <v>1.3237281452153513E-5</v>
      </c>
      <c r="BE109" s="159">
        <v>1.4739114498022638E-5</v>
      </c>
      <c r="BF109" s="159">
        <v>1.3682225739977553E-5</v>
      </c>
      <c r="BG109" s="159">
        <v>1.8389993890922541E-5</v>
      </c>
      <c r="BH109" s="159">
        <v>1.4041685057739202E-5</v>
      </c>
      <c r="BI109" s="159">
        <v>8.3746391058098204E-6</v>
      </c>
      <c r="BJ109" s="159">
        <v>1.664172244795247E-5</v>
      </c>
      <c r="BK109" s="159">
        <v>1.9330443703518957E-5</v>
      </c>
      <c r="BL109" s="159">
        <v>8.4997254260932641E-6</v>
      </c>
      <c r="BM109" s="159">
        <v>4.5796083232038418E-6</v>
      </c>
      <c r="BN109" s="159">
        <v>8.8855460564728325E-6</v>
      </c>
      <c r="BO109" s="159">
        <v>1.4689604771587082E-5</v>
      </c>
      <c r="BP109" s="159">
        <v>1.3730398430732833E-5</v>
      </c>
      <c r="BQ109" s="159">
        <v>4.7645412050376025E-4</v>
      </c>
      <c r="BR109" s="159">
        <v>1.2553605502946995E-5</v>
      </c>
      <c r="BS109" s="159">
        <v>2.0695598454280209E-5</v>
      </c>
      <c r="BT109" s="159">
        <v>2.0981826988156298E-5</v>
      </c>
      <c r="BU109" s="159">
        <v>1.7755912783010463E-5</v>
      </c>
      <c r="BV109" s="159">
        <v>1.656102904394523E-5</v>
      </c>
      <c r="BW109" s="159">
        <v>1.3606216747316901E-5</v>
      </c>
      <c r="BX109" s="159">
        <v>9.1924363379776881E-6</v>
      </c>
      <c r="BY109" s="159">
        <v>2.3281266190351604E-5</v>
      </c>
      <c r="BZ109" s="159">
        <v>2.1492540816051969E-5</v>
      </c>
      <c r="CA109" s="159">
        <v>3.9904235638032547E-5</v>
      </c>
      <c r="CB109" s="159">
        <v>4.0453350332516029E-5</v>
      </c>
      <c r="CC109" s="159">
        <v>2.4547004809902135E-5</v>
      </c>
      <c r="CD109" s="159">
        <v>1.8126457112933147E-5</v>
      </c>
      <c r="CE109" s="159">
        <v>2.9916896872575743E-6</v>
      </c>
      <c r="CF109" s="159">
        <v>2.1058513535314107E-5</v>
      </c>
      <c r="CG109" s="159">
        <v>2.0923995973161836E-5</v>
      </c>
      <c r="CH109" s="159">
        <v>9.3522255263678457E-6</v>
      </c>
      <c r="CI109" s="159">
        <v>2.1624169125914172E-5</v>
      </c>
      <c r="CJ109" s="159">
        <v>2.2648590412977423E-5</v>
      </c>
      <c r="CK109" s="159">
        <v>2.3749340561127106E-5</v>
      </c>
      <c r="CL109" s="159">
        <v>2.1021045929691857E-5</v>
      </c>
      <c r="CM109" s="159">
        <v>2.3636488801820633E-5</v>
      </c>
      <c r="CN109" s="159">
        <v>3.8160671981541782E-5</v>
      </c>
      <c r="CO109" s="159">
        <v>1.8200246491169574E-4</v>
      </c>
      <c r="CP109" s="159">
        <v>9.6409286562129659E-3</v>
      </c>
      <c r="CQ109" s="159">
        <v>6.1095620221899918E-5</v>
      </c>
      <c r="CR109" s="159">
        <v>9.5750295226097542E-4</v>
      </c>
      <c r="CS109" s="159">
        <v>2.480778209487812E-2</v>
      </c>
      <c r="CT109" s="159">
        <v>2.7662873311013824E-5</v>
      </c>
      <c r="CU109" s="159">
        <v>5.9116873741995843E-5</v>
      </c>
      <c r="CV109" s="159">
        <v>8.6273419798575817E-5</v>
      </c>
      <c r="CW109" s="159">
        <v>1.8309178368383977E-5</v>
      </c>
      <c r="CX109" s="159">
        <v>2.1613984941150227E-5</v>
      </c>
      <c r="CY109" s="159">
        <v>4.8276700828399203E-5</v>
      </c>
      <c r="CZ109" s="159">
        <v>1.6657711710691547E-5</v>
      </c>
      <c r="DA109" s="159">
        <v>1.1194530555029935E-4</v>
      </c>
      <c r="DB109" s="159">
        <v>2.0600102671224254E-5</v>
      </c>
      <c r="DC109" s="159">
        <v>4.0251262461944463E-3</v>
      </c>
      <c r="DD109" s="159">
        <v>1.0105177390307441E-5</v>
      </c>
      <c r="DE109" s="159">
        <v>4.2338491954097481E-5</v>
      </c>
      <c r="DF109" s="159">
        <v>1.8559453290814844E-3</v>
      </c>
      <c r="DG109" s="159">
        <v>2.0834504687290969E-4</v>
      </c>
      <c r="DH109" s="159">
        <v>7.5579361925608843E-5</v>
      </c>
      <c r="DI109" s="159">
        <v>1.0108309423228872</v>
      </c>
      <c r="DJ109" s="159">
        <v>1.3497009619061477E-3</v>
      </c>
      <c r="DK109" s="159">
        <v>1.7154207918909756E-5</v>
      </c>
      <c r="DL109" s="159">
        <v>3.7726007948822034E-4</v>
      </c>
    </row>
    <row r="110" spans="2:116">
      <c r="B110" s="161">
        <v>679</v>
      </c>
      <c r="C110" s="158" t="s">
        <v>504</v>
      </c>
      <c r="D110" s="159">
        <v>0.85499621410633087</v>
      </c>
      <c r="E110" s="159">
        <v>0.30768483234564503</v>
      </c>
      <c r="F110" s="159">
        <v>0.12104526021284193</v>
      </c>
      <c r="G110" s="159">
        <v>2.0323537851413082E-2</v>
      </c>
      <c r="H110" s="159">
        <v>0.18514305099556397</v>
      </c>
      <c r="I110" s="159">
        <v>0.12501704656680515</v>
      </c>
      <c r="J110" s="159">
        <v>1.1749062684416894E-4</v>
      </c>
      <c r="K110" s="159">
        <v>8.8383646800961542E-5</v>
      </c>
      <c r="L110" s="159">
        <v>1.0059076349561197E-3</v>
      </c>
      <c r="M110" s="159">
        <v>1.3122105023427656E-4</v>
      </c>
      <c r="N110" s="159">
        <v>1.4207576078382035E-3</v>
      </c>
      <c r="O110" s="159">
        <v>1.9229262011583186E-4</v>
      </c>
      <c r="P110" s="159">
        <v>2.6719001033432952E-4</v>
      </c>
      <c r="Q110" s="159">
        <v>1.3123984131033529E-4</v>
      </c>
      <c r="R110" s="159">
        <v>1.1226334960489217E-4</v>
      </c>
      <c r="S110" s="159">
        <v>8.2464868324268691E-5</v>
      </c>
      <c r="T110" s="159">
        <v>0</v>
      </c>
      <c r="U110" s="159">
        <v>9.4753204960016521E-5</v>
      </c>
      <c r="V110" s="159">
        <v>1.8439393846757593E-4</v>
      </c>
      <c r="W110" s="159">
        <v>9.9559765502150614E-5</v>
      </c>
      <c r="X110" s="159">
        <v>1.7186247181141527E-4</v>
      </c>
      <c r="Y110" s="159">
        <v>1.0567568393876585E-4</v>
      </c>
      <c r="Z110" s="159">
        <v>1.4349002896562371E-4</v>
      </c>
      <c r="AA110" s="159">
        <v>2.5595070460707984E-4</v>
      </c>
      <c r="AB110" s="159">
        <v>1.2271881294720758E-4</v>
      </c>
      <c r="AC110" s="159">
        <v>6.0460880382496316E-5</v>
      </c>
      <c r="AD110" s="159">
        <v>3.4799157609641487E-5</v>
      </c>
      <c r="AE110" s="159">
        <v>1.2165335701293619E-4</v>
      </c>
      <c r="AF110" s="159">
        <v>6.8038310579934588E-5</v>
      </c>
      <c r="AG110" s="159">
        <v>1.8661234881263148E-4</v>
      </c>
      <c r="AH110" s="159">
        <v>5.5473143359255316E-5</v>
      </c>
      <c r="AI110" s="159">
        <v>9.8428887711343128E-5</v>
      </c>
      <c r="AJ110" s="159">
        <v>1.7542434443262363E-5</v>
      </c>
      <c r="AK110" s="159">
        <v>1.3620918302934432E-4</v>
      </c>
      <c r="AL110" s="159">
        <v>1.1905764680611047E-4</v>
      </c>
      <c r="AM110" s="159">
        <v>1.1467766613489402E-4</v>
      </c>
      <c r="AN110" s="159">
        <v>2.4100411836206929E-4</v>
      </c>
      <c r="AO110" s="159">
        <v>1.4142664857615009E-4</v>
      </c>
      <c r="AP110" s="159">
        <v>1.2170464008220196E-4</v>
      </c>
      <c r="AQ110" s="159">
        <v>1.6583528420036265E-4</v>
      </c>
      <c r="AR110" s="159">
        <v>1.2443176508197075E-4</v>
      </c>
      <c r="AS110" s="159">
        <v>1.2967241419578051E-4</v>
      </c>
      <c r="AT110" s="159">
        <v>2.3494877209269764E-5</v>
      </c>
      <c r="AU110" s="159">
        <v>1.8635920858968316E-4</v>
      </c>
      <c r="AV110" s="159">
        <v>1.2160318037064498E-4</v>
      </c>
      <c r="AW110" s="159">
        <v>1.1011248991790622E-4</v>
      </c>
      <c r="AX110" s="159">
        <v>1.1340211924841328E-4</v>
      </c>
      <c r="AY110" s="159">
        <v>1.8631262669694233E-4</v>
      </c>
      <c r="AZ110" s="159">
        <v>1.4066201962700082E-4</v>
      </c>
      <c r="BA110" s="159">
        <v>2.4432605599517958E-4</v>
      </c>
      <c r="BB110" s="159">
        <v>2.5624387169326371E-4</v>
      </c>
      <c r="BC110" s="159">
        <v>2.3718944035469234E-4</v>
      </c>
      <c r="BD110" s="159">
        <v>1.4035864641966781E-4</v>
      </c>
      <c r="BE110" s="159">
        <v>1.1962333988295275E-4</v>
      </c>
      <c r="BF110" s="159">
        <v>1.7898609085104599E-4</v>
      </c>
      <c r="BG110" s="159">
        <v>1.87757403352497E-4</v>
      </c>
      <c r="BH110" s="159">
        <v>1.3303484237580732E-4</v>
      </c>
      <c r="BI110" s="159">
        <v>8.6550311130467327E-5</v>
      </c>
      <c r="BJ110" s="159">
        <v>1.2762890380955787E-4</v>
      </c>
      <c r="BK110" s="159">
        <v>1.2586972856471891E-4</v>
      </c>
      <c r="BL110" s="159">
        <v>9.8617090715273382E-5</v>
      </c>
      <c r="BM110" s="159">
        <v>6.3416970503906925E-5</v>
      </c>
      <c r="BN110" s="159">
        <v>1.2785866194671793E-4</v>
      </c>
      <c r="BO110" s="159">
        <v>2.2802274413971353E-4</v>
      </c>
      <c r="BP110" s="159">
        <v>1.4435863283515144E-4</v>
      </c>
      <c r="BQ110" s="159">
        <v>1.4875000934766436E-4</v>
      </c>
      <c r="BR110" s="159">
        <v>1.8087440646265203E-4</v>
      </c>
      <c r="BS110" s="159">
        <v>2.6804494156219827E-4</v>
      </c>
      <c r="BT110" s="159">
        <v>2.0220870312029593E-4</v>
      </c>
      <c r="BU110" s="159">
        <v>4.2779645453881287E-4</v>
      </c>
      <c r="BV110" s="159">
        <v>4.2756076858335614E-4</v>
      </c>
      <c r="BW110" s="159">
        <v>1.8448682578972749E-4</v>
      </c>
      <c r="BX110" s="159">
        <v>1.061348524060997E-4</v>
      </c>
      <c r="BY110" s="159">
        <v>3.7308254100431324E-4</v>
      </c>
      <c r="BZ110" s="159">
        <v>8.5031817433556654E-5</v>
      </c>
      <c r="CA110" s="159">
        <v>7.469294493648727E-4</v>
      </c>
      <c r="CB110" s="159">
        <v>2.4609036960714E-4</v>
      </c>
      <c r="CC110" s="159">
        <v>1.2547317657901679E-3</v>
      </c>
      <c r="CD110" s="159">
        <v>6.8419384157520171E-4</v>
      </c>
      <c r="CE110" s="159">
        <v>3.2603217351978299E-4</v>
      </c>
      <c r="CF110" s="159">
        <v>2.3450195136403415E-4</v>
      </c>
      <c r="CG110" s="159">
        <v>3.4427275742851494E-4</v>
      </c>
      <c r="CH110" s="159">
        <v>2.3505816820034768E-4</v>
      </c>
      <c r="CI110" s="159">
        <v>3.3001419366288841E-4</v>
      </c>
      <c r="CJ110" s="159">
        <v>2.6387281770661283E-4</v>
      </c>
      <c r="CK110" s="159">
        <v>2.4244875829183507E-4</v>
      </c>
      <c r="CL110" s="159">
        <v>3.5785476909553352E-4</v>
      </c>
      <c r="CM110" s="159">
        <v>4.1411050758675299E-4</v>
      </c>
      <c r="CN110" s="159">
        <v>2.2792452684446086E-4</v>
      </c>
      <c r="CO110" s="159">
        <v>4.2635335423997354E-4</v>
      </c>
      <c r="CP110" s="159">
        <v>9.5008889016097995E-4</v>
      </c>
      <c r="CQ110" s="159">
        <v>1.6420457288847498E-3</v>
      </c>
      <c r="CR110" s="159">
        <v>4.5375507101846907E-4</v>
      </c>
      <c r="CS110" s="159">
        <v>3.8236633356636698E-3</v>
      </c>
      <c r="CT110" s="159">
        <v>3.2116043617878441E-4</v>
      </c>
      <c r="CU110" s="159">
        <v>3.042639985596424E-4</v>
      </c>
      <c r="CV110" s="159">
        <v>2.6851854631803587E-3</v>
      </c>
      <c r="CW110" s="159">
        <v>3.8563184184810056E-4</v>
      </c>
      <c r="CX110" s="159">
        <v>2.8899688667954101E-4</v>
      </c>
      <c r="CY110" s="159">
        <v>2.3101654609083085E-4</v>
      </c>
      <c r="CZ110" s="159">
        <v>3.1889914376789747E-4</v>
      </c>
      <c r="DA110" s="159">
        <v>2.2287422450294682E-3</v>
      </c>
      <c r="DB110" s="159">
        <v>9.8729061413472554E-4</v>
      </c>
      <c r="DC110" s="159">
        <v>2.629210250342975E-3</v>
      </c>
      <c r="DD110" s="159">
        <v>4.0068889687130987E-4</v>
      </c>
      <c r="DE110" s="159">
        <v>1.0312741940485435E-3</v>
      </c>
      <c r="DF110" s="159">
        <v>2.3449604386957946E-3</v>
      </c>
      <c r="DG110" s="159">
        <v>4.5470404820959973E-4</v>
      </c>
      <c r="DH110" s="159">
        <v>1.9028269467288319E-3</v>
      </c>
      <c r="DI110" s="159">
        <v>2.9177165809716001E-3</v>
      </c>
      <c r="DJ110" s="159">
        <v>1.0093974697575536</v>
      </c>
      <c r="DK110" s="159">
        <v>1.5040187348644023E-4</v>
      </c>
      <c r="DL110" s="159">
        <v>5.6979942467245157E-4</v>
      </c>
    </row>
    <row r="111" spans="2:116">
      <c r="B111" s="161">
        <v>681</v>
      </c>
      <c r="C111" s="158" t="s">
        <v>505</v>
      </c>
      <c r="D111" s="159">
        <v>1</v>
      </c>
      <c r="E111" s="159">
        <v>0</v>
      </c>
      <c r="F111" s="159">
        <v>0</v>
      </c>
      <c r="G111" s="159">
        <v>0</v>
      </c>
      <c r="H111" s="159">
        <v>0</v>
      </c>
      <c r="I111" s="159">
        <v>0</v>
      </c>
      <c r="J111" s="159">
        <v>7.2410908705409301E-4</v>
      </c>
      <c r="K111" s="159">
        <v>1.2890114898424397E-3</v>
      </c>
      <c r="L111" s="159">
        <v>3.5635728109425944E-3</v>
      </c>
      <c r="M111" s="159">
        <v>1.7133582611964643E-3</v>
      </c>
      <c r="N111" s="159">
        <v>5.5455117266316797E-4</v>
      </c>
      <c r="O111" s="159">
        <v>8.5298963015998763E-4</v>
      </c>
      <c r="P111" s="159">
        <v>1.7402496192821632E-3</v>
      </c>
      <c r="Q111" s="159">
        <v>6.3477350561002329E-4</v>
      </c>
      <c r="R111" s="159">
        <v>4.6282959035451999E-4</v>
      </c>
      <c r="S111" s="159">
        <v>2.2165825494477537E-4</v>
      </c>
      <c r="T111" s="159">
        <v>0</v>
      </c>
      <c r="U111" s="159">
        <v>9.0941640949144999E-4</v>
      </c>
      <c r="V111" s="159">
        <v>1.6380934912941976E-3</v>
      </c>
      <c r="W111" s="159">
        <v>1.2707441220761331E-3</v>
      </c>
      <c r="X111" s="159">
        <v>1.5298595632401337E-3</v>
      </c>
      <c r="Y111" s="159">
        <v>5.4163869293205548E-4</v>
      </c>
      <c r="Z111" s="159">
        <v>1.3947220934652487E-3</v>
      </c>
      <c r="AA111" s="159">
        <v>2.1851588860722936E-3</v>
      </c>
      <c r="AB111" s="159">
        <v>1.0842255197760803E-3</v>
      </c>
      <c r="AC111" s="159">
        <v>5.361491386321434E-4</v>
      </c>
      <c r="AD111" s="159">
        <v>2.0902353982583179E-4</v>
      </c>
      <c r="AE111" s="159">
        <v>4.8180013282456211E-4</v>
      </c>
      <c r="AF111" s="159">
        <v>5.2363410836617024E-4</v>
      </c>
      <c r="AG111" s="159">
        <v>7.3519939384602791E-4</v>
      </c>
      <c r="AH111" s="159">
        <v>2.3294214268246942E-4</v>
      </c>
      <c r="AI111" s="159">
        <v>7.7321758276859681E-4</v>
      </c>
      <c r="AJ111" s="159">
        <v>5.8388927719353918E-5</v>
      </c>
      <c r="AK111" s="159">
        <v>5.593137545668647E-4</v>
      </c>
      <c r="AL111" s="159">
        <v>3.6891462700733827E-4</v>
      </c>
      <c r="AM111" s="159">
        <v>5.9439367124440438E-4</v>
      </c>
      <c r="AN111" s="159">
        <v>2.9833041834109015E-3</v>
      </c>
      <c r="AO111" s="159">
        <v>2.3850072043091436E-3</v>
      </c>
      <c r="AP111" s="159">
        <v>1.0324030499201046E-3</v>
      </c>
      <c r="AQ111" s="159">
        <v>1.6842706498827636E-3</v>
      </c>
      <c r="AR111" s="159">
        <v>1.2778691927647252E-3</v>
      </c>
      <c r="AS111" s="159">
        <v>3.7335800621107848E-4</v>
      </c>
      <c r="AT111" s="159">
        <v>8.1144869649434057E-5</v>
      </c>
      <c r="AU111" s="159">
        <v>8.5266265271571342E-4</v>
      </c>
      <c r="AV111" s="159">
        <v>8.2323387055051008E-4</v>
      </c>
      <c r="AW111" s="159">
        <v>4.1170451173385873E-4</v>
      </c>
      <c r="AX111" s="159">
        <v>4.6688591676798732E-4</v>
      </c>
      <c r="AY111" s="159">
        <v>1.0421879337124311E-3</v>
      </c>
      <c r="AZ111" s="159">
        <v>7.8242277275172585E-4</v>
      </c>
      <c r="BA111" s="159">
        <v>1.7379573756275692E-3</v>
      </c>
      <c r="BB111" s="159">
        <v>1.7060548705045712E-3</v>
      </c>
      <c r="BC111" s="159">
        <v>1.7816420540140408E-3</v>
      </c>
      <c r="BD111" s="159">
        <v>1.0187712647183873E-3</v>
      </c>
      <c r="BE111" s="159">
        <v>1.116750305781533E-3</v>
      </c>
      <c r="BF111" s="159">
        <v>1.2694729414281221E-3</v>
      </c>
      <c r="BG111" s="159">
        <v>1.0161065552236213E-3</v>
      </c>
      <c r="BH111" s="159">
        <v>8.8017158683431954E-4</v>
      </c>
      <c r="BI111" s="159">
        <v>5.6027166799020025E-4</v>
      </c>
      <c r="BJ111" s="159">
        <v>1.4245563358122734E-3</v>
      </c>
      <c r="BK111" s="159">
        <v>1.1946616217793113E-3</v>
      </c>
      <c r="BL111" s="159">
        <v>3.714092419568182E-4</v>
      </c>
      <c r="BM111" s="159">
        <v>2.1176085192644025E-4</v>
      </c>
      <c r="BN111" s="159">
        <v>6.8321731404653234E-4</v>
      </c>
      <c r="BO111" s="159">
        <v>2.145338092872351E-3</v>
      </c>
      <c r="BP111" s="159">
        <v>1.3426701976199029E-3</v>
      </c>
      <c r="BQ111" s="159">
        <v>2.2591761493375721E-3</v>
      </c>
      <c r="BR111" s="159">
        <v>7.2837743122980793E-4</v>
      </c>
      <c r="BS111" s="159">
        <v>1.0523379178954918E-3</v>
      </c>
      <c r="BT111" s="159">
        <v>4.1203833847530674E-4</v>
      </c>
      <c r="BU111" s="159">
        <v>3.0503718970632085E-3</v>
      </c>
      <c r="BV111" s="159">
        <v>7.7255456335351721E-4</v>
      </c>
      <c r="BW111" s="159">
        <v>5.7341471477622341E-4</v>
      </c>
      <c r="BX111" s="159">
        <v>2.9619287385190758E-4</v>
      </c>
      <c r="BY111" s="159">
        <v>1.4139658623333498E-3</v>
      </c>
      <c r="BZ111" s="159">
        <v>3.5388059872763986E-3</v>
      </c>
      <c r="CA111" s="159">
        <v>2.4247031399144622E-3</v>
      </c>
      <c r="CB111" s="159">
        <v>3.8216733701882566E-3</v>
      </c>
      <c r="CC111" s="159">
        <v>1.737907933537155E-3</v>
      </c>
      <c r="CD111" s="159">
        <v>9.558140392559142E-4</v>
      </c>
      <c r="CE111" s="159">
        <v>2.3366227560393988E-4</v>
      </c>
      <c r="CF111" s="159">
        <v>2.0516781931343743E-3</v>
      </c>
      <c r="CG111" s="159">
        <v>1.8722174757447576E-3</v>
      </c>
      <c r="CH111" s="159">
        <v>1.7133918682685845E-3</v>
      </c>
      <c r="CI111" s="159">
        <v>9.2874135721845164E-3</v>
      </c>
      <c r="CJ111" s="159">
        <v>2.2759440959501712E-3</v>
      </c>
      <c r="CK111" s="159">
        <v>6.1348884798373624E-3</v>
      </c>
      <c r="CL111" s="159">
        <v>2.3024224683049844E-3</v>
      </c>
      <c r="CM111" s="159">
        <v>3.5444978761744956E-3</v>
      </c>
      <c r="CN111" s="159">
        <v>3.9736599121190045E-3</v>
      </c>
      <c r="CO111" s="159">
        <v>3.5155594150755539E-3</v>
      </c>
      <c r="CP111" s="159">
        <v>2.8082962887688539E-3</v>
      </c>
      <c r="CQ111" s="159">
        <v>1.0819180492795178E-3</v>
      </c>
      <c r="CR111" s="159">
        <v>2.5504282345914821E-3</v>
      </c>
      <c r="CS111" s="159">
        <v>2.9809438362451562E-3</v>
      </c>
      <c r="CT111" s="159">
        <v>3.1979755307593666E-3</v>
      </c>
      <c r="CU111" s="159">
        <v>1.7562907901125997E-3</v>
      </c>
      <c r="CV111" s="159">
        <v>6.9713044276393287E-3</v>
      </c>
      <c r="CW111" s="159">
        <v>1.5117474177043092E-3</v>
      </c>
      <c r="CX111" s="159">
        <v>2.7754680431460194E-3</v>
      </c>
      <c r="CY111" s="159">
        <v>4.6286509163961089E-3</v>
      </c>
      <c r="CZ111" s="159">
        <v>5.5866765502842891E-3</v>
      </c>
      <c r="DA111" s="159">
        <v>5.3295218110027522E-3</v>
      </c>
      <c r="DB111" s="159">
        <v>1.3494187012031385E-3</v>
      </c>
      <c r="DC111" s="159">
        <v>1.725018726579398E-3</v>
      </c>
      <c r="DD111" s="159">
        <v>1.7230281694130406E-3</v>
      </c>
      <c r="DE111" s="159">
        <v>2.2013283656412775E-3</v>
      </c>
      <c r="DF111" s="159">
        <v>2.8573482269419344E-3</v>
      </c>
      <c r="DG111" s="159">
        <v>1.3055539732268011E-3</v>
      </c>
      <c r="DH111" s="159">
        <v>4.3171920016306341E-3</v>
      </c>
      <c r="DI111" s="159">
        <v>2.6259405475246066E-3</v>
      </c>
      <c r="DJ111" s="159">
        <v>3.0944297748276349E-3</v>
      </c>
      <c r="DK111" s="159">
        <v>1.0006703526405254</v>
      </c>
      <c r="DL111" s="159">
        <v>1.0613065289921631E-3</v>
      </c>
    </row>
    <row r="112" spans="2:116">
      <c r="B112" s="166">
        <v>691</v>
      </c>
      <c r="C112" s="167" t="s">
        <v>506</v>
      </c>
      <c r="D112" s="168">
        <v>0.83135903104260511</v>
      </c>
      <c r="E112" s="168">
        <v>1.3122788825565807E-2</v>
      </c>
      <c r="F112" s="168">
        <v>0.41559541451400717</v>
      </c>
      <c r="G112" s="168">
        <v>1.6943513417936898E-5</v>
      </c>
      <c r="H112" s="168">
        <v>0</v>
      </c>
      <c r="I112" s="168">
        <v>0</v>
      </c>
      <c r="J112" s="168">
        <v>5.6052801340809467E-3</v>
      </c>
      <c r="K112" s="168">
        <v>1.0809268739117486E-3</v>
      </c>
      <c r="L112" s="168">
        <v>1.847012455486861E-3</v>
      </c>
      <c r="M112" s="168">
        <v>3.1582355627125477E-3</v>
      </c>
      <c r="N112" s="168">
        <v>1.5318651047269205E-2</v>
      </c>
      <c r="O112" s="168">
        <v>9.8330573030169753E-3</v>
      </c>
      <c r="P112" s="168">
        <v>1.2702241566366981E-2</v>
      </c>
      <c r="Q112" s="168">
        <v>2.5435892304198097E-3</v>
      </c>
      <c r="R112" s="168">
        <v>2.4524813055480906E-3</v>
      </c>
      <c r="S112" s="168">
        <v>6.758234959074419E-3</v>
      </c>
      <c r="T112" s="168">
        <v>0</v>
      </c>
      <c r="U112" s="168">
        <v>2.1543450444013613E-3</v>
      </c>
      <c r="V112" s="168">
        <v>3.9349402259442542E-3</v>
      </c>
      <c r="W112" s="168">
        <v>3.4047853942858371E-3</v>
      </c>
      <c r="X112" s="168">
        <v>2.1781114821602943E-3</v>
      </c>
      <c r="Y112" s="168">
        <v>2.2579553035026617E-3</v>
      </c>
      <c r="Z112" s="168">
        <v>3.829453791110183E-3</v>
      </c>
      <c r="AA112" s="168">
        <v>4.0767687939652379E-3</v>
      </c>
      <c r="AB112" s="168">
        <v>9.493810075802073E-4</v>
      </c>
      <c r="AC112" s="168">
        <v>1.0177925107729647E-3</v>
      </c>
      <c r="AD112" s="168">
        <v>2.8956298984642747E-4</v>
      </c>
      <c r="AE112" s="168">
        <v>1.0855652795990769E-3</v>
      </c>
      <c r="AF112" s="168">
        <v>1.2326835681484517E-3</v>
      </c>
      <c r="AG112" s="168">
        <v>6.1695494425829675E-3</v>
      </c>
      <c r="AH112" s="168">
        <v>7.3889361381504536E-4</v>
      </c>
      <c r="AI112" s="168">
        <v>1.486068723912369E-3</v>
      </c>
      <c r="AJ112" s="168">
        <v>3.0752654947044942E-4</v>
      </c>
      <c r="AK112" s="168">
        <v>5.3562698700018287E-3</v>
      </c>
      <c r="AL112" s="168">
        <v>2.1418828540874959E-3</v>
      </c>
      <c r="AM112" s="168">
        <v>5.4153863781164378E-3</v>
      </c>
      <c r="AN112" s="168">
        <v>7.8498173728095699E-3</v>
      </c>
      <c r="AO112" s="168">
        <v>4.5689514686709813E-3</v>
      </c>
      <c r="AP112" s="168">
        <v>5.7570318708990275E-3</v>
      </c>
      <c r="AQ112" s="168">
        <v>1.8973878867139737E-3</v>
      </c>
      <c r="AR112" s="168">
        <v>6.8749899161299997E-3</v>
      </c>
      <c r="AS112" s="168">
        <v>4.3790566662489962E-3</v>
      </c>
      <c r="AT112" s="168">
        <v>7.2097989063992537E-4</v>
      </c>
      <c r="AU112" s="168">
        <v>2.3925303189415686E-2</v>
      </c>
      <c r="AV112" s="168">
        <v>4.4940886878882388E-3</v>
      </c>
      <c r="AW112" s="168">
        <v>4.2259842986639411E-3</v>
      </c>
      <c r="AX112" s="168">
        <v>3.2024283649584014E-3</v>
      </c>
      <c r="AY112" s="168">
        <v>4.4444074007647105E-3</v>
      </c>
      <c r="AZ112" s="168">
        <v>5.8237463049753335E-3</v>
      </c>
      <c r="BA112" s="168">
        <v>1.2534561973268819E-2</v>
      </c>
      <c r="BB112" s="168">
        <v>8.0173493408068792E-3</v>
      </c>
      <c r="BC112" s="168">
        <v>4.3276038009281851E-3</v>
      </c>
      <c r="BD112" s="168">
        <v>1.4431143498255974E-3</v>
      </c>
      <c r="BE112" s="168">
        <v>9.9962259585233137E-4</v>
      </c>
      <c r="BF112" s="168">
        <v>2.1421734842743288E-3</v>
      </c>
      <c r="BG112" s="168">
        <v>1.1226195676252964E-3</v>
      </c>
      <c r="BH112" s="168">
        <v>1.2082440518889025E-3</v>
      </c>
      <c r="BI112" s="168">
        <v>3.6308992607329985E-3</v>
      </c>
      <c r="BJ112" s="168">
        <v>2.8481319184906033E-3</v>
      </c>
      <c r="BK112" s="168">
        <v>1.6527632367462988E-3</v>
      </c>
      <c r="BL112" s="168">
        <v>8.58691635569137E-4</v>
      </c>
      <c r="BM112" s="168">
        <v>6.397321175497635E-4</v>
      </c>
      <c r="BN112" s="168">
        <v>1.1657922684494334E-3</v>
      </c>
      <c r="BO112" s="168">
        <v>9.1280421284834108E-3</v>
      </c>
      <c r="BP112" s="168">
        <v>7.287740731821579E-3</v>
      </c>
      <c r="BQ112" s="168">
        <v>3.1106306207563787E-3</v>
      </c>
      <c r="BR112" s="168">
        <v>4.0138271742288945E-3</v>
      </c>
      <c r="BS112" s="168">
        <v>1.5340239619961386E-2</v>
      </c>
      <c r="BT112" s="168">
        <v>1.6980044672086761E-2</v>
      </c>
      <c r="BU112" s="168">
        <v>5.6779874788232699E-3</v>
      </c>
      <c r="BV112" s="168">
        <v>8.4461618692642289E-3</v>
      </c>
      <c r="BW112" s="168">
        <v>6.4098345380004139E-3</v>
      </c>
      <c r="BX112" s="168">
        <v>1.9167758734649413E-3</v>
      </c>
      <c r="BY112" s="168">
        <v>9.7757070712336368E-3</v>
      </c>
      <c r="BZ112" s="168">
        <v>1.8338231042315696E-2</v>
      </c>
      <c r="CA112" s="168">
        <v>6.6792891534421242E-3</v>
      </c>
      <c r="CB112" s="168">
        <v>5.1533402063252921E-3</v>
      </c>
      <c r="CC112" s="168">
        <v>9.2627406644331875E-3</v>
      </c>
      <c r="CD112" s="168">
        <v>2.2255059980849524E-3</v>
      </c>
      <c r="CE112" s="168">
        <v>4.8129190797824577E-4</v>
      </c>
      <c r="CF112" s="168">
        <v>8.0486629905329628E-3</v>
      </c>
      <c r="CG112" s="168">
        <v>1.1208369635953402E-2</v>
      </c>
      <c r="CH112" s="168">
        <v>2.3751266929901513E-3</v>
      </c>
      <c r="CI112" s="168">
        <v>6.4021296596961808E-3</v>
      </c>
      <c r="CJ112" s="168">
        <v>8.5113652411155493E-3</v>
      </c>
      <c r="CK112" s="168">
        <v>2.1347810660216023E-3</v>
      </c>
      <c r="CL112" s="168">
        <v>4.0085139962427923E-3</v>
      </c>
      <c r="CM112" s="168">
        <v>9.5092172040622414E-3</v>
      </c>
      <c r="CN112" s="168">
        <v>1.7491882976063372E-3</v>
      </c>
      <c r="CO112" s="168">
        <v>3.5755179099037446E-3</v>
      </c>
      <c r="CP112" s="168">
        <v>6.0374199644149017E-3</v>
      </c>
      <c r="CQ112" s="168">
        <v>1.6165586605079356E-3</v>
      </c>
      <c r="CR112" s="168">
        <v>2.8399056217108462E-3</v>
      </c>
      <c r="CS112" s="168">
        <v>2.7011678610651354E-3</v>
      </c>
      <c r="CT112" s="168">
        <v>1.4268472362670222E-3</v>
      </c>
      <c r="CU112" s="168">
        <v>6.7373371398477778E-3</v>
      </c>
      <c r="CV112" s="168">
        <v>7.871199258622133E-3</v>
      </c>
      <c r="CW112" s="168">
        <v>2.5220345312887346E-3</v>
      </c>
      <c r="CX112" s="168">
        <v>1.2938785378760384E-2</v>
      </c>
      <c r="CY112" s="168">
        <v>9.3243332625953523E-3</v>
      </c>
      <c r="CZ112" s="168">
        <v>3.8778713209198269E-3</v>
      </c>
      <c r="DA112" s="168">
        <v>4.5433728716190898E-3</v>
      </c>
      <c r="DB112" s="168">
        <v>6.3605132321280103E-3</v>
      </c>
      <c r="DC112" s="168">
        <v>1.440226587033985E-3</v>
      </c>
      <c r="DD112" s="168">
        <v>2.3359550602278689E-3</v>
      </c>
      <c r="DE112" s="168">
        <v>3.3713238073087011E-3</v>
      </c>
      <c r="DF112" s="168">
        <v>3.6976031207216513E-3</v>
      </c>
      <c r="DG112" s="168">
        <v>2.8132917243014481E-3</v>
      </c>
      <c r="DH112" s="168">
        <v>7.5253678734998383E-3</v>
      </c>
      <c r="DI112" s="168">
        <v>2.0331906562723718E-3</v>
      </c>
      <c r="DJ112" s="168">
        <v>7.8336679435584821E-3</v>
      </c>
      <c r="DK112" s="168">
        <v>2.30987525594408E-3</v>
      </c>
      <c r="DL112" s="168">
        <v>1.001538328845911</v>
      </c>
    </row>
    <row r="113" spans="2:7">
      <c r="B113" s="166">
        <v>700</v>
      </c>
      <c r="C113" s="167" t="s">
        <v>525</v>
      </c>
      <c r="G113" s="169">
        <v>1</v>
      </c>
    </row>
    <row r="114" spans="2:7">
      <c r="B114" s="113"/>
      <c r="C114" s="113"/>
    </row>
    <row r="115" spans="2:7">
      <c r="B115" s="113"/>
      <c r="C115" s="113"/>
    </row>
    <row r="116" spans="2:7">
      <c r="B116" s="113"/>
      <c r="C116" s="113"/>
    </row>
    <row r="117" spans="2:7">
      <c r="B117" s="113"/>
      <c r="C117" s="113"/>
    </row>
    <row r="118" spans="2:7">
      <c r="B118" s="113"/>
      <c r="C118" s="113"/>
    </row>
    <row r="119" spans="2:7">
      <c r="B119" s="113"/>
      <c r="C119" s="113"/>
    </row>
    <row r="120" spans="2:7">
      <c r="B120" s="113"/>
      <c r="C120" s="113"/>
    </row>
    <row r="121" spans="2:7">
      <c r="B121" s="113"/>
      <c r="C121" s="113"/>
    </row>
    <row r="122" spans="2:7">
      <c r="B122" s="113"/>
      <c r="C122" s="113"/>
    </row>
    <row r="123" spans="2:7">
      <c r="B123" s="113"/>
      <c r="C123" s="113"/>
    </row>
    <row r="124" spans="2:7">
      <c r="B124" s="113"/>
      <c r="C124" s="113"/>
    </row>
    <row r="125" spans="2:7">
      <c r="B125" s="113"/>
      <c r="C125" s="113"/>
    </row>
    <row r="126" spans="2:7">
      <c r="B126" s="113"/>
      <c r="C126" s="113"/>
    </row>
    <row r="127" spans="2:7">
      <c r="B127" s="113"/>
      <c r="C127" s="113"/>
    </row>
    <row r="128" spans="2:7">
      <c r="B128" s="113"/>
      <c r="C128" s="113"/>
    </row>
    <row r="129" spans="2:3">
      <c r="B129" s="113"/>
      <c r="C129" s="113"/>
    </row>
    <row r="130" spans="2:3">
      <c r="B130" s="113"/>
      <c r="C130" s="113"/>
    </row>
    <row r="131" spans="2:3">
      <c r="B131" s="113"/>
      <c r="C131" s="113"/>
    </row>
    <row r="132" spans="2:3">
      <c r="B132" s="113"/>
      <c r="C132" s="113"/>
    </row>
    <row r="133" spans="2:3">
      <c r="B133" s="113"/>
      <c r="C133" s="113"/>
    </row>
    <row r="134" spans="2:3">
      <c r="B134" s="113"/>
      <c r="C134" s="113"/>
    </row>
    <row r="135" spans="2:3">
      <c r="B135" s="113"/>
      <c r="C135" s="113"/>
    </row>
    <row r="136" spans="2:3">
      <c r="B136" s="113"/>
      <c r="C136" s="113"/>
    </row>
    <row r="137" spans="2:3">
      <c r="B137" s="113"/>
      <c r="C137" s="113"/>
    </row>
    <row r="138" spans="2:3">
      <c r="B138" s="113"/>
      <c r="C138" s="113"/>
    </row>
    <row r="139" spans="2:3">
      <c r="B139" s="113"/>
      <c r="C139" s="113"/>
    </row>
    <row r="140" spans="2:3">
      <c r="B140" s="113"/>
      <c r="C140" s="113"/>
    </row>
    <row r="141" spans="2:3">
      <c r="B141" s="113"/>
      <c r="C141" s="113"/>
    </row>
    <row r="142" spans="2:3">
      <c r="B142" s="113"/>
      <c r="C142" s="113"/>
    </row>
    <row r="143" spans="2:3">
      <c r="B143" s="113"/>
      <c r="C143" s="113"/>
    </row>
    <row r="144" spans="2:3">
      <c r="B144" s="113"/>
      <c r="C144" s="113"/>
    </row>
    <row r="145" spans="2:3">
      <c r="B145" s="113"/>
      <c r="C145" s="113"/>
    </row>
    <row r="146" spans="2:3">
      <c r="B146" s="113"/>
      <c r="C146" s="113"/>
    </row>
    <row r="147" spans="2:3">
      <c r="B147" s="113"/>
      <c r="C147" s="113"/>
    </row>
    <row r="148" spans="2:3">
      <c r="B148" s="113"/>
      <c r="C148" s="113"/>
    </row>
    <row r="149" spans="2:3">
      <c r="B149" s="113"/>
      <c r="C149" s="113"/>
    </row>
    <row r="150" spans="2:3">
      <c r="B150" s="113"/>
      <c r="C150" s="113"/>
    </row>
    <row r="151" spans="2:3">
      <c r="B151" s="113"/>
      <c r="C151" s="113"/>
    </row>
    <row r="152" spans="2:3">
      <c r="B152" s="113"/>
      <c r="C152" s="113"/>
    </row>
    <row r="153" spans="2:3">
      <c r="B153" s="113"/>
      <c r="C153" s="113"/>
    </row>
    <row r="154" spans="2:3">
      <c r="B154" s="113"/>
      <c r="C154" s="113"/>
    </row>
    <row r="155" spans="2:3">
      <c r="B155" s="113"/>
      <c r="C155" s="113"/>
    </row>
    <row r="156" spans="2:3">
      <c r="B156" s="113"/>
      <c r="C156" s="113"/>
    </row>
    <row r="157" spans="2:3">
      <c r="B157" s="113"/>
      <c r="C157" s="113"/>
    </row>
    <row r="158" spans="2:3">
      <c r="B158" s="113"/>
      <c r="C158" s="113"/>
    </row>
    <row r="159" spans="2:3">
      <c r="B159" s="113"/>
      <c r="C159" s="113"/>
    </row>
    <row r="160" spans="2:3">
      <c r="B160" s="113"/>
      <c r="C160" s="113"/>
    </row>
    <row r="161" spans="2:3">
      <c r="B161" s="113"/>
      <c r="C161" s="113"/>
    </row>
    <row r="162" spans="2:3">
      <c r="B162" s="113"/>
      <c r="C162" s="113"/>
    </row>
    <row r="163" spans="2:3">
      <c r="B163" s="113"/>
      <c r="C163" s="113"/>
    </row>
    <row r="164" spans="2:3">
      <c r="B164" s="113"/>
      <c r="C164" s="113"/>
    </row>
    <row r="165" spans="2:3">
      <c r="B165" s="113"/>
      <c r="C165" s="113"/>
    </row>
    <row r="166" spans="2:3">
      <c r="B166" s="113"/>
      <c r="C166" s="113"/>
    </row>
    <row r="167" spans="2:3">
      <c r="B167" s="113"/>
      <c r="C167" s="113"/>
    </row>
    <row r="168" spans="2:3">
      <c r="B168" s="113"/>
      <c r="C168" s="113"/>
    </row>
    <row r="169" spans="2:3">
      <c r="B169" s="113"/>
      <c r="C169" s="113"/>
    </row>
    <row r="170" spans="2:3">
      <c r="B170" s="113"/>
      <c r="C170" s="113"/>
    </row>
    <row r="171" spans="2:3">
      <c r="B171" s="113"/>
      <c r="C171" s="113"/>
    </row>
    <row r="172" spans="2:3">
      <c r="B172" s="113"/>
      <c r="C172" s="113"/>
    </row>
    <row r="173" spans="2:3">
      <c r="B173" s="113"/>
      <c r="C173" s="113"/>
    </row>
    <row r="174" spans="2:3">
      <c r="B174" s="113"/>
      <c r="C174" s="113"/>
    </row>
    <row r="175" spans="2:3">
      <c r="B175" s="113"/>
      <c r="C175" s="113"/>
    </row>
    <row r="176" spans="2:3">
      <c r="B176" s="113"/>
      <c r="C176" s="113"/>
    </row>
    <row r="177" spans="2:3">
      <c r="B177" s="113"/>
      <c r="C177" s="113"/>
    </row>
    <row r="178" spans="2:3">
      <c r="B178" s="113"/>
      <c r="C178" s="113"/>
    </row>
    <row r="179" spans="2:3">
      <c r="B179" s="113"/>
      <c r="C179" s="113"/>
    </row>
    <row r="180" spans="2:3">
      <c r="B180" s="113"/>
      <c r="C180" s="113"/>
    </row>
    <row r="181" spans="2:3">
      <c r="B181" s="113"/>
      <c r="C181" s="113"/>
    </row>
    <row r="182" spans="2:3">
      <c r="B182" s="113"/>
      <c r="C182" s="113"/>
    </row>
    <row r="183" spans="2:3">
      <c r="B183" s="113"/>
      <c r="C183" s="113"/>
    </row>
    <row r="184" spans="2:3">
      <c r="B184" s="113"/>
      <c r="C184" s="113"/>
    </row>
    <row r="185" spans="2:3">
      <c r="B185" s="113"/>
      <c r="C185" s="113"/>
    </row>
    <row r="186" spans="2:3">
      <c r="B186" s="113"/>
      <c r="C186" s="113"/>
    </row>
    <row r="187" spans="2:3">
      <c r="B187" s="113"/>
      <c r="C187" s="113"/>
    </row>
    <row r="188" spans="2:3">
      <c r="B188" s="113"/>
      <c r="C188" s="113"/>
    </row>
    <row r="189" spans="2:3">
      <c r="B189" s="113"/>
      <c r="C189" s="113"/>
    </row>
    <row r="190" spans="2:3">
      <c r="B190" s="113"/>
      <c r="C190" s="113"/>
    </row>
    <row r="191" spans="2:3">
      <c r="B191" s="113"/>
      <c r="C191" s="113"/>
    </row>
    <row r="192" spans="2:3">
      <c r="B192" s="113"/>
      <c r="C192" s="113"/>
    </row>
    <row r="193" spans="2:3">
      <c r="B193" s="113"/>
      <c r="C193" s="113"/>
    </row>
    <row r="194" spans="2:3">
      <c r="B194" s="113"/>
      <c r="C194" s="113"/>
    </row>
    <row r="195" spans="2:3">
      <c r="B195" s="113"/>
      <c r="C195" s="113"/>
    </row>
    <row r="196" spans="2:3">
      <c r="B196" s="113"/>
      <c r="C196" s="113"/>
    </row>
    <row r="197" spans="2:3">
      <c r="B197" s="113"/>
      <c r="C197" s="113"/>
    </row>
    <row r="198" spans="2:3">
      <c r="B198" s="113"/>
      <c r="C198" s="113"/>
    </row>
    <row r="199" spans="2:3">
      <c r="B199" s="113"/>
      <c r="C199" s="113"/>
    </row>
    <row r="200" spans="2:3">
      <c r="B200" s="113"/>
      <c r="C200" s="113"/>
    </row>
    <row r="201" spans="2:3">
      <c r="B201" s="113"/>
      <c r="C201" s="113"/>
    </row>
    <row r="202" spans="2:3">
      <c r="B202" s="113"/>
      <c r="C202" s="113"/>
    </row>
    <row r="203" spans="2:3">
      <c r="B203" s="113"/>
      <c r="C203" s="113"/>
    </row>
    <row r="204" spans="2:3">
      <c r="B204" s="113"/>
      <c r="C204" s="113"/>
    </row>
    <row r="205" spans="2:3">
      <c r="B205" s="113"/>
      <c r="C205" s="113"/>
    </row>
    <row r="206" spans="2:3">
      <c r="B206" s="113"/>
      <c r="C206" s="113"/>
    </row>
    <row r="207" spans="2:3">
      <c r="B207" s="113"/>
      <c r="C207" s="113"/>
    </row>
    <row r="208" spans="2:3">
      <c r="B208" s="113"/>
      <c r="C208" s="113"/>
    </row>
    <row r="209" spans="2:3">
      <c r="B209" s="113"/>
      <c r="C209" s="113"/>
    </row>
    <row r="210" spans="2:3">
      <c r="B210" s="113"/>
      <c r="C210" s="113"/>
    </row>
    <row r="211" spans="2:3">
      <c r="B211" s="113"/>
      <c r="C211" s="113"/>
    </row>
    <row r="212" spans="2:3">
      <c r="B212" s="113"/>
      <c r="C212" s="113"/>
    </row>
    <row r="213" spans="2:3">
      <c r="B213" s="113"/>
      <c r="C213" s="113"/>
    </row>
    <row r="214" spans="2:3">
      <c r="B214" s="113"/>
      <c r="C214" s="113"/>
    </row>
    <row r="215" spans="2:3">
      <c r="B215" s="113"/>
      <c r="C215" s="113"/>
    </row>
    <row r="216" spans="2:3">
      <c r="B216" s="113"/>
      <c r="C216" s="113"/>
    </row>
    <row r="217" spans="2:3">
      <c r="B217" s="113"/>
      <c r="C217" s="113"/>
    </row>
    <row r="218" spans="2:3">
      <c r="B218" s="113"/>
      <c r="C218" s="113"/>
    </row>
    <row r="219" spans="2:3">
      <c r="B219" s="113"/>
      <c r="C219" s="113"/>
    </row>
    <row r="220" spans="2:3">
      <c r="B220" s="113"/>
      <c r="C220" s="113"/>
    </row>
    <row r="221" spans="2:3">
      <c r="B221" s="113"/>
      <c r="C221" s="113"/>
    </row>
    <row r="222" spans="2:3">
      <c r="B222" s="113"/>
      <c r="C222" s="113"/>
    </row>
    <row r="223" spans="2:3">
      <c r="B223" s="113"/>
      <c r="C223" s="113"/>
    </row>
    <row r="224" spans="2:3">
      <c r="B224" s="113"/>
      <c r="C224" s="113"/>
    </row>
    <row r="225" spans="2:3">
      <c r="B225" s="113"/>
      <c r="C225" s="113"/>
    </row>
    <row r="226" spans="2:3">
      <c r="B226" s="113"/>
      <c r="C226" s="113"/>
    </row>
    <row r="227" spans="2:3">
      <c r="B227" s="113"/>
      <c r="C227" s="113"/>
    </row>
    <row r="228" spans="2:3">
      <c r="B228" s="113"/>
      <c r="C228" s="113"/>
    </row>
    <row r="229" spans="2:3">
      <c r="B229" s="113"/>
      <c r="C229" s="113"/>
    </row>
    <row r="230" spans="2:3">
      <c r="B230" s="113"/>
      <c r="C230" s="113"/>
    </row>
    <row r="231" spans="2:3">
      <c r="B231" s="113"/>
      <c r="C231" s="113"/>
    </row>
    <row r="232" spans="2:3">
      <c r="B232" s="113"/>
      <c r="C232" s="113"/>
    </row>
    <row r="233" spans="2:3">
      <c r="B233" s="113"/>
      <c r="C233" s="113"/>
    </row>
    <row r="234" spans="2:3">
      <c r="B234" s="113"/>
      <c r="C234" s="113"/>
    </row>
    <row r="235" spans="2:3">
      <c r="B235" s="113"/>
      <c r="C235" s="113"/>
    </row>
    <row r="236" spans="2:3">
      <c r="B236" s="113"/>
      <c r="C236" s="113"/>
    </row>
    <row r="237" spans="2:3">
      <c r="B237" s="113"/>
      <c r="C237" s="113"/>
    </row>
    <row r="238" spans="2:3">
      <c r="B238" s="113"/>
      <c r="C238" s="113"/>
    </row>
    <row r="239" spans="2:3">
      <c r="B239" s="113"/>
      <c r="C239" s="113"/>
    </row>
    <row r="240" spans="2:3">
      <c r="B240" s="113"/>
      <c r="C240" s="113"/>
    </row>
    <row r="241" spans="2:3">
      <c r="B241" s="113"/>
      <c r="C241" s="113"/>
    </row>
    <row r="242" spans="2:3">
      <c r="B242" s="113"/>
      <c r="C242" s="113"/>
    </row>
    <row r="243" spans="2:3">
      <c r="B243" s="113"/>
      <c r="C243" s="113"/>
    </row>
    <row r="244" spans="2:3">
      <c r="B244" s="113"/>
      <c r="C244" s="113"/>
    </row>
    <row r="245" spans="2:3">
      <c r="B245" s="113"/>
      <c r="C245" s="113"/>
    </row>
    <row r="246" spans="2:3">
      <c r="B246" s="113"/>
      <c r="C246" s="113"/>
    </row>
    <row r="247" spans="2:3">
      <c r="B247" s="113"/>
      <c r="C247" s="113"/>
    </row>
    <row r="248" spans="2:3">
      <c r="B248" s="113"/>
      <c r="C248" s="113"/>
    </row>
    <row r="249" spans="2:3">
      <c r="B249" s="113"/>
      <c r="C249" s="113"/>
    </row>
    <row r="250" spans="2:3">
      <c r="B250" s="113"/>
      <c r="C250" s="113"/>
    </row>
    <row r="251" spans="2:3">
      <c r="B251" s="113"/>
      <c r="C251" s="113"/>
    </row>
    <row r="252" spans="2:3">
      <c r="B252" s="113"/>
      <c r="C252" s="113"/>
    </row>
    <row r="253" spans="2:3">
      <c r="B253" s="113"/>
      <c r="C253" s="113"/>
    </row>
    <row r="254" spans="2:3">
      <c r="B254" s="113"/>
      <c r="C254" s="113"/>
    </row>
    <row r="255" spans="2:3">
      <c r="B255" s="113"/>
      <c r="C255" s="113"/>
    </row>
    <row r="256" spans="2:3">
      <c r="B256" s="113"/>
      <c r="C256" s="113"/>
    </row>
    <row r="257" spans="2:3">
      <c r="B257" s="113"/>
      <c r="C257" s="113"/>
    </row>
    <row r="258" spans="2:3">
      <c r="B258" s="113"/>
      <c r="C258" s="113"/>
    </row>
    <row r="259" spans="2:3">
      <c r="B259" s="113"/>
      <c r="C259" s="113"/>
    </row>
    <row r="260" spans="2:3">
      <c r="B260" s="113"/>
      <c r="C260" s="113"/>
    </row>
    <row r="261" spans="2:3">
      <c r="B261" s="113"/>
      <c r="C261" s="113"/>
    </row>
    <row r="262" spans="2:3">
      <c r="B262" s="113"/>
      <c r="C262" s="113"/>
    </row>
    <row r="263" spans="2:3">
      <c r="B263" s="113"/>
      <c r="C263" s="113"/>
    </row>
    <row r="264" spans="2:3">
      <c r="B264" s="113"/>
      <c r="C264" s="113"/>
    </row>
    <row r="265" spans="2:3">
      <c r="B265" s="113"/>
      <c r="C265" s="113"/>
    </row>
    <row r="266" spans="2:3">
      <c r="B266" s="113"/>
      <c r="C266" s="113"/>
    </row>
    <row r="267" spans="2:3">
      <c r="B267" s="113"/>
      <c r="C267" s="113"/>
    </row>
    <row r="268" spans="2:3">
      <c r="B268" s="113"/>
      <c r="C268" s="113"/>
    </row>
    <row r="269" spans="2:3">
      <c r="B269" s="113"/>
      <c r="C269" s="113"/>
    </row>
    <row r="270" spans="2:3">
      <c r="B270" s="113"/>
      <c r="C270" s="113"/>
    </row>
    <row r="271" spans="2:3">
      <c r="B271" s="113"/>
      <c r="C271" s="113"/>
    </row>
    <row r="272" spans="2:3">
      <c r="B272" s="113"/>
      <c r="C272" s="113"/>
    </row>
    <row r="273" spans="2:3">
      <c r="B273" s="113"/>
      <c r="C273" s="113"/>
    </row>
    <row r="274" spans="2:3">
      <c r="B274" s="113"/>
      <c r="C274" s="113"/>
    </row>
    <row r="275" spans="2:3">
      <c r="B275" s="113"/>
      <c r="C275" s="113"/>
    </row>
    <row r="276" spans="2:3">
      <c r="B276" s="113"/>
      <c r="C276" s="113"/>
    </row>
    <row r="277" spans="2:3">
      <c r="B277" s="113"/>
      <c r="C277" s="113"/>
    </row>
    <row r="278" spans="2:3">
      <c r="B278" s="113"/>
      <c r="C278" s="113"/>
    </row>
    <row r="279" spans="2:3">
      <c r="B279" s="113"/>
      <c r="C279" s="113"/>
    </row>
    <row r="280" spans="2:3">
      <c r="B280" s="113"/>
      <c r="C280" s="113"/>
    </row>
    <row r="281" spans="2:3">
      <c r="B281" s="113"/>
      <c r="C281" s="113"/>
    </row>
    <row r="282" spans="2:3">
      <c r="B282" s="113"/>
      <c r="C282" s="113"/>
    </row>
    <row r="283" spans="2:3">
      <c r="B283" s="113"/>
      <c r="C283" s="113"/>
    </row>
    <row r="284" spans="2:3">
      <c r="B284" s="113"/>
      <c r="C284" s="113"/>
    </row>
    <row r="285" spans="2:3">
      <c r="B285" s="113"/>
      <c r="C285" s="113"/>
    </row>
    <row r="286" spans="2:3">
      <c r="B286" s="113"/>
      <c r="C286" s="113"/>
    </row>
    <row r="287" spans="2:3">
      <c r="B287" s="113"/>
      <c r="C287" s="113"/>
    </row>
    <row r="288" spans="2:3">
      <c r="B288" s="113"/>
      <c r="C288" s="113"/>
    </row>
    <row r="289" spans="2:3">
      <c r="B289" s="113"/>
      <c r="C289" s="113"/>
    </row>
    <row r="290" spans="2:3">
      <c r="B290" s="113"/>
      <c r="C290" s="113"/>
    </row>
    <row r="291" spans="2:3">
      <c r="B291" s="113"/>
      <c r="C291" s="113"/>
    </row>
    <row r="292" spans="2:3">
      <c r="B292" s="113"/>
      <c r="C292" s="113"/>
    </row>
    <row r="293" spans="2:3">
      <c r="B293" s="113"/>
      <c r="C293" s="113"/>
    </row>
    <row r="294" spans="2:3">
      <c r="B294" s="113"/>
      <c r="C294" s="113"/>
    </row>
    <row r="295" spans="2:3">
      <c r="B295" s="113"/>
      <c r="C295" s="113"/>
    </row>
    <row r="296" spans="2:3">
      <c r="B296" s="113"/>
      <c r="C296" s="113"/>
    </row>
    <row r="297" spans="2:3">
      <c r="B297" s="113"/>
      <c r="C297" s="113"/>
    </row>
    <row r="298" spans="2:3">
      <c r="B298" s="113"/>
      <c r="C298" s="113"/>
    </row>
    <row r="299" spans="2:3">
      <c r="B299" s="113"/>
      <c r="C299" s="113"/>
    </row>
    <row r="300" spans="2:3">
      <c r="B300" s="113"/>
      <c r="C300" s="113"/>
    </row>
    <row r="301" spans="2:3">
      <c r="B301" s="113"/>
      <c r="C301" s="113"/>
    </row>
    <row r="302" spans="2:3">
      <c r="B302" s="113"/>
      <c r="C302" s="113"/>
    </row>
    <row r="303" spans="2:3">
      <c r="B303" s="113"/>
      <c r="C303" s="113"/>
    </row>
    <row r="304" spans="2:3">
      <c r="B304" s="113"/>
      <c r="C304" s="113"/>
    </row>
    <row r="305" spans="2:3">
      <c r="B305" s="113"/>
      <c r="C305" s="113"/>
    </row>
    <row r="306" spans="2:3">
      <c r="B306" s="113"/>
      <c r="C306" s="113"/>
    </row>
    <row r="307" spans="2:3">
      <c r="B307" s="113"/>
      <c r="C307" s="113"/>
    </row>
    <row r="308" spans="2:3">
      <c r="B308" s="113"/>
      <c r="C308" s="113"/>
    </row>
    <row r="309" spans="2:3">
      <c r="B309" s="113"/>
      <c r="C309" s="113"/>
    </row>
    <row r="310" spans="2:3">
      <c r="B310" s="113"/>
      <c r="C310" s="113"/>
    </row>
    <row r="311" spans="2:3">
      <c r="B311" s="113"/>
      <c r="C311" s="113"/>
    </row>
    <row r="312" spans="2:3">
      <c r="B312" s="113"/>
      <c r="C312" s="113"/>
    </row>
    <row r="313" spans="2:3">
      <c r="B313" s="113"/>
      <c r="C313" s="113"/>
    </row>
    <row r="314" spans="2:3">
      <c r="B314" s="113"/>
      <c r="C314" s="113"/>
    </row>
    <row r="315" spans="2:3">
      <c r="B315" s="113"/>
      <c r="C315" s="113"/>
    </row>
    <row r="316" spans="2:3">
      <c r="B316" s="113"/>
      <c r="C316" s="113"/>
    </row>
    <row r="317" spans="2:3">
      <c r="B317" s="113"/>
      <c r="C317" s="113"/>
    </row>
    <row r="318" spans="2:3">
      <c r="B318" s="113"/>
      <c r="C318" s="113"/>
    </row>
    <row r="319" spans="2:3">
      <c r="B319" s="113"/>
      <c r="C319" s="113"/>
    </row>
    <row r="320" spans="2:3">
      <c r="B320" s="113"/>
      <c r="C320" s="113"/>
    </row>
    <row r="321" spans="2:3">
      <c r="B321" s="113"/>
      <c r="C321" s="113"/>
    </row>
    <row r="322" spans="2:3">
      <c r="B322" s="113"/>
      <c r="C322" s="113"/>
    </row>
    <row r="323" spans="2:3">
      <c r="B323" s="113"/>
      <c r="C323" s="113"/>
    </row>
    <row r="324" spans="2:3">
      <c r="B324" s="113"/>
      <c r="C324" s="113"/>
    </row>
    <row r="325" spans="2:3">
      <c r="B325" s="113"/>
      <c r="C325" s="113"/>
    </row>
    <row r="326" spans="2:3">
      <c r="B326" s="113"/>
      <c r="C326" s="113"/>
    </row>
    <row r="327" spans="2:3">
      <c r="B327" s="113"/>
      <c r="C327" s="113"/>
    </row>
    <row r="328" spans="2:3">
      <c r="B328" s="113"/>
      <c r="C328" s="113"/>
    </row>
    <row r="329" spans="2:3">
      <c r="B329" s="113"/>
      <c r="C329" s="113"/>
    </row>
    <row r="330" spans="2:3">
      <c r="B330" s="113"/>
      <c r="C330" s="113"/>
    </row>
    <row r="331" spans="2:3">
      <c r="B331" s="113"/>
      <c r="C331" s="113"/>
    </row>
    <row r="332" spans="2:3">
      <c r="B332" s="113"/>
      <c r="C332" s="113"/>
    </row>
    <row r="333" spans="2:3">
      <c r="B333" s="113"/>
      <c r="C333" s="113"/>
    </row>
    <row r="334" spans="2:3">
      <c r="B334" s="113"/>
      <c r="C334" s="113"/>
    </row>
    <row r="335" spans="2:3">
      <c r="B335" s="113"/>
      <c r="C335" s="113"/>
    </row>
    <row r="336" spans="2:3">
      <c r="B336" s="113"/>
      <c r="C336" s="113"/>
    </row>
    <row r="337" spans="2:3">
      <c r="B337" s="113"/>
      <c r="C337" s="113"/>
    </row>
    <row r="338" spans="2:3">
      <c r="B338" s="113"/>
      <c r="C338" s="113"/>
    </row>
    <row r="339" spans="2:3">
      <c r="B339" s="113"/>
      <c r="C339" s="113"/>
    </row>
    <row r="340" spans="2:3">
      <c r="B340" s="113"/>
      <c r="C340" s="113"/>
    </row>
    <row r="341" spans="2:3">
      <c r="B341" s="113"/>
      <c r="C341" s="113"/>
    </row>
    <row r="342" spans="2:3">
      <c r="B342" s="113"/>
      <c r="C342" s="113"/>
    </row>
    <row r="343" spans="2:3">
      <c r="B343" s="113"/>
      <c r="C343" s="113"/>
    </row>
    <row r="344" spans="2:3">
      <c r="B344" s="113"/>
      <c r="C344" s="113"/>
    </row>
    <row r="345" spans="2:3">
      <c r="B345" s="113"/>
      <c r="C345" s="113"/>
    </row>
    <row r="346" spans="2:3">
      <c r="B346" s="113"/>
      <c r="C346" s="113"/>
    </row>
    <row r="347" spans="2:3">
      <c r="B347" s="113"/>
      <c r="C347" s="113"/>
    </row>
    <row r="348" spans="2:3">
      <c r="B348" s="113"/>
      <c r="C348" s="113"/>
    </row>
    <row r="349" spans="2:3">
      <c r="B349" s="113"/>
      <c r="C349" s="113"/>
    </row>
    <row r="350" spans="2:3">
      <c r="B350" s="113"/>
      <c r="C350" s="113"/>
    </row>
    <row r="351" spans="2:3">
      <c r="B351" s="113"/>
      <c r="C351" s="113"/>
    </row>
    <row r="352" spans="2:3">
      <c r="B352" s="113"/>
      <c r="C352" s="113"/>
    </row>
    <row r="353" spans="2:3">
      <c r="B353" s="113"/>
      <c r="C353" s="113"/>
    </row>
    <row r="354" spans="2:3">
      <c r="B354" s="113"/>
      <c r="C354" s="113"/>
    </row>
    <row r="355" spans="2:3">
      <c r="B355" s="113"/>
      <c r="C355" s="113"/>
    </row>
    <row r="356" spans="2:3">
      <c r="B356" s="113"/>
      <c r="C356" s="113"/>
    </row>
    <row r="357" spans="2:3">
      <c r="B357" s="113"/>
      <c r="C357" s="113"/>
    </row>
    <row r="358" spans="2:3">
      <c r="B358" s="113"/>
      <c r="C358" s="113"/>
    </row>
    <row r="359" spans="2:3">
      <c r="B359" s="113"/>
      <c r="C359" s="113"/>
    </row>
    <row r="360" spans="2:3">
      <c r="B360" s="113"/>
      <c r="C360" s="113"/>
    </row>
    <row r="361" spans="2:3">
      <c r="B361" s="113"/>
      <c r="C361" s="113"/>
    </row>
    <row r="362" spans="2:3">
      <c r="B362" s="113"/>
      <c r="C362" s="113"/>
    </row>
    <row r="363" spans="2:3">
      <c r="B363" s="113"/>
      <c r="C363" s="113"/>
    </row>
    <row r="364" spans="2:3">
      <c r="B364" s="113"/>
      <c r="C364" s="113"/>
    </row>
    <row r="365" spans="2:3">
      <c r="B365" s="113"/>
      <c r="C365" s="113"/>
    </row>
    <row r="366" spans="2:3">
      <c r="B366" s="113"/>
      <c r="C366" s="113"/>
    </row>
    <row r="367" spans="2:3">
      <c r="B367" s="113"/>
      <c r="C367" s="113"/>
    </row>
    <row r="368" spans="2:3">
      <c r="B368" s="113"/>
      <c r="C368" s="113"/>
    </row>
    <row r="369" spans="2:3">
      <c r="B369" s="113"/>
      <c r="C369" s="113"/>
    </row>
    <row r="370" spans="2:3">
      <c r="B370" s="113"/>
      <c r="C370" s="113"/>
    </row>
    <row r="371" spans="2:3">
      <c r="B371" s="113"/>
      <c r="C371" s="113"/>
    </row>
    <row r="372" spans="2:3">
      <c r="B372" s="113"/>
      <c r="C372" s="113"/>
    </row>
    <row r="373" spans="2:3">
      <c r="B373" s="113"/>
      <c r="C373" s="113"/>
    </row>
    <row r="374" spans="2:3">
      <c r="B374" s="113"/>
      <c r="C374" s="113"/>
    </row>
    <row r="375" spans="2:3">
      <c r="B375" s="113"/>
      <c r="C375" s="113"/>
    </row>
    <row r="376" spans="2:3">
      <c r="B376" s="113"/>
      <c r="C376" s="113"/>
    </row>
    <row r="377" spans="2:3">
      <c r="B377" s="113"/>
      <c r="C377" s="113"/>
    </row>
    <row r="378" spans="2:3">
      <c r="B378" s="113"/>
      <c r="C378" s="113"/>
    </row>
    <row r="379" spans="2:3">
      <c r="B379" s="113"/>
      <c r="C379" s="113"/>
    </row>
    <row r="380" spans="2:3">
      <c r="B380" s="113"/>
      <c r="C380" s="113"/>
    </row>
    <row r="381" spans="2:3">
      <c r="B381" s="113"/>
      <c r="C381" s="113"/>
    </row>
    <row r="382" spans="2:3">
      <c r="B382" s="113"/>
      <c r="C382" s="113"/>
    </row>
    <row r="383" spans="2:3">
      <c r="B383" s="113"/>
      <c r="C383" s="113"/>
    </row>
    <row r="384" spans="2:3">
      <c r="B384" s="113"/>
      <c r="C384" s="113"/>
    </row>
    <row r="385" spans="2:3">
      <c r="B385" s="113"/>
      <c r="C385" s="113"/>
    </row>
    <row r="386" spans="2:3">
      <c r="B386" s="113"/>
      <c r="C386" s="113"/>
    </row>
    <row r="387" spans="2:3">
      <c r="B387" s="113"/>
      <c r="C387" s="113"/>
    </row>
    <row r="388" spans="2:3">
      <c r="B388" s="113"/>
      <c r="C388" s="113"/>
    </row>
    <row r="389" spans="2:3">
      <c r="B389" s="113"/>
      <c r="C389" s="113"/>
    </row>
    <row r="390" spans="2:3">
      <c r="B390" s="113"/>
      <c r="C390" s="113"/>
    </row>
    <row r="391" spans="2:3">
      <c r="B391" s="113"/>
      <c r="C391" s="113"/>
    </row>
    <row r="392" spans="2:3">
      <c r="B392" s="113"/>
      <c r="C392" s="113"/>
    </row>
    <row r="393" spans="2:3">
      <c r="B393" s="113"/>
      <c r="C393" s="113"/>
    </row>
    <row r="394" spans="2:3">
      <c r="B394" s="113"/>
      <c r="C394" s="113"/>
    </row>
    <row r="395" spans="2:3">
      <c r="B395" s="113"/>
      <c r="C395" s="113"/>
    </row>
    <row r="396" spans="2:3">
      <c r="B396" s="113"/>
      <c r="C396" s="113"/>
    </row>
    <row r="397" spans="2:3">
      <c r="B397" s="113"/>
      <c r="C397" s="113"/>
    </row>
    <row r="398" spans="2:3">
      <c r="B398" s="113"/>
      <c r="C398" s="113"/>
    </row>
    <row r="399" spans="2:3">
      <c r="B399" s="113"/>
      <c r="C399" s="113"/>
    </row>
    <row r="400" spans="2:3">
      <c r="B400" s="113"/>
      <c r="C400" s="113"/>
    </row>
    <row r="401" spans="2:3">
      <c r="B401" s="113"/>
      <c r="C401" s="113"/>
    </row>
    <row r="402" spans="2:3">
      <c r="B402" s="113"/>
      <c r="C402" s="113"/>
    </row>
    <row r="403" spans="2:3">
      <c r="B403" s="113"/>
      <c r="C403" s="113"/>
    </row>
    <row r="404" spans="2:3">
      <c r="B404" s="113"/>
      <c r="C404" s="113"/>
    </row>
    <row r="405" spans="2:3">
      <c r="B405" s="113"/>
      <c r="C405" s="113"/>
    </row>
    <row r="406" spans="2:3">
      <c r="B406" s="113"/>
      <c r="C406" s="113"/>
    </row>
    <row r="407" spans="2:3">
      <c r="B407" s="113"/>
      <c r="C407" s="113"/>
    </row>
    <row r="408" spans="2:3">
      <c r="B408" s="113"/>
      <c r="C408" s="113"/>
    </row>
    <row r="409" spans="2:3">
      <c r="B409" s="113"/>
      <c r="C409" s="113"/>
    </row>
    <row r="410" spans="2:3">
      <c r="B410" s="113"/>
      <c r="C410" s="113"/>
    </row>
    <row r="411" spans="2:3">
      <c r="B411" s="113"/>
      <c r="C411" s="113"/>
    </row>
    <row r="412" spans="2:3">
      <c r="B412" s="113"/>
      <c r="C412" s="113"/>
    </row>
    <row r="413" spans="2:3">
      <c r="B413" s="113"/>
      <c r="C413" s="113"/>
    </row>
    <row r="414" spans="2:3">
      <c r="B414" s="113"/>
      <c r="C414" s="113"/>
    </row>
    <row r="415" spans="2:3">
      <c r="B415" s="113"/>
      <c r="C415" s="113"/>
    </row>
    <row r="416" spans="2:3">
      <c r="B416" s="113"/>
      <c r="C416" s="113"/>
    </row>
    <row r="417" spans="2:3">
      <c r="B417" s="113"/>
      <c r="C417" s="113"/>
    </row>
    <row r="418" spans="2:3">
      <c r="B418" s="113"/>
      <c r="C418" s="113"/>
    </row>
    <row r="419" spans="2:3">
      <c r="B419" s="113"/>
      <c r="C419" s="113"/>
    </row>
    <row r="420" spans="2:3">
      <c r="B420" s="113"/>
      <c r="C420" s="113"/>
    </row>
    <row r="421" spans="2:3">
      <c r="B421" s="113"/>
      <c r="C421" s="113"/>
    </row>
    <row r="422" spans="2:3">
      <c r="B422" s="113"/>
      <c r="C422" s="113"/>
    </row>
    <row r="423" spans="2:3">
      <c r="B423" s="113"/>
      <c r="C423" s="113"/>
    </row>
    <row r="424" spans="2:3">
      <c r="B424" s="113"/>
      <c r="C424" s="113"/>
    </row>
    <row r="425" spans="2:3">
      <c r="B425" s="113"/>
      <c r="C425" s="113"/>
    </row>
    <row r="426" spans="2:3">
      <c r="B426" s="113"/>
      <c r="C426" s="113"/>
    </row>
    <row r="427" spans="2:3">
      <c r="B427" s="113"/>
      <c r="C427" s="113"/>
    </row>
    <row r="428" spans="2:3">
      <c r="B428" s="113"/>
      <c r="C428" s="113"/>
    </row>
    <row r="429" spans="2:3">
      <c r="B429" s="113"/>
      <c r="C429" s="113"/>
    </row>
  </sheetData>
  <sheetProtection sheet="1" objects="1" scenarios="1"/>
  <mergeCells count="114">
    <mergeCell ref="B2:C5"/>
    <mergeCell ref="D2:D4"/>
    <mergeCell ref="E2:E4"/>
    <mergeCell ref="F2:F4"/>
    <mergeCell ref="G2:G4"/>
    <mergeCell ref="H2:H4"/>
    <mergeCell ref="O4:O5"/>
    <mergeCell ref="P4:P5"/>
    <mergeCell ref="Q4:Q5"/>
    <mergeCell ref="R4:R5"/>
    <mergeCell ref="S4:S5"/>
    <mergeCell ref="T4:T5"/>
    <mergeCell ref="I2:I4"/>
    <mergeCell ref="J4:J5"/>
    <mergeCell ref="K4:K5"/>
    <mergeCell ref="L4:L5"/>
    <mergeCell ref="M4:M5"/>
    <mergeCell ref="N4:N5"/>
    <mergeCell ref="AA4:AA5"/>
    <mergeCell ref="AB4:AB5"/>
    <mergeCell ref="AC4:AC5"/>
    <mergeCell ref="AD4:AD5"/>
    <mergeCell ref="AE4:AE5"/>
    <mergeCell ref="AF4:AF5"/>
    <mergeCell ref="U4:U5"/>
    <mergeCell ref="V4:V5"/>
    <mergeCell ref="W4:W5"/>
    <mergeCell ref="X4:X5"/>
    <mergeCell ref="Y4:Y5"/>
    <mergeCell ref="Z4:Z5"/>
    <mergeCell ref="AM4:AM5"/>
    <mergeCell ref="AN4:AN5"/>
    <mergeCell ref="AO4:AO5"/>
    <mergeCell ref="AP4:AP5"/>
    <mergeCell ref="AQ4:AQ5"/>
    <mergeCell ref="AR4:AR5"/>
    <mergeCell ref="AG4:AG5"/>
    <mergeCell ref="AH4:AH5"/>
    <mergeCell ref="AI4:AI5"/>
    <mergeCell ref="AJ4:AJ5"/>
    <mergeCell ref="AK4:AK5"/>
    <mergeCell ref="AL4:AL5"/>
    <mergeCell ref="AY4:AY5"/>
    <mergeCell ref="AZ4:AZ5"/>
    <mergeCell ref="BA4:BA5"/>
    <mergeCell ref="BB4:BB5"/>
    <mergeCell ref="BC4:BC5"/>
    <mergeCell ref="BD4:BD5"/>
    <mergeCell ref="AS4:AS5"/>
    <mergeCell ref="AT4:AT5"/>
    <mergeCell ref="AU4:AU5"/>
    <mergeCell ref="AV4:AV5"/>
    <mergeCell ref="AW4:AW5"/>
    <mergeCell ref="AX4:AX5"/>
    <mergeCell ref="BK4:BK5"/>
    <mergeCell ref="BL4:BL5"/>
    <mergeCell ref="BM4:BM5"/>
    <mergeCell ref="BN4:BN5"/>
    <mergeCell ref="BO4:BO5"/>
    <mergeCell ref="BP4:BP5"/>
    <mergeCell ref="BE4:BE5"/>
    <mergeCell ref="BF4:BF5"/>
    <mergeCell ref="BG4:BG5"/>
    <mergeCell ref="BH4:BH5"/>
    <mergeCell ref="BI4:BI5"/>
    <mergeCell ref="BJ4:BJ5"/>
    <mergeCell ref="BW4:BW5"/>
    <mergeCell ref="BX4:BX5"/>
    <mergeCell ref="BY4:BY5"/>
    <mergeCell ref="BZ4:BZ5"/>
    <mergeCell ref="CA4:CA5"/>
    <mergeCell ref="CB4:CB5"/>
    <mergeCell ref="BQ4:BQ5"/>
    <mergeCell ref="BR4:BR5"/>
    <mergeCell ref="BS4:BS5"/>
    <mergeCell ref="BT4:BT5"/>
    <mergeCell ref="BU4:BU5"/>
    <mergeCell ref="BV4:BV5"/>
    <mergeCell ref="CI4:CI5"/>
    <mergeCell ref="CJ4:CJ5"/>
    <mergeCell ref="CK4:CK5"/>
    <mergeCell ref="CL4:CL5"/>
    <mergeCell ref="CM4:CM5"/>
    <mergeCell ref="CN4:CN5"/>
    <mergeCell ref="CC4:CC5"/>
    <mergeCell ref="CD4:CD5"/>
    <mergeCell ref="CE4:CE5"/>
    <mergeCell ref="CF4:CF5"/>
    <mergeCell ref="CG4:CG5"/>
    <mergeCell ref="CH4:CH5"/>
    <mergeCell ref="CU4:CU5"/>
    <mergeCell ref="CV4:CV5"/>
    <mergeCell ref="CW4:CW5"/>
    <mergeCell ref="CX4:CX5"/>
    <mergeCell ref="CY4:CY5"/>
    <mergeCell ref="CZ4:CZ5"/>
    <mergeCell ref="CO4:CO5"/>
    <mergeCell ref="CP4:CP5"/>
    <mergeCell ref="CQ4:CQ5"/>
    <mergeCell ref="CR4:CR5"/>
    <mergeCell ref="CS4:CS5"/>
    <mergeCell ref="CT4:CT5"/>
    <mergeCell ref="DG4:DG5"/>
    <mergeCell ref="DH4:DH5"/>
    <mergeCell ref="DI4:DI5"/>
    <mergeCell ref="DJ4:DJ5"/>
    <mergeCell ref="DK4:DK5"/>
    <mergeCell ref="DL4:DL5"/>
    <mergeCell ref="DA4:DA5"/>
    <mergeCell ref="DB4:DB5"/>
    <mergeCell ref="DC4:DC5"/>
    <mergeCell ref="DD4:DD5"/>
    <mergeCell ref="DE4:DE5"/>
    <mergeCell ref="DF4:DF5"/>
  </mergeCells>
  <phoneticPr fontId="4"/>
  <pageMargins left="0.7" right="0.7" top="0.75" bottom="0.75" header="0.3" footer="0.3"/>
  <pageSetup paperSize="9" orientation="portrait" copies="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1"/>
  </sheetPr>
  <dimension ref="B1:M72"/>
  <sheetViews>
    <sheetView showGridLines="0" showRowColHeaders="0" workbookViewId="0">
      <pane xSplit="3" ySplit="5" topLeftCell="D6" activePane="bottomRight" state="frozen"/>
      <selection pane="topRight" activeCell="D1" sqref="D1"/>
      <selection pane="bottomLeft" activeCell="A6" sqref="A6"/>
      <selection pane="bottomRight" activeCell="D6" sqref="D6"/>
    </sheetView>
  </sheetViews>
  <sheetFormatPr defaultColWidth="9" defaultRowHeight="16.5"/>
  <cols>
    <col min="1" max="1" width="1.625" style="113" customWidth="1"/>
    <col min="2" max="2" width="4.875" style="127" customWidth="1"/>
    <col min="3" max="3" width="54.375" style="113" customWidth="1"/>
    <col min="4" max="5" width="12.625" style="113" customWidth="1"/>
    <col min="6" max="6" width="12.5" style="113" customWidth="1"/>
    <col min="7" max="7" width="12.625" style="113" customWidth="1"/>
    <col min="8" max="8" width="1.875" style="113" customWidth="1"/>
    <col min="9" max="10" width="12.625" style="113" customWidth="1"/>
    <col min="11" max="11" width="2.125" style="113" customWidth="1"/>
    <col min="12" max="12" width="0.875" style="138" customWidth="1"/>
    <col min="13" max="13" width="78" style="138" customWidth="1"/>
    <col min="14" max="16384" width="9" style="113"/>
  </cols>
  <sheetData>
    <row r="1" spans="2:13" ht="37.5" customHeight="1">
      <c r="F1" s="114"/>
    </row>
    <row r="2" spans="2:13" ht="16.5" customHeight="1" thickBot="1">
      <c r="B2" s="146" t="s">
        <v>390</v>
      </c>
    </row>
    <row r="3" spans="2:13">
      <c r="B3" s="864" t="s">
        <v>248</v>
      </c>
      <c r="C3" s="865"/>
      <c r="D3" s="878" t="s">
        <v>253</v>
      </c>
      <c r="E3" s="878" t="s">
        <v>249</v>
      </c>
      <c r="F3" s="878" t="s">
        <v>250</v>
      </c>
      <c r="G3" s="878" t="s">
        <v>251</v>
      </c>
      <c r="I3" s="876" t="s">
        <v>380</v>
      </c>
      <c r="J3" s="877" t="s">
        <v>246</v>
      </c>
      <c r="L3" s="870" t="s">
        <v>383</v>
      </c>
      <c r="M3" s="871"/>
    </row>
    <row r="4" spans="2:13" ht="27" customHeight="1">
      <c r="B4" s="866"/>
      <c r="C4" s="867"/>
      <c r="D4" s="879"/>
      <c r="E4" s="879"/>
      <c r="F4" s="880"/>
      <c r="G4" s="879"/>
      <c r="I4" s="876"/>
      <c r="J4" s="877"/>
      <c r="L4" s="872"/>
      <c r="M4" s="873"/>
    </row>
    <row r="5" spans="2:13" ht="17.25" thickBot="1">
      <c r="B5" s="868"/>
      <c r="C5" s="869"/>
      <c r="D5" s="115" t="s">
        <v>252</v>
      </c>
      <c r="E5" s="115" t="s">
        <v>252</v>
      </c>
      <c r="F5" s="115" t="s">
        <v>252</v>
      </c>
      <c r="G5" s="115" t="s">
        <v>247</v>
      </c>
      <c r="I5" s="132" t="s">
        <v>381</v>
      </c>
      <c r="J5" s="133" t="s">
        <v>381</v>
      </c>
      <c r="L5" s="874"/>
      <c r="M5" s="875"/>
    </row>
    <row r="6" spans="2:13">
      <c r="B6" s="128" t="s">
        <v>254</v>
      </c>
      <c r="C6" s="125" t="s">
        <v>255</v>
      </c>
      <c r="D6" s="116">
        <v>345578658</v>
      </c>
      <c r="E6" s="116">
        <v>279977511</v>
      </c>
      <c r="F6" s="117">
        <v>65601147</v>
      </c>
      <c r="G6" s="118">
        <v>0.18982985633331559</v>
      </c>
      <c r="I6" s="645"/>
      <c r="J6" s="134" t="str">
        <f t="shared" ref="J6:J8" si="0">IF(I6="","",G6*I6)</f>
        <v/>
      </c>
      <c r="L6" s="139"/>
      <c r="M6" s="140"/>
    </row>
    <row r="7" spans="2:13" ht="16.5" customHeight="1">
      <c r="B7" s="128" t="s">
        <v>256</v>
      </c>
      <c r="C7" s="125" t="s">
        <v>257</v>
      </c>
      <c r="D7" s="116">
        <v>14304193</v>
      </c>
      <c r="E7" s="116">
        <v>13601002</v>
      </c>
      <c r="F7" s="117">
        <v>703191</v>
      </c>
      <c r="G7" s="118">
        <v>4.9159781331250214E-2</v>
      </c>
      <c r="I7" s="645"/>
      <c r="J7" s="134" t="str">
        <f t="shared" si="0"/>
        <v/>
      </c>
      <c r="L7" s="139"/>
      <c r="M7" s="144" t="s">
        <v>387</v>
      </c>
    </row>
    <row r="8" spans="2:13">
      <c r="B8" s="128" t="s">
        <v>258</v>
      </c>
      <c r="C8" s="125" t="s">
        <v>259</v>
      </c>
      <c r="D8" s="116">
        <v>14304193</v>
      </c>
      <c r="E8" s="116">
        <v>13601002</v>
      </c>
      <c r="F8" s="117">
        <v>703191</v>
      </c>
      <c r="G8" s="118">
        <v>4.9159781331250214E-2</v>
      </c>
      <c r="I8" s="645"/>
      <c r="J8" s="134" t="str">
        <f t="shared" si="0"/>
        <v/>
      </c>
      <c r="L8" s="139"/>
      <c r="M8" s="141"/>
    </row>
    <row r="9" spans="2:13" ht="16.5" customHeight="1">
      <c r="B9" s="128" t="s">
        <v>260</v>
      </c>
      <c r="C9" s="125" t="s">
        <v>261</v>
      </c>
      <c r="D9" s="116">
        <v>11444519</v>
      </c>
      <c r="E9" s="116">
        <v>8018496</v>
      </c>
      <c r="F9" s="117">
        <v>3426023</v>
      </c>
      <c r="G9" s="118">
        <v>0.29935928281476926</v>
      </c>
      <c r="I9" s="645"/>
      <c r="J9" s="134" t="str">
        <f t="shared" ref="J9:J68" si="1">IF(I9="","",G9*I9)</f>
        <v/>
      </c>
      <c r="L9" s="139"/>
      <c r="M9" s="141" t="s">
        <v>386</v>
      </c>
    </row>
    <row r="10" spans="2:13">
      <c r="B10" s="128" t="s">
        <v>262</v>
      </c>
      <c r="C10" s="125" t="s">
        <v>263</v>
      </c>
      <c r="D10" s="116">
        <v>2038523</v>
      </c>
      <c r="E10" s="116">
        <v>1657638</v>
      </c>
      <c r="F10" s="117">
        <v>380885</v>
      </c>
      <c r="G10" s="118">
        <v>0.18684361177185638</v>
      </c>
      <c r="I10" s="645"/>
      <c r="J10" s="134" t="str">
        <f t="shared" si="1"/>
        <v/>
      </c>
      <c r="L10" s="139"/>
      <c r="M10" s="141"/>
    </row>
    <row r="11" spans="2:13">
      <c r="B11" s="128" t="s">
        <v>264</v>
      </c>
      <c r="C11" s="125" t="s">
        <v>265</v>
      </c>
      <c r="D11" s="116">
        <v>5473722</v>
      </c>
      <c r="E11" s="116">
        <v>3510113</v>
      </c>
      <c r="F11" s="117">
        <v>1963609</v>
      </c>
      <c r="G11" s="118">
        <v>0.35873378297253677</v>
      </c>
      <c r="I11" s="645"/>
      <c r="J11" s="134" t="str">
        <f t="shared" si="1"/>
        <v/>
      </c>
      <c r="L11" s="139"/>
      <c r="M11" s="141"/>
    </row>
    <row r="12" spans="2:13" ht="16.5" customHeight="1">
      <c r="B12" s="128" t="s">
        <v>266</v>
      </c>
      <c r="C12" s="125" t="s">
        <v>267</v>
      </c>
      <c r="D12" s="116">
        <v>3932273</v>
      </c>
      <c r="E12" s="116">
        <v>2850745</v>
      </c>
      <c r="F12" s="117">
        <v>1081528</v>
      </c>
      <c r="G12" s="118">
        <v>0.27503888972103413</v>
      </c>
      <c r="I12" s="645"/>
      <c r="J12" s="134" t="str">
        <f t="shared" si="1"/>
        <v/>
      </c>
      <c r="L12" s="139"/>
      <c r="M12" s="145" t="s">
        <v>388</v>
      </c>
    </row>
    <row r="13" spans="2:13">
      <c r="B13" s="128" t="s">
        <v>268</v>
      </c>
      <c r="C13" s="125" t="s">
        <v>269</v>
      </c>
      <c r="D13" s="116">
        <v>74704241</v>
      </c>
      <c r="E13" s="116">
        <v>52027884</v>
      </c>
      <c r="F13" s="117">
        <v>22676357</v>
      </c>
      <c r="G13" s="118">
        <v>0.30354845583666396</v>
      </c>
      <c r="I13" s="645"/>
      <c r="J13" s="134" t="str">
        <f t="shared" si="1"/>
        <v/>
      </c>
      <c r="L13" s="139"/>
      <c r="M13" s="141"/>
    </row>
    <row r="14" spans="2:13" ht="16.5" customHeight="1">
      <c r="B14" s="128" t="s">
        <v>270</v>
      </c>
      <c r="C14" s="125" t="s">
        <v>271</v>
      </c>
      <c r="D14" s="116">
        <v>34958447</v>
      </c>
      <c r="E14" s="116">
        <v>20943740</v>
      </c>
      <c r="F14" s="117">
        <v>14014707</v>
      </c>
      <c r="G14" s="118">
        <v>0.40089615536983092</v>
      </c>
      <c r="I14" s="645"/>
      <c r="J14" s="134" t="str">
        <f t="shared" si="1"/>
        <v/>
      </c>
      <c r="L14" s="139"/>
      <c r="M14" s="141" t="s">
        <v>384</v>
      </c>
    </row>
    <row r="15" spans="2:13">
      <c r="B15" s="128" t="s">
        <v>272</v>
      </c>
      <c r="C15" s="125" t="s">
        <v>273</v>
      </c>
      <c r="D15" s="116">
        <v>39745794</v>
      </c>
      <c r="E15" s="116">
        <v>31084144</v>
      </c>
      <c r="F15" s="117">
        <v>8661650</v>
      </c>
      <c r="G15" s="118">
        <v>0.21792620371353005</v>
      </c>
      <c r="I15" s="645"/>
      <c r="J15" s="134" t="str">
        <f t="shared" si="1"/>
        <v/>
      </c>
      <c r="L15" s="139"/>
      <c r="M15" s="141"/>
    </row>
    <row r="16" spans="2:13" ht="16.5" customHeight="1">
      <c r="B16" s="128" t="s">
        <v>274</v>
      </c>
      <c r="C16" s="125" t="s">
        <v>275</v>
      </c>
      <c r="D16" s="116">
        <v>104800083</v>
      </c>
      <c r="E16" s="116">
        <v>93223945</v>
      </c>
      <c r="F16" s="117">
        <v>11576138</v>
      </c>
      <c r="G16" s="118">
        <v>0.1104592445790334</v>
      </c>
      <c r="I16" s="645"/>
      <c r="J16" s="134" t="str">
        <f t="shared" si="1"/>
        <v/>
      </c>
      <c r="L16" s="139"/>
      <c r="M16" s="140" t="s">
        <v>385</v>
      </c>
    </row>
    <row r="17" spans="2:13">
      <c r="B17" s="128" t="s">
        <v>276</v>
      </c>
      <c r="C17" s="125" t="s">
        <v>277</v>
      </c>
      <c r="D17" s="116">
        <v>18113513</v>
      </c>
      <c r="E17" s="116">
        <v>14430775</v>
      </c>
      <c r="F17" s="117">
        <v>3682738</v>
      </c>
      <c r="G17" s="118">
        <v>0.2033143984825031</v>
      </c>
      <c r="I17" s="645"/>
      <c r="J17" s="134" t="str">
        <f t="shared" si="1"/>
        <v/>
      </c>
      <c r="L17" s="139"/>
      <c r="M17" s="140"/>
    </row>
    <row r="18" spans="2:13" ht="16.5" customHeight="1">
      <c r="B18" s="128" t="s">
        <v>278</v>
      </c>
      <c r="C18" s="125" t="s">
        <v>279</v>
      </c>
      <c r="D18" s="116">
        <v>15738099</v>
      </c>
      <c r="E18" s="116">
        <v>13391096</v>
      </c>
      <c r="F18" s="117">
        <v>2347003</v>
      </c>
      <c r="G18" s="118">
        <v>0.1491287480146109</v>
      </c>
      <c r="I18" s="645"/>
      <c r="J18" s="134" t="str">
        <f t="shared" si="1"/>
        <v/>
      </c>
      <c r="L18" s="139"/>
      <c r="M18" s="140" t="s">
        <v>389</v>
      </c>
    </row>
    <row r="19" spans="2:13" ht="17.25" thickBot="1">
      <c r="B19" s="128" t="s">
        <v>280</v>
      </c>
      <c r="C19" s="125" t="s">
        <v>281</v>
      </c>
      <c r="D19" s="116">
        <v>32408429</v>
      </c>
      <c r="E19" s="116">
        <v>30414004</v>
      </c>
      <c r="F19" s="117">
        <v>1994425</v>
      </c>
      <c r="G19" s="118">
        <v>6.1540317181064223E-2</v>
      </c>
      <c r="I19" s="645"/>
      <c r="J19" s="134" t="str">
        <f t="shared" si="1"/>
        <v/>
      </c>
      <c r="L19" s="142"/>
      <c r="M19" s="143"/>
    </row>
    <row r="20" spans="2:13">
      <c r="B20" s="128" t="s">
        <v>282</v>
      </c>
      <c r="C20" s="125" t="s">
        <v>283</v>
      </c>
      <c r="D20" s="116">
        <v>26677297</v>
      </c>
      <c r="E20" s="116">
        <v>24726323</v>
      </c>
      <c r="F20" s="117">
        <v>1950974</v>
      </c>
      <c r="G20" s="118">
        <v>7.3132371694178758E-2</v>
      </c>
      <c r="I20" s="645"/>
      <c r="J20" s="134" t="str">
        <f t="shared" si="1"/>
        <v/>
      </c>
    </row>
    <row r="21" spans="2:13">
      <c r="B21" s="128" t="s">
        <v>284</v>
      </c>
      <c r="C21" s="125" t="s">
        <v>285</v>
      </c>
      <c r="D21" s="116">
        <v>8210234</v>
      </c>
      <c r="E21" s="116">
        <v>7562240</v>
      </c>
      <c r="F21" s="117">
        <v>647994</v>
      </c>
      <c r="G21" s="118">
        <v>7.8925156091775223E-2</v>
      </c>
      <c r="I21" s="645"/>
      <c r="J21" s="134" t="str">
        <f t="shared" si="1"/>
        <v/>
      </c>
    </row>
    <row r="22" spans="2:13">
      <c r="B22" s="128" t="s">
        <v>286</v>
      </c>
      <c r="C22" s="125" t="s">
        <v>287</v>
      </c>
      <c r="D22" s="116">
        <v>3652510</v>
      </c>
      <c r="E22" s="116">
        <v>2699508</v>
      </c>
      <c r="F22" s="117">
        <v>953002</v>
      </c>
      <c r="G22" s="118">
        <v>0.26091701323199662</v>
      </c>
      <c r="I22" s="645"/>
      <c r="J22" s="134" t="str">
        <f t="shared" si="1"/>
        <v/>
      </c>
    </row>
    <row r="23" spans="2:13">
      <c r="B23" s="128" t="s">
        <v>288</v>
      </c>
      <c r="C23" s="125" t="s">
        <v>289</v>
      </c>
      <c r="D23" s="116">
        <v>79834109</v>
      </c>
      <c r="E23" s="116">
        <v>64418284</v>
      </c>
      <c r="F23" s="117">
        <v>15415825</v>
      </c>
      <c r="G23" s="118">
        <v>0.19309822822723555</v>
      </c>
      <c r="I23" s="645"/>
      <c r="J23" s="134" t="str">
        <f t="shared" si="1"/>
        <v/>
      </c>
    </row>
    <row r="24" spans="2:13">
      <c r="B24" s="128" t="s">
        <v>290</v>
      </c>
      <c r="C24" s="125" t="s">
        <v>291</v>
      </c>
      <c r="D24" s="116">
        <v>19243443</v>
      </c>
      <c r="E24" s="116">
        <v>15167906</v>
      </c>
      <c r="F24" s="117">
        <v>4075537</v>
      </c>
      <c r="G24" s="118">
        <v>0.21178834785438344</v>
      </c>
      <c r="I24" s="645"/>
      <c r="J24" s="134" t="str">
        <f t="shared" si="1"/>
        <v/>
      </c>
    </row>
    <row r="25" spans="2:13">
      <c r="B25" s="128" t="s">
        <v>292</v>
      </c>
      <c r="C25" s="125" t="s">
        <v>293</v>
      </c>
      <c r="D25" s="116">
        <v>12360343</v>
      </c>
      <c r="E25" s="116">
        <v>9965015</v>
      </c>
      <c r="F25" s="117">
        <v>2395328</v>
      </c>
      <c r="G25" s="118">
        <v>0.19379138588629782</v>
      </c>
      <c r="I25" s="645"/>
      <c r="J25" s="134" t="str">
        <f t="shared" si="1"/>
        <v/>
      </c>
    </row>
    <row r="26" spans="2:13">
      <c r="B26" s="128" t="s">
        <v>294</v>
      </c>
      <c r="C26" s="125" t="s">
        <v>295</v>
      </c>
      <c r="D26" s="116">
        <v>37528264</v>
      </c>
      <c r="E26" s="116">
        <v>30898148</v>
      </c>
      <c r="F26" s="117">
        <v>6630116</v>
      </c>
      <c r="G26" s="118">
        <v>0.17666993602475189</v>
      </c>
      <c r="I26" s="645"/>
      <c r="J26" s="134" t="str">
        <f t="shared" si="1"/>
        <v/>
      </c>
    </row>
    <row r="27" spans="2:13">
      <c r="B27" s="128" t="s">
        <v>296</v>
      </c>
      <c r="C27" s="125" t="s">
        <v>297</v>
      </c>
      <c r="D27" s="116">
        <v>10702059</v>
      </c>
      <c r="E27" s="116">
        <v>8387215</v>
      </c>
      <c r="F27" s="117">
        <v>2314844</v>
      </c>
      <c r="G27" s="118">
        <v>0.21629893836316919</v>
      </c>
      <c r="I27" s="645"/>
      <c r="J27" s="134" t="str">
        <f t="shared" si="1"/>
        <v/>
      </c>
    </row>
    <row r="28" spans="2:13">
      <c r="B28" s="128" t="s">
        <v>298</v>
      </c>
      <c r="C28" s="125" t="s">
        <v>299</v>
      </c>
      <c r="D28" s="116">
        <v>60441617</v>
      </c>
      <c r="E28" s="116">
        <v>48658166</v>
      </c>
      <c r="F28" s="117">
        <v>11783451</v>
      </c>
      <c r="G28" s="118">
        <v>0.19495591919719818</v>
      </c>
      <c r="I28" s="645"/>
      <c r="J28" s="134" t="str">
        <f t="shared" si="1"/>
        <v/>
      </c>
    </row>
    <row r="29" spans="2:13">
      <c r="B29" s="128" t="s">
        <v>300</v>
      </c>
      <c r="C29" s="125" t="s">
        <v>301</v>
      </c>
      <c r="D29" s="116">
        <v>4484485</v>
      </c>
      <c r="E29" s="116">
        <v>3221146</v>
      </c>
      <c r="F29" s="117">
        <v>1263339</v>
      </c>
      <c r="G29" s="118">
        <v>0.28171328480304875</v>
      </c>
      <c r="I29" s="645"/>
      <c r="J29" s="134" t="str">
        <f t="shared" si="1"/>
        <v/>
      </c>
    </row>
    <row r="30" spans="2:13">
      <c r="B30" s="128" t="s">
        <v>302</v>
      </c>
      <c r="C30" s="125" t="s">
        <v>303</v>
      </c>
      <c r="D30" s="116">
        <v>23315382</v>
      </c>
      <c r="E30" s="116">
        <v>19046856</v>
      </c>
      <c r="F30" s="117">
        <v>4268526</v>
      </c>
      <c r="G30" s="118">
        <v>0.18307767807535816</v>
      </c>
      <c r="I30" s="645"/>
      <c r="J30" s="134" t="str">
        <f t="shared" si="1"/>
        <v/>
      </c>
    </row>
    <row r="31" spans="2:13">
      <c r="B31" s="128" t="s">
        <v>304</v>
      </c>
      <c r="C31" s="125" t="s">
        <v>305</v>
      </c>
      <c r="D31" s="116">
        <v>5906096</v>
      </c>
      <c r="E31" s="116">
        <v>5078563</v>
      </c>
      <c r="F31" s="117">
        <v>827533</v>
      </c>
      <c r="G31" s="118">
        <v>0.14011506077788102</v>
      </c>
      <c r="I31" s="645"/>
      <c r="J31" s="134" t="str">
        <f t="shared" si="1"/>
        <v/>
      </c>
    </row>
    <row r="32" spans="2:13">
      <c r="B32" s="129" t="s">
        <v>306</v>
      </c>
      <c r="C32" s="126" t="s">
        <v>307</v>
      </c>
      <c r="D32" s="119">
        <v>26735654</v>
      </c>
      <c r="E32" s="119">
        <v>21311601</v>
      </c>
      <c r="F32" s="120">
        <v>5424053</v>
      </c>
      <c r="G32" s="121">
        <v>0.20287713926878317</v>
      </c>
      <c r="I32" s="646"/>
      <c r="J32" s="135" t="str">
        <f t="shared" si="1"/>
        <v/>
      </c>
    </row>
    <row r="33" spans="2:10">
      <c r="B33" s="130" t="s">
        <v>308</v>
      </c>
      <c r="C33" s="125" t="s">
        <v>309</v>
      </c>
      <c r="D33" s="122">
        <v>155215598</v>
      </c>
      <c r="E33" s="122">
        <v>95121184</v>
      </c>
      <c r="F33" s="123">
        <v>60094414</v>
      </c>
      <c r="G33" s="124">
        <v>0.3871673644552141</v>
      </c>
      <c r="I33" s="645"/>
      <c r="J33" s="134" t="str">
        <f t="shared" si="1"/>
        <v/>
      </c>
    </row>
    <row r="34" spans="2:10">
      <c r="B34" s="128" t="s">
        <v>310</v>
      </c>
      <c r="C34" s="125" t="s">
        <v>311</v>
      </c>
      <c r="D34" s="116">
        <v>16700456</v>
      </c>
      <c r="E34" s="116">
        <v>11398935</v>
      </c>
      <c r="F34" s="117">
        <v>5301521</v>
      </c>
      <c r="G34" s="118">
        <v>0.3174476792729492</v>
      </c>
      <c r="I34" s="645"/>
      <c r="J34" s="134" t="str">
        <f t="shared" si="1"/>
        <v/>
      </c>
    </row>
    <row r="35" spans="2:10">
      <c r="B35" s="128" t="s">
        <v>312</v>
      </c>
      <c r="C35" s="125" t="s">
        <v>313</v>
      </c>
      <c r="D35" s="116">
        <v>16155210</v>
      </c>
      <c r="E35" s="116">
        <v>11067615</v>
      </c>
      <c r="F35" s="117">
        <v>5087595</v>
      </c>
      <c r="G35" s="118">
        <v>0.31491976891665291</v>
      </c>
      <c r="I35" s="645"/>
      <c r="J35" s="134" t="str">
        <f t="shared" si="1"/>
        <v/>
      </c>
    </row>
    <row r="36" spans="2:10">
      <c r="B36" s="128" t="s">
        <v>314</v>
      </c>
      <c r="C36" s="125" t="s">
        <v>315</v>
      </c>
      <c r="D36" s="116">
        <v>545246</v>
      </c>
      <c r="E36" s="116">
        <v>331320</v>
      </c>
      <c r="F36" s="117">
        <v>213926</v>
      </c>
      <c r="G36" s="118">
        <v>0.39234767426079237</v>
      </c>
      <c r="I36" s="645"/>
      <c r="J36" s="134" t="str">
        <f t="shared" si="1"/>
        <v/>
      </c>
    </row>
    <row r="37" spans="2:10">
      <c r="B37" s="128" t="s">
        <v>316</v>
      </c>
      <c r="C37" s="125" t="s">
        <v>317</v>
      </c>
      <c r="D37" s="116">
        <v>10182928</v>
      </c>
      <c r="E37" s="116">
        <v>4648302</v>
      </c>
      <c r="F37" s="117">
        <v>5534626</v>
      </c>
      <c r="G37" s="118">
        <v>0.54352009559529435</v>
      </c>
      <c r="I37" s="645"/>
      <c r="J37" s="134" t="str">
        <f t="shared" si="1"/>
        <v/>
      </c>
    </row>
    <row r="38" spans="2:10">
      <c r="B38" s="128" t="s">
        <v>318</v>
      </c>
      <c r="C38" s="125" t="s">
        <v>319</v>
      </c>
      <c r="D38" s="116">
        <v>563358</v>
      </c>
      <c r="E38" s="116">
        <v>231293</v>
      </c>
      <c r="F38" s="117">
        <v>332065</v>
      </c>
      <c r="G38" s="118">
        <v>0.58943868730008275</v>
      </c>
      <c r="I38" s="645"/>
      <c r="J38" s="134" t="str">
        <f t="shared" si="1"/>
        <v/>
      </c>
    </row>
    <row r="39" spans="2:10">
      <c r="B39" s="128" t="s">
        <v>320</v>
      </c>
      <c r="C39" s="125" t="s">
        <v>321</v>
      </c>
      <c r="D39" s="116">
        <v>2814574</v>
      </c>
      <c r="E39" s="116">
        <v>1147602</v>
      </c>
      <c r="F39" s="117">
        <v>1666972</v>
      </c>
      <c r="G39" s="118">
        <v>0.59226440662068225</v>
      </c>
      <c r="I39" s="645"/>
      <c r="J39" s="134" t="str">
        <f t="shared" si="1"/>
        <v/>
      </c>
    </row>
    <row r="40" spans="2:10">
      <c r="B40" s="128" t="s">
        <v>322</v>
      </c>
      <c r="C40" s="125" t="s">
        <v>323</v>
      </c>
      <c r="D40" s="116">
        <v>4200871</v>
      </c>
      <c r="E40" s="116">
        <v>2066777</v>
      </c>
      <c r="F40" s="117">
        <v>2134094</v>
      </c>
      <c r="G40" s="118">
        <v>0.50801226697987156</v>
      </c>
      <c r="I40" s="645"/>
      <c r="J40" s="134" t="str">
        <f t="shared" si="1"/>
        <v/>
      </c>
    </row>
    <row r="41" spans="2:10">
      <c r="B41" s="128" t="s">
        <v>324</v>
      </c>
      <c r="C41" s="125" t="s">
        <v>325</v>
      </c>
      <c r="D41" s="116">
        <v>778435</v>
      </c>
      <c r="E41" s="116">
        <v>390857</v>
      </c>
      <c r="F41" s="117">
        <v>387578</v>
      </c>
      <c r="G41" s="118">
        <v>0.49789385112437134</v>
      </c>
      <c r="I41" s="645"/>
      <c r="J41" s="134" t="str">
        <f t="shared" si="1"/>
        <v/>
      </c>
    </row>
    <row r="42" spans="2:10">
      <c r="B42" s="128" t="s">
        <v>326</v>
      </c>
      <c r="C42" s="125" t="s">
        <v>327</v>
      </c>
      <c r="D42" s="116">
        <v>1825689</v>
      </c>
      <c r="E42" s="116">
        <v>811773</v>
      </c>
      <c r="F42" s="117">
        <v>1013916</v>
      </c>
      <c r="G42" s="118">
        <v>0.55536074325912022</v>
      </c>
      <c r="I42" s="645"/>
      <c r="J42" s="134" t="str">
        <f t="shared" si="1"/>
        <v/>
      </c>
    </row>
    <row r="43" spans="2:10">
      <c r="B43" s="128" t="s">
        <v>328</v>
      </c>
      <c r="C43" s="125" t="s">
        <v>329</v>
      </c>
      <c r="D43" s="116">
        <v>40627980</v>
      </c>
      <c r="E43" s="116">
        <v>22741720</v>
      </c>
      <c r="F43" s="117">
        <v>17886260</v>
      </c>
      <c r="G43" s="118">
        <v>0.4402448755758962</v>
      </c>
      <c r="I43" s="645"/>
      <c r="J43" s="134" t="str">
        <f t="shared" si="1"/>
        <v/>
      </c>
    </row>
    <row r="44" spans="2:10">
      <c r="B44" s="128" t="s">
        <v>330</v>
      </c>
      <c r="C44" s="125" t="s">
        <v>331</v>
      </c>
      <c r="D44" s="116">
        <v>21290021</v>
      </c>
      <c r="E44" s="116">
        <v>14094280</v>
      </c>
      <c r="F44" s="117">
        <v>7195741</v>
      </c>
      <c r="G44" s="118">
        <v>0.33798656187328324</v>
      </c>
      <c r="I44" s="645"/>
      <c r="J44" s="134" t="str">
        <f t="shared" si="1"/>
        <v/>
      </c>
    </row>
    <row r="45" spans="2:10">
      <c r="B45" s="128" t="s">
        <v>332</v>
      </c>
      <c r="C45" s="125" t="s">
        <v>333</v>
      </c>
      <c r="D45" s="116">
        <v>805363</v>
      </c>
      <c r="E45" s="116">
        <v>377497</v>
      </c>
      <c r="F45" s="117">
        <v>427866</v>
      </c>
      <c r="G45" s="118">
        <v>0.53127099208679818</v>
      </c>
      <c r="I45" s="645"/>
      <c r="J45" s="134" t="str">
        <f t="shared" si="1"/>
        <v/>
      </c>
    </row>
    <row r="46" spans="2:10">
      <c r="B46" s="128" t="s">
        <v>334</v>
      </c>
      <c r="C46" s="125" t="s">
        <v>335</v>
      </c>
      <c r="D46" s="116">
        <v>868535</v>
      </c>
      <c r="E46" s="116">
        <v>453958</v>
      </c>
      <c r="F46" s="117">
        <v>414577</v>
      </c>
      <c r="G46" s="118">
        <v>0.477329065610482</v>
      </c>
      <c r="I46" s="645"/>
      <c r="J46" s="134" t="str">
        <f t="shared" si="1"/>
        <v/>
      </c>
    </row>
    <row r="47" spans="2:10">
      <c r="B47" s="128" t="s">
        <v>336</v>
      </c>
      <c r="C47" s="125" t="s">
        <v>337</v>
      </c>
      <c r="D47" s="116">
        <v>731818</v>
      </c>
      <c r="E47" s="116">
        <v>352904</v>
      </c>
      <c r="F47" s="117">
        <v>378914</v>
      </c>
      <c r="G47" s="118">
        <v>0.51777081186852469</v>
      </c>
      <c r="I47" s="645"/>
      <c r="J47" s="134" t="str">
        <f t="shared" si="1"/>
        <v/>
      </c>
    </row>
    <row r="48" spans="2:10">
      <c r="B48" s="128" t="s">
        <v>338</v>
      </c>
      <c r="C48" s="125" t="s">
        <v>339</v>
      </c>
      <c r="D48" s="116">
        <v>1733395</v>
      </c>
      <c r="E48" s="116">
        <v>1092261</v>
      </c>
      <c r="F48" s="117">
        <v>641134</v>
      </c>
      <c r="G48" s="118">
        <v>0.36987184109796095</v>
      </c>
      <c r="I48" s="645"/>
      <c r="J48" s="134" t="str">
        <f t="shared" si="1"/>
        <v/>
      </c>
    </row>
    <row r="49" spans="2:10">
      <c r="B49" s="128" t="s">
        <v>340</v>
      </c>
      <c r="C49" s="125" t="s">
        <v>341</v>
      </c>
      <c r="D49" s="116">
        <v>2797153</v>
      </c>
      <c r="E49" s="116">
        <v>1208888</v>
      </c>
      <c r="F49" s="117">
        <v>1588265</v>
      </c>
      <c r="G49" s="118">
        <v>0.56781484602379639</v>
      </c>
      <c r="I49" s="645"/>
      <c r="J49" s="134" t="str">
        <f t="shared" si="1"/>
        <v/>
      </c>
    </row>
    <row r="50" spans="2:10">
      <c r="B50" s="128" t="s">
        <v>342</v>
      </c>
      <c r="C50" s="125" t="s">
        <v>343</v>
      </c>
      <c r="D50" s="116">
        <v>12401694</v>
      </c>
      <c r="E50" s="116">
        <v>5161932</v>
      </c>
      <c r="F50" s="117">
        <v>7239762</v>
      </c>
      <c r="G50" s="118">
        <v>0.58377202340260936</v>
      </c>
      <c r="I50" s="645"/>
      <c r="J50" s="134" t="str">
        <f t="shared" si="1"/>
        <v/>
      </c>
    </row>
    <row r="51" spans="2:10">
      <c r="B51" s="128" t="s">
        <v>344</v>
      </c>
      <c r="C51" s="125" t="s">
        <v>345</v>
      </c>
      <c r="D51" s="116">
        <v>33457328</v>
      </c>
      <c r="E51" s="116">
        <v>23609747</v>
      </c>
      <c r="F51" s="117">
        <v>9847581</v>
      </c>
      <c r="G51" s="118">
        <v>0.29433255997012076</v>
      </c>
      <c r="I51" s="645"/>
      <c r="J51" s="134" t="str">
        <f t="shared" si="1"/>
        <v/>
      </c>
    </row>
    <row r="52" spans="2:10">
      <c r="B52" s="128" t="s">
        <v>346</v>
      </c>
      <c r="C52" s="125" t="s">
        <v>347</v>
      </c>
      <c r="D52" s="116">
        <v>22828211</v>
      </c>
      <c r="E52" s="116">
        <v>16088505</v>
      </c>
      <c r="F52" s="117">
        <v>6739706</v>
      </c>
      <c r="G52" s="118">
        <v>0.29523583779736395</v>
      </c>
      <c r="I52" s="645"/>
      <c r="J52" s="134" t="str">
        <f t="shared" si="1"/>
        <v/>
      </c>
    </row>
    <row r="53" spans="2:10">
      <c r="B53" s="128" t="s">
        <v>348</v>
      </c>
      <c r="C53" s="125" t="s">
        <v>349</v>
      </c>
      <c r="D53" s="116">
        <v>266026</v>
      </c>
      <c r="E53" s="116">
        <v>114428</v>
      </c>
      <c r="F53" s="117">
        <v>151598</v>
      </c>
      <c r="G53" s="118">
        <v>0.56986159247592338</v>
      </c>
      <c r="I53" s="645"/>
      <c r="J53" s="134" t="str">
        <f t="shared" si="1"/>
        <v/>
      </c>
    </row>
    <row r="54" spans="2:10">
      <c r="B54" s="128" t="s">
        <v>350</v>
      </c>
      <c r="C54" s="125" t="s">
        <v>351</v>
      </c>
      <c r="D54" s="116">
        <v>10363091</v>
      </c>
      <c r="E54" s="116">
        <v>7406814</v>
      </c>
      <c r="F54" s="117">
        <v>2956277</v>
      </c>
      <c r="G54" s="118">
        <v>0.28526980994377066</v>
      </c>
      <c r="I54" s="645"/>
      <c r="J54" s="134" t="str">
        <f t="shared" si="1"/>
        <v/>
      </c>
    </row>
    <row r="55" spans="2:10">
      <c r="B55" s="128" t="s">
        <v>352</v>
      </c>
      <c r="C55" s="125" t="s">
        <v>353</v>
      </c>
      <c r="D55" s="116">
        <v>46230343</v>
      </c>
      <c r="E55" s="116">
        <v>28870956</v>
      </c>
      <c r="F55" s="117">
        <v>17359387</v>
      </c>
      <c r="G55" s="118">
        <v>0.37549768990465848</v>
      </c>
      <c r="I55" s="645"/>
      <c r="J55" s="134" t="str">
        <f t="shared" si="1"/>
        <v/>
      </c>
    </row>
    <row r="56" spans="2:10">
      <c r="B56" s="128" t="s">
        <v>354</v>
      </c>
      <c r="C56" s="125" t="s">
        <v>355</v>
      </c>
      <c r="D56" s="116">
        <v>1480810</v>
      </c>
      <c r="E56" s="116">
        <v>770284</v>
      </c>
      <c r="F56" s="117">
        <v>710526</v>
      </c>
      <c r="G56" s="118">
        <v>0.47982252956152377</v>
      </c>
      <c r="I56" s="645"/>
      <c r="J56" s="134" t="str">
        <f t="shared" si="1"/>
        <v/>
      </c>
    </row>
    <row r="57" spans="2:10">
      <c r="B57" s="128" t="s">
        <v>356</v>
      </c>
      <c r="C57" s="125" t="s">
        <v>357</v>
      </c>
      <c r="D57" s="116">
        <v>1359652</v>
      </c>
      <c r="E57" s="116">
        <v>560024</v>
      </c>
      <c r="F57" s="117">
        <v>799628</v>
      </c>
      <c r="G57" s="118">
        <v>0.5881122522527823</v>
      </c>
      <c r="I57" s="645"/>
      <c r="J57" s="134" t="str">
        <f t="shared" si="1"/>
        <v/>
      </c>
    </row>
    <row r="58" spans="2:10">
      <c r="B58" s="128" t="s">
        <v>358</v>
      </c>
      <c r="C58" s="125" t="s">
        <v>359</v>
      </c>
      <c r="D58" s="116">
        <v>14142084</v>
      </c>
      <c r="E58" s="116">
        <v>9113284</v>
      </c>
      <c r="F58" s="117">
        <v>5028800</v>
      </c>
      <c r="G58" s="118">
        <v>0.35559115615492032</v>
      </c>
      <c r="I58" s="645"/>
      <c r="J58" s="134" t="str">
        <f t="shared" si="1"/>
        <v/>
      </c>
    </row>
    <row r="59" spans="2:10">
      <c r="B59" s="128" t="s">
        <v>360</v>
      </c>
      <c r="C59" s="125" t="s">
        <v>361</v>
      </c>
      <c r="D59" s="116">
        <v>1206088</v>
      </c>
      <c r="E59" s="116">
        <v>633625</v>
      </c>
      <c r="F59" s="117">
        <v>572463</v>
      </c>
      <c r="G59" s="118">
        <v>0.47464447038690377</v>
      </c>
      <c r="I59" s="645"/>
      <c r="J59" s="134" t="str">
        <f t="shared" si="1"/>
        <v/>
      </c>
    </row>
    <row r="60" spans="2:10">
      <c r="B60" s="128" t="s">
        <v>362</v>
      </c>
      <c r="C60" s="125" t="s">
        <v>363</v>
      </c>
      <c r="D60" s="116">
        <v>12811830</v>
      </c>
      <c r="E60" s="116">
        <v>9577560</v>
      </c>
      <c r="F60" s="117">
        <v>3234270</v>
      </c>
      <c r="G60" s="118">
        <v>0.25244403024392298</v>
      </c>
      <c r="I60" s="645"/>
      <c r="J60" s="134" t="str">
        <f t="shared" si="1"/>
        <v/>
      </c>
    </row>
    <row r="61" spans="2:10">
      <c r="B61" s="128" t="s">
        <v>364</v>
      </c>
      <c r="C61" s="125" t="s">
        <v>365</v>
      </c>
      <c r="D61" s="116">
        <v>3790402</v>
      </c>
      <c r="E61" s="116">
        <v>2008022</v>
      </c>
      <c r="F61" s="117">
        <v>1782380</v>
      </c>
      <c r="G61" s="118">
        <v>0.47023508324446855</v>
      </c>
      <c r="I61" s="645"/>
      <c r="J61" s="134" t="str">
        <f t="shared" si="1"/>
        <v/>
      </c>
    </row>
    <row r="62" spans="2:10">
      <c r="B62" s="128" t="s">
        <v>366</v>
      </c>
      <c r="C62" s="125" t="s">
        <v>367</v>
      </c>
      <c r="D62" s="116">
        <v>2338568</v>
      </c>
      <c r="E62" s="116">
        <v>1300286</v>
      </c>
      <c r="F62" s="117">
        <v>1038282</v>
      </c>
      <c r="G62" s="118">
        <v>0.44398195818979819</v>
      </c>
      <c r="I62" s="645"/>
      <c r="J62" s="134" t="str">
        <f t="shared" si="1"/>
        <v/>
      </c>
    </row>
    <row r="63" spans="2:10">
      <c r="B63" s="128" t="s">
        <v>368</v>
      </c>
      <c r="C63" s="125" t="s">
        <v>369</v>
      </c>
      <c r="D63" s="116">
        <v>1310261</v>
      </c>
      <c r="E63" s="116">
        <v>631105</v>
      </c>
      <c r="F63" s="117">
        <v>679156</v>
      </c>
      <c r="G63" s="118">
        <v>0.51833642304853766</v>
      </c>
      <c r="I63" s="645"/>
      <c r="J63" s="134" t="str">
        <f t="shared" si="1"/>
        <v/>
      </c>
    </row>
    <row r="64" spans="2:10">
      <c r="B64" s="128" t="s">
        <v>370</v>
      </c>
      <c r="C64" s="125" t="s">
        <v>371</v>
      </c>
      <c r="D64" s="116">
        <v>7790648</v>
      </c>
      <c r="E64" s="116">
        <v>4276765</v>
      </c>
      <c r="F64" s="117">
        <v>3513883</v>
      </c>
      <c r="G64" s="118">
        <v>0.45103860423420489</v>
      </c>
      <c r="I64" s="645"/>
      <c r="J64" s="134" t="str">
        <f t="shared" si="1"/>
        <v/>
      </c>
    </row>
    <row r="65" spans="2:10">
      <c r="B65" s="128" t="s">
        <v>372</v>
      </c>
      <c r="C65" s="125" t="s">
        <v>373</v>
      </c>
      <c r="D65" s="116">
        <v>7964547</v>
      </c>
      <c r="E65" s="116">
        <v>3817610</v>
      </c>
      <c r="F65" s="117">
        <v>4146937</v>
      </c>
      <c r="G65" s="118">
        <v>0.52067455939427565</v>
      </c>
      <c r="I65" s="645"/>
      <c r="J65" s="134" t="str">
        <f t="shared" si="1"/>
        <v/>
      </c>
    </row>
    <row r="66" spans="2:10">
      <c r="B66" s="128" t="s">
        <v>374</v>
      </c>
      <c r="C66" s="125" t="s">
        <v>375</v>
      </c>
      <c r="D66" s="116">
        <v>5616144</v>
      </c>
      <c r="E66" s="116">
        <v>3122527</v>
      </c>
      <c r="F66" s="117">
        <v>2493617</v>
      </c>
      <c r="G66" s="118">
        <v>0.44400873624323023</v>
      </c>
      <c r="I66" s="645"/>
      <c r="J66" s="134" t="str">
        <f t="shared" si="1"/>
        <v/>
      </c>
    </row>
    <row r="67" spans="2:10">
      <c r="B67" s="128" t="s">
        <v>376</v>
      </c>
      <c r="C67" s="125" t="s">
        <v>377</v>
      </c>
      <c r="D67" s="116">
        <v>734047</v>
      </c>
      <c r="E67" s="116">
        <v>351185</v>
      </c>
      <c r="F67" s="117">
        <v>382862</v>
      </c>
      <c r="G67" s="118">
        <v>0.52157695624394618</v>
      </c>
      <c r="I67" s="645"/>
      <c r="J67" s="134" t="str">
        <f t="shared" si="1"/>
        <v/>
      </c>
    </row>
    <row r="68" spans="2:10">
      <c r="B68" s="129" t="s">
        <v>378</v>
      </c>
      <c r="C68" s="126" t="s">
        <v>379</v>
      </c>
      <c r="D68" s="119">
        <v>1614357</v>
      </c>
      <c r="E68" s="119">
        <v>343898</v>
      </c>
      <c r="F68" s="120">
        <v>1270459</v>
      </c>
      <c r="G68" s="121">
        <v>0.78697524773021088</v>
      </c>
      <c r="I68" s="646"/>
      <c r="J68" s="135" t="str">
        <f t="shared" si="1"/>
        <v/>
      </c>
    </row>
    <row r="70" spans="2:10">
      <c r="I70" s="136" t="s">
        <v>382</v>
      </c>
      <c r="J70" s="137">
        <f>SUM(J6:J68)</f>
        <v>0</v>
      </c>
    </row>
    <row r="72" spans="2:10">
      <c r="C72" s="131" t="s">
        <v>391</v>
      </c>
    </row>
  </sheetData>
  <sheetProtection sheet="1" objects="1" scenarios="1"/>
  <mergeCells count="8">
    <mergeCell ref="B3:C5"/>
    <mergeCell ref="L3:M5"/>
    <mergeCell ref="I3:I4"/>
    <mergeCell ref="J3:J4"/>
    <mergeCell ref="D3:D4"/>
    <mergeCell ref="E3:E4"/>
    <mergeCell ref="F3:F4"/>
    <mergeCell ref="G3:G4"/>
  </mergeCells>
  <phoneticPr fontId="4"/>
  <pageMargins left="0.7" right="0.7" top="0.75" bottom="0.75" header="0.3" footer="0.3"/>
  <ignoredErrors>
    <ignoredError sqref="B7:B68" numberStoredAsText="1"/>
  </ignoredError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499984740745262"/>
  </sheetPr>
  <dimension ref="A1:DU129"/>
  <sheetViews>
    <sheetView showGridLines="0" showRowColHeaders="0" zoomScale="90" zoomScaleNormal="90" workbookViewId="0">
      <pane ySplit="5" topLeftCell="A6" activePane="bottomLeft" state="frozen"/>
      <selection pane="bottomLeft" activeCell="A6" sqref="A6"/>
    </sheetView>
  </sheetViews>
  <sheetFormatPr defaultColWidth="9" defaultRowHeight="13.5"/>
  <cols>
    <col min="1" max="1" width="1.625" style="1" customWidth="1"/>
    <col min="2" max="2" width="10.5" style="1" customWidth="1"/>
    <col min="3" max="3" width="11.75" style="1" customWidth="1"/>
    <col min="4" max="4" width="4.875" style="1" customWidth="1"/>
    <col min="5" max="5" width="1.625" style="1" customWidth="1"/>
    <col min="6" max="6" width="9" style="1"/>
    <col min="7" max="7" width="1.625" style="1" customWidth="1"/>
    <col min="8" max="9" width="12.625" style="1" customWidth="1"/>
    <col min="10" max="10" width="1.625" style="1" customWidth="1"/>
    <col min="11" max="11" width="7.375" style="1" customWidth="1"/>
    <col min="12" max="12" width="25.625" style="1" customWidth="1"/>
    <col min="13" max="13" width="12.625" style="1" customWidth="1"/>
    <col min="14" max="16" width="12.625" style="32" customWidth="1"/>
    <col min="17" max="123" width="12.625" style="1" customWidth="1"/>
    <col min="124" max="124" width="1.625" style="1" customWidth="1"/>
    <col min="125" max="16384" width="9" style="1"/>
  </cols>
  <sheetData>
    <row r="1" spans="1:125" ht="37.5" customHeight="1" thickBot="1">
      <c r="B1" s="2"/>
      <c r="E1" s="3"/>
      <c r="F1" s="4"/>
      <c r="G1" s="4"/>
      <c r="H1" s="4"/>
      <c r="I1" s="4"/>
      <c r="J1" s="4"/>
      <c r="K1" s="8"/>
      <c r="L1" s="4"/>
      <c r="M1" s="6"/>
      <c r="N1" s="7"/>
      <c r="O1" s="7"/>
      <c r="P1" s="7"/>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row>
    <row r="2" spans="1:125" s="76" customFormat="1" ht="17.25" thickTop="1">
      <c r="B2" s="77"/>
      <c r="C2" s="78"/>
      <c r="E2" s="79"/>
      <c r="F2" s="80" t="s">
        <v>131</v>
      </c>
      <c r="G2" s="81"/>
      <c r="H2" s="81"/>
      <c r="I2" s="81"/>
      <c r="J2" s="81"/>
      <c r="K2" s="82"/>
      <c r="L2" s="81"/>
      <c r="M2" s="83"/>
      <c r="N2" s="84"/>
      <c r="O2" s="84"/>
      <c r="P2" s="84"/>
      <c r="Q2" s="85"/>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6"/>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7"/>
      <c r="DU2" s="88"/>
    </row>
    <row r="3" spans="1:125" s="76" customFormat="1" ht="16.5" customHeight="1">
      <c r="A3" s="89"/>
      <c r="E3" s="90"/>
      <c r="F3" s="884" t="s">
        <v>132</v>
      </c>
      <c r="G3" s="91"/>
      <c r="H3" s="71">
        <v>2015</v>
      </c>
      <c r="I3" s="71">
        <v>2015</v>
      </c>
      <c r="J3" s="91"/>
      <c r="K3" s="887" t="s">
        <v>9</v>
      </c>
      <c r="L3" s="888"/>
      <c r="M3" s="72">
        <f>$F$6</f>
        <v>2024</v>
      </c>
      <c r="N3" s="72">
        <f>$F$6</f>
        <v>2024</v>
      </c>
      <c r="O3" s="92" t="s">
        <v>133</v>
      </c>
      <c r="P3" s="93"/>
      <c r="Q3" s="94" t="s">
        <v>134</v>
      </c>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6"/>
      <c r="DT3" s="97"/>
      <c r="DU3" s="88"/>
    </row>
    <row r="4" spans="1:125" s="76" customFormat="1" ht="49.5" customHeight="1">
      <c r="A4" s="89"/>
      <c r="B4" s="77"/>
      <c r="C4" s="77"/>
      <c r="E4" s="90"/>
      <c r="F4" s="885"/>
      <c r="G4" s="98"/>
      <c r="H4" s="73" t="s">
        <v>127</v>
      </c>
      <c r="I4" s="73" t="s">
        <v>127</v>
      </c>
      <c r="J4" s="99"/>
      <c r="K4" s="889"/>
      <c r="L4" s="890"/>
      <c r="M4" s="75" t="s">
        <v>127</v>
      </c>
      <c r="N4" s="73" t="s">
        <v>127</v>
      </c>
      <c r="O4" s="100" t="s">
        <v>244</v>
      </c>
      <c r="P4" s="101" t="s">
        <v>135</v>
      </c>
      <c r="Q4" s="102" t="s">
        <v>136</v>
      </c>
      <c r="R4" s="103" t="s">
        <v>137</v>
      </c>
      <c r="S4" s="103" t="s">
        <v>138</v>
      </c>
      <c r="T4" s="103" t="s">
        <v>139</v>
      </c>
      <c r="U4" s="104" t="s">
        <v>140</v>
      </c>
      <c r="V4" s="102" t="s">
        <v>141</v>
      </c>
      <c r="W4" s="104" t="s">
        <v>142</v>
      </c>
      <c r="X4" s="103" t="s">
        <v>143</v>
      </c>
      <c r="Y4" s="103" t="s">
        <v>144</v>
      </c>
      <c r="Z4" s="103" t="s">
        <v>145</v>
      </c>
      <c r="AA4" s="103" t="s">
        <v>146</v>
      </c>
      <c r="AB4" s="103" t="s">
        <v>147</v>
      </c>
      <c r="AC4" s="103" t="s">
        <v>148</v>
      </c>
      <c r="AD4" s="103" t="s">
        <v>149</v>
      </c>
      <c r="AE4" s="103" t="s">
        <v>150</v>
      </c>
      <c r="AF4" s="103" t="s">
        <v>151</v>
      </c>
      <c r="AG4" s="102" t="s">
        <v>152</v>
      </c>
      <c r="AH4" s="103" t="s">
        <v>153</v>
      </c>
      <c r="AI4" s="103" t="s">
        <v>154</v>
      </c>
      <c r="AJ4" s="103" t="s">
        <v>155</v>
      </c>
      <c r="AK4" s="103" t="s">
        <v>156</v>
      </c>
      <c r="AL4" s="103" t="s">
        <v>157</v>
      </c>
      <c r="AM4" s="103" t="s">
        <v>158</v>
      </c>
      <c r="AN4" s="103" t="s">
        <v>159</v>
      </c>
      <c r="AO4" s="103" t="s">
        <v>160</v>
      </c>
      <c r="AP4" s="103" t="s">
        <v>161</v>
      </c>
      <c r="AQ4" s="103" t="s">
        <v>162</v>
      </c>
      <c r="AR4" s="103" t="s">
        <v>163</v>
      </c>
      <c r="AS4" s="103" t="s">
        <v>164</v>
      </c>
      <c r="AT4" s="103" t="s">
        <v>165</v>
      </c>
      <c r="AU4" s="103" t="s">
        <v>166</v>
      </c>
      <c r="AV4" s="103" t="s">
        <v>167</v>
      </c>
      <c r="AW4" s="103" t="s">
        <v>168</v>
      </c>
      <c r="AX4" s="103" t="s">
        <v>169</v>
      </c>
      <c r="AY4" s="103" t="s">
        <v>170</v>
      </c>
      <c r="AZ4" s="103" t="s">
        <v>171</v>
      </c>
      <c r="BA4" s="103" t="s">
        <v>172</v>
      </c>
      <c r="BB4" s="103" t="s">
        <v>173</v>
      </c>
      <c r="BC4" s="103" t="s">
        <v>174</v>
      </c>
      <c r="BD4" s="103" t="s">
        <v>175</v>
      </c>
      <c r="BE4" s="103" t="s">
        <v>176</v>
      </c>
      <c r="BF4" s="103" t="s">
        <v>177</v>
      </c>
      <c r="BG4" s="103" t="s">
        <v>178</v>
      </c>
      <c r="BH4" s="103" t="s">
        <v>179</v>
      </c>
      <c r="BI4" s="103" t="s">
        <v>180</v>
      </c>
      <c r="BJ4" s="103" t="s">
        <v>181</v>
      </c>
      <c r="BK4" s="103" t="s">
        <v>182</v>
      </c>
      <c r="BL4" s="103" t="s">
        <v>183</v>
      </c>
      <c r="BM4" s="103" t="s">
        <v>184</v>
      </c>
      <c r="BN4" s="103" t="s">
        <v>185</v>
      </c>
      <c r="BO4" s="103" t="s">
        <v>186</v>
      </c>
      <c r="BP4" s="103" t="s">
        <v>187</v>
      </c>
      <c r="BQ4" s="103" t="s">
        <v>188</v>
      </c>
      <c r="BR4" s="103" t="s">
        <v>189</v>
      </c>
      <c r="BS4" s="103" t="s">
        <v>190</v>
      </c>
      <c r="BT4" s="103" t="s">
        <v>191</v>
      </c>
      <c r="BU4" s="103" t="s">
        <v>192</v>
      </c>
      <c r="BV4" s="103" t="s">
        <v>193</v>
      </c>
      <c r="BW4" s="103" t="s">
        <v>194</v>
      </c>
      <c r="BX4" s="103" t="s">
        <v>195</v>
      </c>
      <c r="BY4" s="103" t="s">
        <v>196</v>
      </c>
      <c r="BZ4" s="103" t="s">
        <v>197</v>
      </c>
      <c r="CA4" s="103" t="s">
        <v>198</v>
      </c>
      <c r="CB4" s="102" t="s">
        <v>199</v>
      </c>
      <c r="CC4" s="102" t="s">
        <v>200</v>
      </c>
      <c r="CD4" s="102" t="s">
        <v>201</v>
      </c>
      <c r="CE4" s="102" t="s">
        <v>202</v>
      </c>
      <c r="CF4" s="102" t="s">
        <v>203</v>
      </c>
      <c r="CG4" s="102" t="s">
        <v>204</v>
      </c>
      <c r="CH4" s="102" t="s">
        <v>205</v>
      </c>
      <c r="CI4" s="102" t="s">
        <v>206</v>
      </c>
      <c r="CJ4" s="102" t="s">
        <v>207</v>
      </c>
      <c r="CK4" s="102" t="s">
        <v>208</v>
      </c>
      <c r="CL4" s="102" t="s">
        <v>209</v>
      </c>
      <c r="CM4" s="102" t="s">
        <v>210</v>
      </c>
      <c r="CN4" s="102" t="s">
        <v>211</v>
      </c>
      <c r="CO4" s="102" t="s">
        <v>212</v>
      </c>
      <c r="CP4" s="102" t="s">
        <v>213</v>
      </c>
      <c r="CQ4" s="102" t="s">
        <v>214</v>
      </c>
      <c r="CR4" s="102" t="s">
        <v>215</v>
      </c>
      <c r="CS4" s="102" t="s">
        <v>216</v>
      </c>
      <c r="CT4" s="102" t="s">
        <v>217</v>
      </c>
      <c r="CU4" s="102" t="s">
        <v>218</v>
      </c>
      <c r="CV4" s="102" t="s">
        <v>219</v>
      </c>
      <c r="CW4" s="102" t="s">
        <v>220</v>
      </c>
      <c r="CX4" s="102" t="s">
        <v>221</v>
      </c>
      <c r="CY4" s="102" t="s">
        <v>222</v>
      </c>
      <c r="CZ4" s="102" t="s">
        <v>223</v>
      </c>
      <c r="DA4" s="102" t="s">
        <v>224</v>
      </c>
      <c r="DB4" s="102" t="s">
        <v>225</v>
      </c>
      <c r="DC4" s="102" t="s">
        <v>226</v>
      </c>
      <c r="DD4" s="102" t="s">
        <v>227</v>
      </c>
      <c r="DE4" s="102" t="s">
        <v>228</v>
      </c>
      <c r="DF4" s="102" t="s">
        <v>229</v>
      </c>
      <c r="DG4" s="102" t="s">
        <v>230</v>
      </c>
      <c r="DH4" s="102" t="s">
        <v>231</v>
      </c>
      <c r="DI4" s="102" t="s">
        <v>232</v>
      </c>
      <c r="DJ4" s="102" t="s">
        <v>233</v>
      </c>
      <c r="DK4" s="102" t="s">
        <v>234</v>
      </c>
      <c r="DL4" s="102" t="s">
        <v>235</v>
      </c>
      <c r="DM4" s="102" t="s">
        <v>236</v>
      </c>
      <c r="DN4" s="102" t="s">
        <v>237</v>
      </c>
      <c r="DO4" s="102" t="s">
        <v>238</v>
      </c>
      <c r="DP4" s="102" t="s">
        <v>239</v>
      </c>
      <c r="DQ4" s="102" t="s">
        <v>240</v>
      </c>
      <c r="DR4" s="102" t="s">
        <v>241</v>
      </c>
      <c r="DS4" s="102" t="s">
        <v>242</v>
      </c>
      <c r="DT4" s="97"/>
      <c r="DU4" s="88"/>
    </row>
    <row r="5" spans="1:125" s="76" customFormat="1" ht="16.5">
      <c r="A5" s="89"/>
      <c r="B5" s="105" t="s">
        <v>243</v>
      </c>
      <c r="C5" s="106" t="s">
        <v>243</v>
      </c>
      <c r="E5" s="90"/>
      <c r="F5" s="886"/>
      <c r="G5" s="98"/>
      <c r="H5" s="74" t="s">
        <v>128</v>
      </c>
      <c r="I5" s="74" t="s">
        <v>129</v>
      </c>
      <c r="J5" s="99"/>
      <c r="K5" s="891"/>
      <c r="L5" s="892"/>
      <c r="M5" s="111" t="s">
        <v>245</v>
      </c>
      <c r="N5" s="111" t="s">
        <v>130</v>
      </c>
      <c r="O5" s="107">
        <v>17</v>
      </c>
      <c r="P5" s="108">
        <v>6</v>
      </c>
      <c r="Q5" s="109">
        <v>11</v>
      </c>
      <c r="R5" s="109">
        <v>12</v>
      </c>
      <c r="S5" s="109">
        <v>13</v>
      </c>
      <c r="T5" s="109">
        <v>15</v>
      </c>
      <c r="U5" s="109">
        <v>17</v>
      </c>
      <c r="V5" s="109">
        <v>61</v>
      </c>
      <c r="W5" s="109">
        <v>62</v>
      </c>
      <c r="X5" s="109">
        <v>111</v>
      </c>
      <c r="Y5" s="109">
        <v>112</v>
      </c>
      <c r="Z5" s="109">
        <v>113</v>
      </c>
      <c r="AA5" s="109">
        <v>114</v>
      </c>
      <c r="AB5" s="109">
        <v>151</v>
      </c>
      <c r="AC5" s="109">
        <v>152</v>
      </c>
      <c r="AD5" s="109">
        <v>161</v>
      </c>
      <c r="AE5" s="109">
        <v>162</v>
      </c>
      <c r="AF5" s="109">
        <v>163</v>
      </c>
      <c r="AG5" s="109">
        <v>164</v>
      </c>
      <c r="AH5" s="109">
        <v>191</v>
      </c>
      <c r="AI5" s="109">
        <v>201</v>
      </c>
      <c r="AJ5" s="109">
        <v>202</v>
      </c>
      <c r="AK5" s="109">
        <v>203</v>
      </c>
      <c r="AL5" s="109">
        <v>204</v>
      </c>
      <c r="AM5" s="109">
        <v>205</v>
      </c>
      <c r="AN5" s="109">
        <v>206</v>
      </c>
      <c r="AO5" s="109">
        <v>207</v>
      </c>
      <c r="AP5" s="109">
        <v>208</v>
      </c>
      <c r="AQ5" s="109">
        <v>211</v>
      </c>
      <c r="AR5" s="109">
        <v>212</v>
      </c>
      <c r="AS5" s="109">
        <v>221</v>
      </c>
      <c r="AT5" s="109">
        <v>222</v>
      </c>
      <c r="AU5" s="109">
        <v>231</v>
      </c>
      <c r="AV5" s="109">
        <v>251</v>
      </c>
      <c r="AW5" s="109">
        <v>252</v>
      </c>
      <c r="AX5" s="109">
        <v>253</v>
      </c>
      <c r="AY5" s="109">
        <v>259</v>
      </c>
      <c r="AZ5" s="109">
        <v>261</v>
      </c>
      <c r="BA5" s="109">
        <v>262</v>
      </c>
      <c r="BB5" s="109">
        <v>263</v>
      </c>
      <c r="BC5" s="109">
        <v>269</v>
      </c>
      <c r="BD5" s="109">
        <v>271</v>
      </c>
      <c r="BE5" s="109">
        <v>272</v>
      </c>
      <c r="BF5" s="109">
        <v>281</v>
      </c>
      <c r="BG5" s="109">
        <v>289</v>
      </c>
      <c r="BH5" s="109">
        <v>291</v>
      </c>
      <c r="BI5" s="109">
        <v>301</v>
      </c>
      <c r="BJ5" s="109">
        <v>311</v>
      </c>
      <c r="BK5" s="109">
        <v>321</v>
      </c>
      <c r="BL5" s="109">
        <v>329</v>
      </c>
      <c r="BM5" s="109">
        <v>331</v>
      </c>
      <c r="BN5" s="109">
        <v>332</v>
      </c>
      <c r="BO5" s="109">
        <v>333</v>
      </c>
      <c r="BP5" s="109">
        <v>339</v>
      </c>
      <c r="BQ5" s="109">
        <v>341</v>
      </c>
      <c r="BR5" s="109">
        <v>342</v>
      </c>
      <c r="BS5" s="109">
        <v>351</v>
      </c>
      <c r="BT5" s="109">
        <v>352</v>
      </c>
      <c r="BU5" s="109">
        <v>353</v>
      </c>
      <c r="BV5" s="109">
        <v>354</v>
      </c>
      <c r="BW5" s="109">
        <v>359</v>
      </c>
      <c r="BX5" s="109">
        <v>391</v>
      </c>
      <c r="BY5" s="109">
        <v>392</v>
      </c>
      <c r="BZ5" s="109">
        <v>411</v>
      </c>
      <c r="CA5" s="109">
        <v>412</v>
      </c>
      <c r="CB5" s="109">
        <v>413</v>
      </c>
      <c r="CC5" s="109">
        <v>419</v>
      </c>
      <c r="CD5" s="109">
        <v>461</v>
      </c>
      <c r="CE5" s="109">
        <v>462</v>
      </c>
      <c r="CF5" s="109">
        <v>471</v>
      </c>
      <c r="CG5" s="109">
        <v>481</v>
      </c>
      <c r="CH5" s="109">
        <v>511</v>
      </c>
      <c r="CI5" s="109">
        <v>531</v>
      </c>
      <c r="CJ5" s="109">
        <v>551</v>
      </c>
      <c r="CK5" s="109">
        <v>552</v>
      </c>
      <c r="CL5" s="109">
        <v>553</v>
      </c>
      <c r="CM5" s="109">
        <v>571</v>
      </c>
      <c r="CN5" s="109">
        <v>572</v>
      </c>
      <c r="CO5" s="109">
        <v>573</v>
      </c>
      <c r="CP5" s="109">
        <v>574</v>
      </c>
      <c r="CQ5" s="109">
        <v>575</v>
      </c>
      <c r="CR5" s="109">
        <v>576</v>
      </c>
      <c r="CS5" s="109">
        <v>577</v>
      </c>
      <c r="CT5" s="109">
        <v>578</v>
      </c>
      <c r="CU5" s="109">
        <v>579</v>
      </c>
      <c r="CV5" s="109">
        <v>591</v>
      </c>
      <c r="CW5" s="109">
        <v>592</v>
      </c>
      <c r="CX5" s="109">
        <v>593</v>
      </c>
      <c r="CY5" s="109">
        <v>594</v>
      </c>
      <c r="CZ5" s="109">
        <v>595</v>
      </c>
      <c r="DA5" s="109">
        <v>611</v>
      </c>
      <c r="DB5" s="109">
        <v>631</v>
      </c>
      <c r="DC5" s="109">
        <v>632</v>
      </c>
      <c r="DD5" s="109">
        <v>641</v>
      </c>
      <c r="DE5" s="109">
        <v>642</v>
      </c>
      <c r="DF5" s="109">
        <v>643</v>
      </c>
      <c r="DG5" s="109">
        <v>644</v>
      </c>
      <c r="DH5" s="109">
        <v>659</v>
      </c>
      <c r="DI5" s="109">
        <v>661</v>
      </c>
      <c r="DJ5" s="109">
        <v>662</v>
      </c>
      <c r="DK5" s="109">
        <v>663</v>
      </c>
      <c r="DL5" s="109">
        <v>669</v>
      </c>
      <c r="DM5" s="109">
        <v>671</v>
      </c>
      <c r="DN5" s="109">
        <v>672</v>
      </c>
      <c r="DO5" s="109">
        <v>673</v>
      </c>
      <c r="DP5" s="109">
        <v>674</v>
      </c>
      <c r="DQ5" s="109">
        <v>679</v>
      </c>
      <c r="DR5" s="109">
        <v>681</v>
      </c>
      <c r="DS5" s="109">
        <v>691</v>
      </c>
      <c r="DT5" s="97"/>
      <c r="DU5" s="88"/>
    </row>
    <row r="6" spans="1:125">
      <c r="A6" s="11"/>
      <c r="B6" s="16" t="s">
        <v>1</v>
      </c>
      <c r="C6" s="17">
        <v>100000000</v>
      </c>
      <c r="E6" s="12"/>
      <c r="F6" s="18">
        <v>2024</v>
      </c>
      <c r="G6" s="15"/>
      <c r="H6" s="34">
        <v>0.94501567479740156</v>
      </c>
      <c r="I6" s="34">
        <v>0.8187155930141643</v>
      </c>
      <c r="J6" s="13"/>
      <c r="K6" s="35">
        <v>11</v>
      </c>
      <c r="L6" s="36" t="s">
        <v>10</v>
      </c>
      <c r="M6" s="110">
        <v>1.0101726963510551</v>
      </c>
      <c r="N6" s="60">
        <v>0.42755391151005157</v>
      </c>
      <c r="O6" s="65">
        <v>1.6555121932189216E-3</v>
      </c>
      <c r="P6" s="65">
        <v>8.3806682407617334E-4</v>
      </c>
      <c r="Q6" s="65">
        <v>1.0291769846509763E-2</v>
      </c>
      <c r="R6" s="65">
        <v>0</v>
      </c>
      <c r="S6" s="65">
        <v>0</v>
      </c>
      <c r="T6" s="65">
        <v>0</v>
      </c>
      <c r="U6" s="65">
        <v>0</v>
      </c>
      <c r="V6" s="65">
        <v>0</v>
      </c>
      <c r="W6" s="65">
        <v>0</v>
      </c>
      <c r="X6" s="65">
        <v>0</v>
      </c>
      <c r="Y6" s="65">
        <v>0</v>
      </c>
      <c r="Z6" s="65">
        <v>0</v>
      </c>
      <c r="AA6" s="65">
        <v>0</v>
      </c>
      <c r="AB6" s="65">
        <v>0</v>
      </c>
      <c r="AC6" s="65">
        <v>0</v>
      </c>
      <c r="AD6" s="65">
        <v>0</v>
      </c>
      <c r="AE6" s="65">
        <v>0</v>
      </c>
      <c r="AF6" s="65">
        <v>0</v>
      </c>
      <c r="AG6" s="65">
        <v>0</v>
      </c>
      <c r="AH6" s="65">
        <v>0</v>
      </c>
      <c r="AI6" s="65">
        <v>0</v>
      </c>
      <c r="AJ6" s="65">
        <v>0</v>
      </c>
      <c r="AK6" s="65">
        <v>0</v>
      </c>
      <c r="AL6" s="65">
        <v>0</v>
      </c>
      <c r="AM6" s="65">
        <v>0</v>
      </c>
      <c r="AN6" s="65">
        <v>0</v>
      </c>
      <c r="AO6" s="65">
        <v>0</v>
      </c>
      <c r="AP6" s="65">
        <v>0</v>
      </c>
      <c r="AQ6" s="65">
        <v>0</v>
      </c>
      <c r="AR6" s="65">
        <v>0</v>
      </c>
      <c r="AS6" s="65">
        <v>0</v>
      </c>
      <c r="AT6" s="65">
        <v>0</v>
      </c>
      <c r="AU6" s="65">
        <v>0</v>
      </c>
      <c r="AV6" s="65">
        <v>0</v>
      </c>
      <c r="AW6" s="65">
        <v>0</v>
      </c>
      <c r="AX6" s="65">
        <v>0</v>
      </c>
      <c r="AY6" s="65">
        <v>0</v>
      </c>
      <c r="AZ6" s="65">
        <v>0</v>
      </c>
      <c r="BA6" s="65">
        <v>0</v>
      </c>
      <c r="BB6" s="65">
        <v>0</v>
      </c>
      <c r="BC6" s="65">
        <v>0</v>
      </c>
      <c r="BD6" s="65">
        <v>0</v>
      </c>
      <c r="BE6" s="65">
        <v>0</v>
      </c>
      <c r="BF6" s="65">
        <v>0</v>
      </c>
      <c r="BG6" s="65">
        <v>0</v>
      </c>
      <c r="BH6" s="65">
        <v>0</v>
      </c>
      <c r="BI6" s="65">
        <v>0</v>
      </c>
      <c r="BJ6" s="65">
        <v>0</v>
      </c>
      <c r="BK6" s="65">
        <v>0</v>
      </c>
      <c r="BL6" s="65">
        <v>0</v>
      </c>
      <c r="BM6" s="65">
        <v>0</v>
      </c>
      <c r="BN6" s="65">
        <v>0</v>
      </c>
      <c r="BO6" s="65">
        <v>0</v>
      </c>
      <c r="BP6" s="65">
        <v>0</v>
      </c>
      <c r="BQ6" s="65">
        <v>0</v>
      </c>
      <c r="BR6" s="65">
        <v>0</v>
      </c>
      <c r="BS6" s="65">
        <v>0</v>
      </c>
      <c r="BT6" s="65">
        <v>0</v>
      </c>
      <c r="BU6" s="65">
        <v>0</v>
      </c>
      <c r="BV6" s="65">
        <v>0</v>
      </c>
      <c r="BW6" s="65">
        <v>0</v>
      </c>
      <c r="BX6" s="65">
        <v>0</v>
      </c>
      <c r="BY6" s="65">
        <v>0</v>
      </c>
      <c r="BZ6" s="65">
        <v>0</v>
      </c>
      <c r="CA6" s="65">
        <v>0</v>
      </c>
      <c r="CB6" s="65">
        <v>0</v>
      </c>
      <c r="CC6" s="65">
        <v>0</v>
      </c>
      <c r="CD6" s="65">
        <v>0</v>
      </c>
      <c r="CE6" s="65">
        <v>0</v>
      </c>
      <c r="CF6" s="65">
        <v>0</v>
      </c>
      <c r="CG6" s="65">
        <v>0</v>
      </c>
      <c r="CH6" s="65">
        <v>0</v>
      </c>
      <c r="CI6" s="65">
        <v>0</v>
      </c>
      <c r="CJ6" s="65">
        <v>0</v>
      </c>
      <c r="CK6" s="65">
        <v>0</v>
      </c>
      <c r="CL6" s="65">
        <v>0</v>
      </c>
      <c r="CM6" s="65">
        <v>0</v>
      </c>
      <c r="CN6" s="65">
        <v>0</v>
      </c>
      <c r="CO6" s="65">
        <v>0</v>
      </c>
      <c r="CP6" s="65">
        <v>0</v>
      </c>
      <c r="CQ6" s="65">
        <v>0</v>
      </c>
      <c r="CR6" s="65">
        <v>0</v>
      </c>
      <c r="CS6" s="65">
        <v>0</v>
      </c>
      <c r="CT6" s="65">
        <v>0</v>
      </c>
      <c r="CU6" s="65">
        <v>0</v>
      </c>
      <c r="CV6" s="65">
        <v>0</v>
      </c>
      <c r="CW6" s="65">
        <v>0</v>
      </c>
      <c r="CX6" s="65">
        <v>0</v>
      </c>
      <c r="CY6" s="65">
        <v>0</v>
      </c>
      <c r="CZ6" s="65">
        <v>0</v>
      </c>
      <c r="DA6" s="65">
        <v>0</v>
      </c>
      <c r="DB6" s="65">
        <v>0</v>
      </c>
      <c r="DC6" s="65">
        <v>0</v>
      </c>
      <c r="DD6" s="65">
        <v>0</v>
      </c>
      <c r="DE6" s="65">
        <v>0</v>
      </c>
      <c r="DF6" s="65">
        <v>0</v>
      </c>
      <c r="DG6" s="65">
        <v>0</v>
      </c>
      <c r="DH6" s="65">
        <v>0</v>
      </c>
      <c r="DI6" s="65">
        <v>0</v>
      </c>
      <c r="DJ6" s="65">
        <v>0</v>
      </c>
      <c r="DK6" s="65">
        <v>0</v>
      </c>
      <c r="DL6" s="65">
        <v>0</v>
      </c>
      <c r="DM6" s="65">
        <v>0</v>
      </c>
      <c r="DN6" s="65">
        <v>0</v>
      </c>
      <c r="DO6" s="65">
        <v>0</v>
      </c>
      <c r="DP6" s="65">
        <v>0</v>
      </c>
      <c r="DQ6" s="65">
        <v>0</v>
      </c>
      <c r="DR6" s="65">
        <v>0</v>
      </c>
      <c r="DS6" s="65">
        <v>0</v>
      </c>
      <c r="DT6" s="14"/>
      <c r="DU6" s="10"/>
    </row>
    <row r="7" spans="1:125">
      <c r="A7" s="11"/>
      <c r="B7" s="16" t="s">
        <v>2</v>
      </c>
      <c r="C7" s="19">
        <v>1000000</v>
      </c>
      <c r="E7" s="12"/>
      <c r="F7" s="13"/>
      <c r="G7" s="13"/>
      <c r="H7" s="13"/>
      <c r="I7" s="13"/>
      <c r="J7" s="13"/>
      <c r="K7" s="35">
        <v>12</v>
      </c>
      <c r="L7" s="36" t="s">
        <v>11</v>
      </c>
      <c r="M7" s="59">
        <v>0.978145692990946</v>
      </c>
      <c r="N7" s="61">
        <v>0.76321345327579759</v>
      </c>
      <c r="O7" s="65">
        <v>0</v>
      </c>
      <c r="P7" s="65">
        <v>0</v>
      </c>
      <c r="Q7" s="65">
        <v>0</v>
      </c>
      <c r="R7" s="65">
        <v>0.49972888802581006</v>
      </c>
      <c r="S7" s="65">
        <v>1.357648358672479E-3</v>
      </c>
      <c r="T7" s="65">
        <v>0</v>
      </c>
      <c r="U7" s="65">
        <v>0</v>
      </c>
      <c r="V7" s="65">
        <v>0</v>
      </c>
      <c r="W7" s="65">
        <v>0</v>
      </c>
      <c r="X7" s="65">
        <v>0</v>
      </c>
      <c r="Y7" s="65">
        <v>0</v>
      </c>
      <c r="Z7" s="65">
        <v>0</v>
      </c>
      <c r="AA7" s="65">
        <v>0</v>
      </c>
      <c r="AB7" s="65">
        <v>0</v>
      </c>
      <c r="AC7" s="65">
        <v>0</v>
      </c>
      <c r="AD7" s="65">
        <v>0</v>
      </c>
      <c r="AE7" s="65">
        <v>0</v>
      </c>
      <c r="AF7" s="65">
        <v>0</v>
      </c>
      <c r="AG7" s="65">
        <v>0</v>
      </c>
      <c r="AH7" s="65">
        <v>0</v>
      </c>
      <c r="AI7" s="65">
        <v>0</v>
      </c>
      <c r="AJ7" s="65">
        <v>0</v>
      </c>
      <c r="AK7" s="65">
        <v>0</v>
      </c>
      <c r="AL7" s="65">
        <v>0</v>
      </c>
      <c r="AM7" s="65">
        <v>0</v>
      </c>
      <c r="AN7" s="65">
        <v>0</v>
      </c>
      <c r="AO7" s="65">
        <v>0</v>
      </c>
      <c r="AP7" s="65">
        <v>0</v>
      </c>
      <c r="AQ7" s="65">
        <v>0</v>
      </c>
      <c r="AR7" s="65">
        <v>0</v>
      </c>
      <c r="AS7" s="65">
        <v>0</v>
      </c>
      <c r="AT7" s="65">
        <v>0</v>
      </c>
      <c r="AU7" s="65">
        <v>0</v>
      </c>
      <c r="AV7" s="65">
        <v>0</v>
      </c>
      <c r="AW7" s="65">
        <v>0</v>
      </c>
      <c r="AX7" s="65">
        <v>0</v>
      </c>
      <c r="AY7" s="65">
        <v>0</v>
      </c>
      <c r="AZ7" s="65">
        <v>0</v>
      </c>
      <c r="BA7" s="65">
        <v>0</v>
      </c>
      <c r="BB7" s="65">
        <v>0</v>
      </c>
      <c r="BC7" s="65">
        <v>0</v>
      </c>
      <c r="BD7" s="65">
        <v>0</v>
      </c>
      <c r="BE7" s="65">
        <v>0</v>
      </c>
      <c r="BF7" s="65">
        <v>0</v>
      </c>
      <c r="BG7" s="65">
        <v>0</v>
      </c>
      <c r="BH7" s="65">
        <v>0</v>
      </c>
      <c r="BI7" s="65">
        <v>0</v>
      </c>
      <c r="BJ7" s="65">
        <v>0</v>
      </c>
      <c r="BK7" s="65">
        <v>0</v>
      </c>
      <c r="BL7" s="65">
        <v>0</v>
      </c>
      <c r="BM7" s="65">
        <v>0</v>
      </c>
      <c r="BN7" s="65">
        <v>0</v>
      </c>
      <c r="BO7" s="65">
        <v>0</v>
      </c>
      <c r="BP7" s="65">
        <v>0</v>
      </c>
      <c r="BQ7" s="65">
        <v>0</v>
      </c>
      <c r="BR7" s="65">
        <v>0</v>
      </c>
      <c r="BS7" s="65">
        <v>0</v>
      </c>
      <c r="BT7" s="65">
        <v>0</v>
      </c>
      <c r="BU7" s="65">
        <v>0</v>
      </c>
      <c r="BV7" s="65">
        <v>0</v>
      </c>
      <c r="BW7" s="65">
        <v>0</v>
      </c>
      <c r="BX7" s="65">
        <v>0</v>
      </c>
      <c r="BY7" s="65">
        <v>0</v>
      </c>
      <c r="BZ7" s="65">
        <v>0</v>
      </c>
      <c r="CA7" s="65">
        <v>0</v>
      </c>
      <c r="CB7" s="65">
        <v>0</v>
      </c>
      <c r="CC7" s="65">
        <v>0</v>
      </c>
      <c r="CD7" s="65">
        <v>0</v>
      </c>
      <c r="CE7" s="65">
        <v>0</v>
      </c>
      <c r="CF7" s="65">
        <v>0</v>
      </c>
      <c r="CG7" s="65">
        <v>0</v>
      </c>
      <c r="CH7" s="65">
        <v>0</v>
      </c>
      <c r="CI7" s="65">
        <v>0</v>
      </c>
      <c r="CJ7" s="65">
        <v>0</v>
      </c>
      <c r="CK7" s="65">
        <v>0</v>
      </c>
      <c r="CL7" s="65">
        <v>0</v>
      </c>
      <c r="CM7" s="65">
        <v>0</v>
      </c>
      <c r="CN7" s="65">
        <v>0</v>
      </c>
      <c r="CO7" s="65">
        <v>0</v>
      </c>
      <c r="CP7" s="65">
        <v>0</v>
      </c>
      <c r="CQ7" s="65">
        <v>0</v>
      </c>
      <c r="CR7" s="65">
        <v>0</v>
      </c>
      <c r="CS7" s="65">
        <v>0</v>
      </c>
      <c r="CT7" s="65">
        <v>0</v>
      </c>
      <c r="CU7" s="65">
        <v>0</v>
      </c>
      <c r="CV7" s="65">
        <v>0</v>
      </c>
      <c r="CW7" s="65">
        <v>0</v>
      </c>
      <c r="CX7" s="65">
        <v>0</v>
      </c>
      <c r="CY7" s="65">
        <v>0</v>
      </c>
      <c r="CZ7" s="65">
        <v>0</v>
      </c>
      <c r="DA7" s="65">
        <v>0</v>
      </c>
      <c r="DB7" s="65">
        <v>0</v>
      </c>
      <c r="DC7" s="65">
        <v>0</v>
      </c>
      <c r="DD7" s="65">
        <v>0</v>
      </c>
      <c r="DE7" s="65">
        <v>0</v>
      </c>
      <c r="DF7" s="65">
        <v>0</v>
      </c>
      <c r="DG7" s="65">
        <v>0</v>
      </c>
      <c r="DH7" s="65">
        <v>0</v>
      </c>
      <c r="DI7" s="65">
        <v>0</v>
      </c>
      <c r="DJ7" s="65">
        <v>0</v>
      </c>
      <c r="DK7" s="65">
        <v>0</v>
      </c>
      <c r="DL7" s="65">
        <v>0</v>
      </c>
      <c r="DM7" s="65">
        <v>0</v>
      </c>
      <c r="DN7" s="65">
        <v>0</v>
      </c>
      <c r="DO7" s="65">
        <v>0</v>
      </c>
      <c r="DP7" s="65">
        <v>3.8709974029623603E-2</v>
      </c>
      <c r="DQ7" s="65">
        <v>0</v>
      </c>
      <c r="DR7" s="65">
        <v>0</v>
      </c>
      <c r="DS7" s="65">
        <v>0</v>
      </c>
      <c r="DT7" s="14"/>
      <c r="DU7" s="10"/>
    </row>
    <row r="8" spans="1:125">
      <c r="A8" s="11"/>
      <c r="B8" s="16" t="s">
        <v>3</v>
      </c>
      <c r="C8" s="19">
        <v>10000</v>
      </c>
      <c r="E8" s="12"/>
      <c r="F8" s="13"/>
      <c r="G8" s="13"/>
      <c r="H8" s="13"/>
      <c r="I8" s="13"/>
      <c r="J8" s="13"/>
      <c r="K8" s="35">
        <v>13</v>
      </c>
      <c r="L8" s="36" t="s">
        <v>12</v>
      </c>
      <c r="M8" s="59">
        <v>1.0211988526532143</v>
      </c>
      <c r="N8" s="61">
        <v>0.3468971160853363</v>
      </c>
      <c r="O8" s="65">
        <v>0</v>
      </c>
      <c r="P8" s="65">
        <v>0</v>
      </c>
      <c r="Q8" s="65">
        <v>0</v>
      </c>
      <c r="R8" s="65">
        <v>0</v>
      </c>
      <c r="S8" s="65">
        <v>0</v>
      </c>
      <c r="T8" s="65">
        <v>0</v>
      </c>
      <c r="U8" s="65">
        <v>0</v>
      </c>
      <c r="V8" s="65">
        <v>0</v>
      </c>
      <c r="W8" s="65">
        <v>0</v>
      </c>
      <c r="X8" s="65">
        <v>0</v>
      </c>
      <c r="Y8" s="65">
        <v>0</v>
      </c>
      <c r="Z8" s="65">
        <v>0</v>
      </c>
      <c r="AA8" s="65">
        <v>0</v>
      </c>
      <c r="AB8" s="65">
        <v>0</v>
      </c>
      <c r="AC8" s="65">
        <v>0</v>
      </c>
      <c r="AD8" s="65">
        <v>0</v>
      </c>
      <c r="AE8" s="65">
        <v>0</v>
      </c>
      <c r="AF8" s="65">
        <v>0</v>
      </c>
      <c r="AG8" s="65">
        <v>0</v>
      </c>
      <c r="AH8" s="65">
        <v>0</v>
      </c>
      <c r="AI8" s="65">
        <v>0</v>
      </c>
      <c r="AJ8" s="65">
        <v>0</v>
      </c>
      <c r="AK8" s="65">
        <v>0</v>
      </c>
      <c r="AL8" s="65">
        <v>0</v>
      </c>
      <c r="AM8" s="65">
        <v>0</v>
      </c>
      <c r="AN8" s="65">
        <v>0</v>
      </c>
      <c r="AO8" s="65">
        <v>0</v>
      </c>
      <c r="AP8" s="65">
        <v>0</v>
      </c>
      <c r="AQ8" s="65">
        <v>0</v>
      </c>
      <c r="AR8" s="65">
        <v>0</v>
      </c>
      <c r="AS8" s="65">
        <v>0</v>
      </c>
      <c r="AT8" s="65">
        <v>0</v>
      </c>
      <c r="AU8" s="65">
        <v>0</v>
      </c>
      <c r="AV8" s="65">
        <v>0</v>
      </c>
      <c r="AW8" s="65">
        <v>0</v>
      </c>
      <c r="AX8" s="65">
        <v>0</v>
      </c>
      <c r="AY8" s="65">
        <v>0</v>
      </c>
      <c r="AZ8" s="65">
        <v>0</v>
      </c>
      <c r="BA8" s="65">
        <v>0</v>
      </c>
      <c r="BB8" s="65">
        <v>0</v>
      </c>
      <c r="BC8" s="65">
        <v>0</v>
      </c>
      <c r="BD8" s="65">
        <v>0</v>
      </c>
      <c r="BE8" s="65">
        <v>0</v>
      </c>
      <c r="BF8" s="65">
        <v>0</v>
      </c>
      <c r="BG8" s="65">
        <v>0</v>
      </c>
      <c r="BH8" s="65">
        <v>0</v>
      </c>
      <c r="BI8" s="65">
        <v>0</v>
      </c>
      <c r="BJ8" s="65">
        <v>0</v>
      </c>
      <c r="BK8" s="65">
        <v>0</v>
      </c>
      <c r="BL8" s="65">
        <v>0</v>
      </c>
      <c r="BM8" s="65">
        <v>0</v>
      </c>
      <c r="BN8" s="65">
        <v>0</v>
      </c>
      <c r="BO8" s="65">
        <v>0</v>
      </c>
      <c r="BP8" s="65">
        <v>0</v>
      </c>
      <c r="BQ8" s="65">
        <v>0</v>
      </c>
      <c r="BR8" s="65">
        <v>0</v>
      </c>
      <c r="BS8" s="65">
        <v>0</v>
      </c>
      <c r="BT8" s="65">
        <v>0</v>
      </c>
      <c r="BU8" s="65">
        <v>0</v>
      </c>
      <c r="BV8" s="65">
        <v>0</v>
      </c>
      <c r="BW8" s="65">
        <v>0</v>
      </c>
      <c r="BX8" s="65">
        <v>0</v>
      </c>
      <c r="BY8" s="65">
        <v>0</v>
      </c>
      <c r="BZ8" s="65">
        <v>0</v>
      </c>
      <c r="CA8" s="65">
        <v>0</v>
      </c>
      <c r="CB8" s="65">
        <v>0</v>
      </c>
      <c r="CC8" s="65">
        <v>0</v>
      </c>
      <c r="CD8" s="65">
        <v>0</v>
      </c>
      <c r="CE8" s="65">
        <v>0</v>
      </c>
      <c r="CF8" s="65">
        <v>0</v>
      </c>
      <c r="CG8" s="65">
        <v>0</v>
      </c>
      <c r="CH8" s="65">
        <v>0</v>
      </c>
      <c r="CI8" s="65">
        <v>0</v>
      </c>
      <c r="CJ8" s="65">
        <v>0</v>
      </c>
      <c r="CK8" s="65">
        <v>0</v>
      </c>
      <c r="CL8" s="65">
        <v>0</v>
      </c>
      <c r="CM8" s="65">
        <v>0</v>
      </c>
      <c r="CN8" s="65">
        <v>0</v>
      </c>
      <c r="CO8" s="65">
        <v>0</v>
      </c>
      <c r="CP8" s="65">
        <v>0</v>
      </c>
      <c r="CQ8" s="65">
        <v>0</v>
      </c>
      <c r="CR8" s="65">
        <v>0</v>
      </c>
      <c r="CS8" s="65">
        <v>0</v>
      </c>
      <c r="CT8" s="65">
        <v>0</v>
      </c>
      <c r="CU8" s="65">
        <v>0</v>
      </c>
      <c r="CV8" s="65">
        <v>0</v>
      </c>
      <c r="CW8" s="65">
        <v>0</v>
      </c>
      <c r="CX8" s="65">
        <v>0</v>
      </c>
      <c r="CY8" s="65">
        <v>0</v>
      </c>
      <c r="CZ8" s="65">
        <v>0</v>
      </c>
      <c r="DA8" s="65">
        <v>0</v>
      </c>
      <c r="DB8" s="65">
        <v>0</v>
      </c>
      <c r="DC8" s="65">
        <v>0</v>
      </c>
      <c r="DD8" s="65">
        <v>0</v>
      </c>
      <c r="DE8" s="65">
        <v>0</v>
      </c>
      <c r="DF8" s="65">
        <v>0</v>
      </c>
      <c r="DG8" s="65">
        <v>0</v>
      </c>
      <c r="DH8" s="65">
        <v>0</v>
      </c>
      <c r="DI8" s="65">
        <v>0</v>
      </c>
      <c r="DJ8" s="65">
        <v>0</v>
      </c>
      <c r="DK8" s="65">
        <v>0</v>
      </c>
      <c r="DL8" s="65">
        <v>0</v>
      </c>
      <c r="DM8" s="65">
        <v>0</v>
      </c>
      <c r="DN8" s="65">
        <v>0</v>
      </c>
      <c r="DO8" s="65">
        <v>0</v>
      </c>
      <c r="DP8" s="65">
        <v>0</v>
      </c>
      <c r="DQ8" s="65">
        <v>0</v>
      </c>
      <c r="DR8" s="65">
        <v>0</v>
      </c>
      <c r="DS8" s="65">
        <v>0</v>
      </c>
      <c r="DT8" s="14"/>
      <c r="DU8" s="10"/>
    </row>
    <row r="9" spans="1:125">
      <c r="A9" s="11"/>
      <c r="B9" s="20" t="s">
        <v>4</v>
      </c>
      <c r="C9" s="21">
        <v>1000</v>
      </c>
      <c r="E9" s="12"/>
      <c r="F9" s="13"/>
      <c r="G9" s="13"/>
      <c r="H9" s="13"/>
      <c r="I9" s="13"/>
      <c r="J9" s="13"/>
      <c r="K9" s="35">
        <v>15</v>
      </c>
      <c r="L9" s="36" t="s">
        <v>13</v>
      </c>
      <c r="M9" s="59">
        <v>0.98930155186745561</v>
      </c>
      <c r="N9" s="61">
        <v>0.38053489097947185</v>
      </c>
      <c r="O9" s="65">
        <v>5.4794471287298789E-5</v>
      </c>
      <c r="P9" s="65">
        <v>1.0258727403804453E-5</v>
      </c>
      <c r="Q9" s="65">
        <v>0</v>
      </c>
      <c r="R9" s="65">
        <v>0</v>
      </c>
      <c r="S9" s="65">
        <v>0</v>
      </c>
      <c r="T9" s="65">
        <v>0</v>
      </c>
      <c r="U9" s="65">
        <v>0</v>
      </c>
      <c r="V9" s="65">
        <v>0</v>
      </c>
      <c r="W9" s="65">
        <v>0</v>
      </c>
      <c r="X9" s="65">
        <v>0</v>
      </c>
      <c r="Y9" s="65">
        <v>0</v>
      </c>
      <c r="Z9" s="65">
        <v>0</v>
      </c>
      <c r="AA9" s="65">
        <v>0</v>
      </c>
      <c r="AB9" s="65">
        <v>0</v>
      </c>
      <c r="AC9" s="65">
        <v>0</v>
      </c>
      <c r="AD9" s="65">
        <v>0</v>
      </c>
      <c r="AE9" s="65">
        <v>0</v>
      </c>
      <c r="AF9" s="65">
        <v>0</v>
      </c>
      <c r="AG9" s="65">
        <v>0</v>
      </c>
      <c r="AH9" s="65">
        <v>0</v>
      </c>
      <c r="AI9" s="65">
        <v>0</v>
      </c>
      <c r="AJ9" s="65">
        <v>0</v>
      </c>
      <c r="AK9" s="65">
        <v>0</v>
      </c>
      <c r="AL9" s="65">
        <v>0</v>
      </c>
      <c r="AM9" s="65">
        <v>0</v>
      </c>
      <c r="AN9" s="65">
        <v>0</v>
      </c>
      <c r="AO9" s="65">
        <v>0</v>
      </c>
      <c r="AP9" s="65">
        <v>0</v>
      </c>
      <c r="AQ9" s="65">
        <v>0</v>
      </c>
      <c r="AR9" s="65">
        <v>0</v>
      </c>
      <c r="AS9" s="65">
        <v>0</v>
      </c>
      <c r="AT9" s="65">
        <v>0</v>
      </c>
      <c r="AU9" s="65">
        <v>0</v>
      </c>
      <c r="AV9" s="65">
        <v>0</v>
      </c>
      <c r="AW9" s="65">
        <v>0</v>
      </c>
      <c r="AX9" s="65">
        <v>0</v>
      </c>
      <c r="AY9" s="65">
        <v>0</v>
      </c>
      <c r="AZ9" s="65">
        <v>0</v>
      </c>
      <c r="BA9" s="65">
        <v>0</v>
      </c>
      <c r="BB9" s="65">
        <v>0</v>
      </c>
      <c r="BC9" s="65">
        <v>0</v>
      </c>
      <c r="BD9" s="65">
        <v>0</v>
      </c>
      <c r="BE9" s="65">
        <v>0</v>
      </c>
      <c r="BF9" s="65">
        <v>0</v>
      </c>
      <c r="BG9" s="65">
        <v>0</v>
      </c>
      <c r="BH9" s="65">
        <v>0</v>
      </c>
      <c r="BI9" s="65">
        <v>0</v>
      </c>
      <c r="BJ9" s="65">
        <v>0</v>
      </c>
      <c r="BK9" s="65">
        <v>0</v>
      </c>
      <c r="BL9" s="65">
        <v>0</v>
      </c>
      <c r="BM9" s="65">
        <v>0</v>
      </c>
      <c r="BN9" s="65">
        <v>0</v>
      </c>
      <c r="BO9" s="65">
        <v>0</v>
      </c>
      <c r="BP9" s="65">
        <v>0</v>
      </c>
      <c r="BQ9" s="65">
        <v>0</v>
      </c>
      <c r="BR9" s="65">
        <v>0</v>
      </c>
      <c r="BS9" s="65">
        <v>0</v>
      </c>
      <c r="BT9" s="65">
        <v>0</v>
      </c>
      <c r="BU9" s="65">
        <v>0</v>
      </c>
      <c r="BV9" s="65">
        <v>0</v>
      </c>
      <c r="BW9" s="65">
        <v>0</v>
      </c>
      <c r="BX9" s="65">
        <v>0</v>
      </c>
      <c r="BY9" s="65">
        <v>0</v>
      </c>
      <c r="BZ9" s="65">
        <v>0</v>
      </c>
      <c r="CA9" s="65">
        <v>0</v>
      </c>
      <c r="CB9" s="65">
        <v>0</v>
      </c>
      <c r="CC9" s="65">
        <v>0</v>
      </c>
      <c r="CD9" s="65">
        <v>0</v>
      </c>
      <c r="CE9" s="65">
        <v>0</v>
      </c>
      <c r="CF9" s="65">
        <v>0</v>
      </c>
      <c r="CG9" s="65">
        <v>0</v>
      </c>
      <c r="CH9" s="65">
        <v>0</v>
      </c>
      <c r="CI9" s="65">
        <v>0</v>
      </c>
      <c r="CJ9" s="65">
        <v>0</v>
      </c>
      <c r="CK9" s="65">
        <v>0</v>
      </c>
      <c r="CL9" s="65">
        <v>0</v>
      </c>
      <c r="CM9" s="65">
        <v>0</v>
      </c>
      <c r="CN9" s="65">
        <v>0</v>
      </c>
      <c r="CO9" s="65">
        <v>0</v>
      </c>
      <c r="CP9" s="65">
        <v>0</v>
      </c>
      <c r="CQ9" s="65">
        <v>0</v>
      </c>
      <c r="CR9" s="65">
        <v>0</v>
      </c>
      <c r="CS9" s="65">
        <v>0</v>
      </c>
      <c r="CT9" s="65">
        <v>0</v>
      </c>
      <c r="CU9" s="65">
        <v>0</v>
      </c>
      <c r="CV9" s="65">
        <v>0</v>
      </c>
      <c r="CW9" s="65">
        <v>0</v>
      </c>
      <c r="CX9" s="65">
        <v>0</v>
      </c>
      <c r="CY9" s="65">
        <v>0</v>
      </c>
      <c r="CZ9" s="65">
        <v>0</v>
      </c>
      <c r="DA9" s="65">
        <v>0</v>
      </c>
      <c r="DB9" s="65">
        <v>0</v>
      </c>
      <c r="DC9" s="65">
        <v>0</v>
      </c>
      <c r="DD9" s="65">
        <v>0</v>
      </c>
      <c r="DE9" s="65">
        <v>0</v>
      </c>
      <c r="DF9" s="65">
        <v>0</v>
      </c>
      <c r="DG9" s="65">
        <v>0</v>
      </c>
      <c r="DH9" s="65">
        <v>0</v>
      </c>
      <c r="DI9" s="65">
        <v>0</v>
      </c>
      <c r="DJ9" s="65">
        <v>0</v>
      </c>
      <c r="DK9" s="65">
        <v>0</v>
      </c>
      <c r="DL9" s="65">
        <v>0</v>
      </c>
      <c r="DM9" s="65">
        <v>0</v>
      </c>
      <c r="DN9" s="65">
        <v>0</v>
      </c>
      <c r="DO9" s="65">
        <v>0</v>
      </c>
      <c r="DP9" s="65">
        <v>0</v>
      </c>
      <c r="DQ9" s="65">
        <v>0</v>
      </c>
      <c r="DR9" s="65">
        <v>0</v>
      </c>
      <c r="DS9" s="65">
        <v>0</v>
      </c>
      <c r="DT9" s="14"/>
      <c r="DU9" s="10"/>
    </row>
    <row r="10" spans="1:125">
      <c r="A10" s="11"/>
      <c r="B10" s="22"/>
      <c r="C10" s="23"/>
      <c r="E10" s="12"/>
      <c r="F10" s="13"/>
      <c r="G10" s="13"/>
      <c r="H10" s="13"/>
      <c r="I10" s="13"/>
      <c r="J10" s="13"/>
      <c r="K10" s="35">
        <v>17</v>
      </c>
      <c r="L10" s="36" t="s">
        <v>14</v>
      </c>
      <c r="M10" s="59">
        <v>1.0595125522431865</v>
      </c>
      <c r="N10" s="61">
        <v>0.49485208764844973</v>
      </c>
      <c r="O10" s="65">
        <v>0</v>
      </c>
      <c r="P10" s="65">
        <v>0</v>
      </c>
      <c r="Q10" s="65">
        <v>0</v>
      </c>
      <c r="R10" s="65">
        <v>0</v>
      </c>
      <c r="S10" s="65">
        <v>0</v>
      </c>
      <c r="T10" s="65">
        <v>0</v>
      </c>
      <c r="U10" s="65">
        <v>0</v>
      </c>
      <c r="V10" s="65">
        <v>0</v>
      </c>
      <c r="W10" s="65">
        <v>0</v>
      </c>
      <c r="X10" s="65">
        <v>0</v>
      </c>
      <c r="Y10" s="65">
        <v>0</v>
      </c>
      <c r="Z10" s="65">
        <v>0</v>
      </c>
      <c r="AA10" s="65">
        <v>0</v>
      </c>
      <c r="AB10" s="65">
        <v>0</v>
      </c>
      <c r="AC10" s="65">
        <v>0</v>
      </c>
      <c r="AD10" s="65">
        <v>0</v>
      </c>
      <c r="AE10" s="65">
        <v>0</v>
      </c>
      <c r="AF10" s="65">
        <v>0</v>
      </c>
      <c r="AG10" s="65">
        <v>0</v>
      </c>
      <c r="AH10" s="65">
        <v>0</v>
      </c>
      <c r="AI10" s="65">
        <v>0</v>
      </c>
      <c r="AJ10" s="65">
        <v>0</v>
      </c>
      <c r="AK10" s="65">
        <v>0</v>
      </c>
      <c r="AL10" s="65">
        <v>0</v>
      </c>
      <c r="AM10" s="65">
        <v>0</v>
      </c>
      <c r="AN10" s="65">
        <v>0</v>
      </c>
      <c r="AO10" s="65">
        <v>0</v>
      </c>
      <c r="AP10" s="65">
        <v>0</v>
      </c>
      <c r="AQ10" s="65">
        <v>0</v>
      </c>
      <c r="AR10" s="65">
        <v>0</v>
      </c>
      <c r="AS10" s="65">
        <v>0</v>
      </c>
      <c r="AT10" s="65">
        <v>0</v>
      </c>
      <c r="AU10" s="65">
        <v>0</v>
      </c>
      <c r="AV10" s="65">
        <v>0</v>
      </c>
      <c r="AW10" s="65">
        <v>0</v>
      </c>
      <c r="AX10" s="65">
        <v>0</v>
      </c>
      <c r="AY10" s="65">
        <v>0</v>
      </c>
      <c r="AZ10" s="65">
        <v>0</v>
      </c>
      <c r="BA10" s="65">
        <v>0</v>
      </c>
      <c r="BB10" s="65">
        <v>0</v>
      </c>
      <c r="BC10" s="65">
        <v>0</v>
      </c>
      <c r="BD10" s="65">
        <v>0</v>
      </c>
      <c r="BE10" s="65">
        <v>0</v>
      </c>
      <c r="BF10" s="65">
        <v>0</v>
      </c>
      <c r="BG10" s="65">
        <v>0</v>
      </c>
      <c r="BH10" s="65">
        <v>0</v>
      </c>
      <c r="BI10" s="65">
        <v>0</v>
      </c>
      <c r="BJ10" s="65">
        <v>0</v>
      </c>
      <c r="BK10" s="65">
        <v>0</v>
      </c>
      <c r="BL10" s="65">
        <v>0</v>
      </c>
      <c r="BM10" s="65">
        <v>0</v>
      </c>
      <c r="BN10" s="65">
        <v>0</v>
      </c>
      <c r="BO10" s="65">
        <v>0</v>
      </c>
      <c r="BP10" s="65">
        <v>0</v>
      </c>
      <c r="BQ10" s="65">
        <v>0</v>
      </c>
      <c r="BR10" s="65">
        <v>0</v>
      </c>
      <c r="BS10" s="65">
        <v>0</v>
      </c>
      <c r="BT10" s="65">
        <v>0</v>
      </c>
      <c r="BU10" s="65">
        <v>0</v>
      </c>
      <c r="BV10" s="65">
        <v>0</v>
      </c>
      <c r="BW10" s="65">
        <v>0</v>
      </c>
      <c r="BX10" s="65">
        <v>0</v>
      </c>
      <c r="BY10" s="65">
        <v>0</v>
      </c>
      <c r="BZ10" s="65">
        <v>0</v>
      </c>
      <c r="CA10" s="65">
        <v>0</v>
      </c>
      <c r="CB10" s="65">
        <v>0</v>
      </c>
      <c r="CC10" s="65">
        <v>0</v>
      </c>
      <c r="CD10" s="65">
        <v>0</v>
      </c>
      <c r="CE10" s="65">
        <v>0</v>
      </c>
      <c r="CF10" s="65">
        <v>0</v>
      </c>
      <c r="CG10" s="65">
        <v>0</v>
      </c>
      <c r="CH10" s="65">
        <v>0</v>
      </c>
      <c r="CI10" s="65">
        <v>0</v>
      </c>
      <c r="CJ10" s="65">
        <v>0</v>
      </c>
      <c r="CK10" s="65">
        <v>0</v>
      </c>
      <c r="CL10" s="65">
        <v>0</v>
      </c>
      <c r="CM10" s="65">
        <v>0</v>
      </c>
      <c r="CN10" s="65">
        <v>0</v>
      </c>
      <c r="CO10" s="65">
        <v>0</v>
      </c>
      <c r="CP10" s="65">
        <v>0</v>
      </c>
      <c r="CQ10" s="65">
        <v>0</v>
      </c>
      <c r="CR10" s="65">
        <v>0</v>
      </c>
      <c r="CS10" s="65">
        <v>0</v>
      </c>
      <c r="CT10" s="65">
        <v>0</v>
      </c>
      <c r="CU10" s="65">
        <v>0</v>
      </c>
      <c r="CV10" s="65">
        <v>0</v>
      </c>
      <c r="CW10" s="65">
        <v>0</v>
      </c>
      <c r="CX10" s="65">
        <v>0</v>
      </c>
      <c r="CY10" s="65">
        <v>0</v>
      </c>
      <c r="CZ10" s="65">
        <v>0</v>
      </c>
      <c r="DA10" s="65">
        <v>0</v>
      </c>
      <c r="DB10" s="65">
        <v>0</v>
      </c>
      <c r="DC10" s="65">
        <v>0</v>
      </c>
      <c r="DD10" s="65">
        <v>0</v>
      </c>
      <c r="DE10" s="65">
        <v>0</v>
      </c>
      <c r="DF10" s="65">
        <v>0</v>
      </c>
      <c r="DG10" s="65">
        <v>0</v>
      </c>
      <c r="DH10" s="65">
        <v>0</v>
      </c>
      <c r="DI10" s="65">
        <v>0</v>
      </c>
      <c r="DJ10" s="65">
        <v>0</v>
      </c>
      <c r="DK10" s="65">
        <v>0</v>
      </c>
      <c r="DL10" s="65">
        <v>0</v>
      </c>
      <c r="DM10" s="65">
        <v>0</v>
      </c>
      <c r="DN10" s="65">
        <v>0</v>
      </c>
      <c r="DO10" s="65">
        <v>0</v>
      </c>
      <c r="DP10" s="65">
        <v>0</v>
      </c>
      <c r="DQ10" s="65">
        <v>0</v>
      </c>
      <c r="DR10" s="65">
        <v>0</v>
      </c>
      <c r="DS10" s="65">
        <v>0</v>
      </c>
      <c r="DT10" s="14"/>
      <c r="DU10" s="10"/>
    </row>
    <row r="11" spans="1:125">
      <c r="A11" s="11"/>
      <c r="B11" s="18" t="str">
        <f>報告書!K2</f>
        <v>千円</v>
      </c>
      <c r="C11" s="24">
        <f>VLOOKUP($B$11,$B$6:$C$9,2,0)</f>
        <v>1000</v>
      </c>
      <c r="E11" s="12"/>
      <c r="F11" s="13"/>
      <c r="G11" s="13"/>
      <c r="H11" s="13"/>
      <c r="I11" s="13"/>
      <c r="J11" s="13"/>
      <c r="K11" s="35">
        <v>61</v>
      </c>
      <c r="L11" s="36" t="s">
        <v>15</v>
      </c>
      <c r="M11" s="59">
        <v>0.72749792322593165</v>
      </c>
      <c r="N11" s="61">
        <v>0.42664412005262392</v>
      </c>
      <c r="O11" s="65">
        <v>4.5735845205753813E-6</v>
      </c>
      <c r="P11" s="65">
        <v>3.8978677043416699E-7</v>
      </c>
      <c r="Q11" s="65">
        <v>0</v>
      </c>
      <c r="R11" s="65">
        <v>0</v>
      </c>
      <c r="S11" s="65">
        <v>0</v>
      </c>
      <c r="T11" s="65">
        <v>0</v>
      </c>
      <c r="U11" s="65">
        <v>0</v>
      </c>
      <c r="V11" s="65">
        <v>0</v>
      </c>
      <c r="W11" s="65">
        <v>0</v>
      </c>
      <c r="X11" s="65">
        <v>0</v>
      </c>
      <c r="Y11" s="65">
        <v>0</v>
      </c>
      <c r="Z11" s="65">
        <v>0</v>
      </c>
      <c r="AA11" s="65">
        <v>0</v>
      </c>
      <c r="AB11" s="65">
        <v>0</v>
      </c>
      <c r="AC11" s="65">
        <v>0</v>
      </c>
      <c r="AD11" s="65">
        <v>0</v>
      </c>
      <c r="AE11" s="65">
        <v>0</v>
      </c>
      <c r="AF11" s="65">
        <v>0</v>
      </c>
      <c r="AG11" s="65">
        <v>0</v>
      </c>
      <c r="AH11" s="65">
        <v>0</v>
      </c>
      <c r="AI11" s="65">
        <v>0</v>
      </c>
      <c r="AJ11" s="65">
        <v>0</v>
      </c>
      <c r="AK11" s="65">
        <v>0</v>
      </c>
      <c r="AL11" s="65">
        <v>0</v>
      </c>
      <c r="AM11" s="65">
        <v>0</v>
      </c>
      <c r="AN11" s="65">
        <v>0</v>
      </c>
      <c r="AO11" s="65">
        <v>0</v>
      </c>
      <c r="AP11" s="65">
        <v>0</v>
      </c>
      <c r="AQ11" s="65">
        <v>0</v>
      </c>
      <c r="AR11" s="65">
        <v>0</v>
      </c>
      <c r="AS11" s="65">
        <v>0</v>
      </c>
      <c r="AT11" s="65">
        <v>0</v>
      </c>
      <c r="AU11" s="65">
        <v>0</v>
      </c>
      <c r="AV11" s="65">
        <v>0</v>
      </c>
      <c r="AW11" s="65">
        <v>0</v>
      </c>
      <c r="AX11" s="65">
        <v>0</v>
      </c>
      <c r="AY11" s="65">
        <v>0</v>
      </c>
      <c r="AZ11" s="65">
        <v>0</v>
      </c>
      <c r="BA11" s="65">
        <v>0</v>
      </c>
      <c r="BB11" s="65">
        <v>0</v>
      </c>
      <c r="BC11" s="65">
        <v>0</v>
      </c>
      <c r="BD11" s="65">
        <v>0</v>
      </c>
      <c r="BE11" s="65">
        <v>0</v>
      </c>
      <c r="BF11" s="65">
        <v>0</v>
      </c>
      <c r="BG11" s="65">
        <v>0</v>
      </c>
      <c r="BH11" s="65">
        <v>0</v>
      </c>
      <c r="BI11" s="65">
        <v>0</v>
      </c>
      <c r="BJ11" s="65">
        <v>0</v>
      </c>
      <c r="BK11" s="65">
        <v>0</v>
      </c>
      <c r="BL11" s="65">
        <v>0</v>
      </c>
      <c r="BM11" s="65">
        <v>0</v>
      </c>
      <c r="BN11" s="65">
        <v>0</v>
      </c>
      <c r="BO11" s="65">
        <v>0</v>
      </c>
      <c r="BP11" s="65">
        <v>0</v>
      </c>
      <c r="BQ11" s="65">
        <v>0</v>
      </c>
      <c r="BR11" s="65">
        <v>0</v>
      </c>
      <c r="BS11" s="65">
        <v>0</v>
      </c>
      <c r="BT11" s="65">
        <v>0</v>
      </c>
      <c r="BU11" s="65">
        <v>0</v>
      </c>
      <c r="BV11" s="65">
        <v>0</v>
      </c>
      <c r="BW11" s="65">
        <v>0</v>
      </c>
      <c r="BX11" s="65">
        <v>0</v>
      </c>
      <c r="BY11" s="65">
        <v>0</v>
      </c>
      <c r="BZ11" s="65">
        <v>0</v>
      </c>
      <c r="CA11" s="65">
        <v>0</v>
      </c>
      <c r="CB11" s="65">
        <v>0</v>
      </c>
      <c r="CC11" s="65">
        <v>0</v>
      </c>
      <c r="CD11" s="65">
        <v>0</v>
      </c>
      <c r="CE11" s="65">
        <v>0</v>
      </c>
      <c r="CF11" s="65">
        <v>0</v>
      </c>
      <c r="CG11" s="65">
        <v>0</v>
      </c>
      <c r="CH11" s="65">
        <v>0</v>
      </c>
      <c r="CI11" s="65">
        <v>0</v>
      </c>
      <c r="CJ11" s="65">
        <v>0</v>
      </c>
      <c r="CK11" s="65">
        <v>0</v>
      </c>
      <c r="CL11" s="65">
        <v>0</v>
      </c>
      <c r="CM11" s="65">
        <v>0</v>
      </c>
      <c r="CN11" s="65">
        <v>0</v>
      </c>
      <c r="CO11" s="65">
        <v>0</v>
      </c>
      <c r="CP11" s="65">
        <v>0</v>
      </c>
      <c r="CQ11" s="65">
        <v>0</v>
      </c>
      <c r="CR11" s="65">
        <v>0</v>
      </c>
      <c r="CS11" s="65">
        <v>0</v>
      </c>
      <c r="CT11" s="65">
        <v>0</v>
      </c>
      <c r="CU11" s="65">
        <v>0</v>
      </c>
      <c r="CV11" s="65">
        <v>0</v>
      </c>
      <c r="CW11" s="65">
        <v>0</v>
      </c>
      <c r="CX11" s="65">
        <v>0</v>
      </c>
      <c r="CY11" s="65">
        <v>0</v>
      </c>
      <c r="CZ11" s="65">
        <v>0</v>
      </c>
      <c r="DA11" s="65">
        <v>0</v>
      </c>
      <c r="DB11" s="65">
        <v>0</v>
      </c>
      <c r="DC11" s="65">
        <v>0</v>
      </c>
      <c r="DD11" s="65">
        <v>0</v>
      </c>
      <c r="DE11" s="65">
        <v>0</v>
      </c>
      <c r="DF11" s="65">
        <v>0</v>
      </c>
      <c r="DG11" s="65">
        <v>0</v>
      </c>
      <c r="DH11" s="65">
        <v>0</v>
      </c>
      <c r="DI11" s="65">
        <v>0</v>
      </c>
      <c r="DJ11" s="65">
        <v>0</v>
      </c>
      <c r="DK11" s="65">
        <v>0</v>
      </c>
      <c r="DL11" s="65">
        <v>0</v>
      </c>
      <c r="DM11" s="65">
        <v>0</v>
      </c>
      <c r="DN11" s="65">
        <v>0</v>
      </c>
      <c r="DO11" s="65">
        <v>0</v>
      </c>
      <c r="DP11" s="65">
        <v>0</v>
      </c>
      <c r="DQ11" s="65">
        <v>0</v>
      </c>
      <c r="DR11" s="65">
        <v>0</v>
      </c>
      <c r="DS11" s="65">
        <v>0</v>
      </c>
      <c r="DT11" s="14"/>
      <c r="DU11" s="10"/>
    </row>
    <row r="12" spans="1:125">
      <c r="A12" s="11"/>
      <c r="B12" s="25"/>
      <c r="C12" s="25"/>
      <c r="E12" s="12"/>
      <c r="F12" s="13"/>
      <c r="G12" s="13"/>
      <c r="H12" s="13"/>
      <c r="I12" s="13"/>
      <c r="J12" s="13"/>
      <c r="K12" s="35">
        <v>62</v>
      </c>
      <c r="L12" s="36" t="s">
        <v>16</v>
      </c>
      <c r="M12" s="59">
        <v>1.052872863658173</v>
      </c>
      <c r="N12" s="61">
        <v>0.51252649735189948</v>
      </c>
      <c r="O12" s="65">
        <v>2.445600915883937E-2</v>
      </c>
      <c r="P12" s="65">
        <v>2.4655227115518126E-3</v>
      </c>
      <c r="Q12" s="65">
        <v>0</v>
      </c>
      <c r="R12" s="65">
        <v>0</v>
      </c>
      <c r="S12" s="65">
        <v>0</v>
      </c>
      <c r="T12" s="65">
        <v>0</v>
      </c>
      <c r="U12" s="65">
        <v>0</v>
      </c>
      <c r="V12" s="65">
        <v>0</v>
      </c>
      <c r="W12" s="65">
        <v>0</v>
      </c>
      <c r="X12" s="65">
        <v>0</v>
      </c>
      <c r="Y12" s="65">
        <v>0</v>
      </c>
      <c r="Z12" s="65">
        <v>0</v>
      </c>
      <c r="AA12" s="65">
        <v>0</v>
      </c>
      <c r="AB12" s="65">
        <v>0</v>
      </c>
      <c r="AC12" s="65">
        <v>0</v>
      </c>
      <c r="AD12" s="65">
        <v>0</v>
      </c>
      <c r="AE12" s="65">
        <v>0</v>
      </c>
      <c r="AF12" s="65">
        <v>0</v>
      </c>
      <c r="AG12" s="65">
        <v>0</v>
      </c>
      <c r="AH12" s="65">
        <v>0</v>
      </c>
      <c r="AI12" s="65">
        <v>0</v>
      </c>
      <c r="AJ12" s="65">
        <v>0</v>
      </c>
      <c r="AK12" s="65">
        <v>0</v>
      </c>
      <c r="AL12" s="65">
        <v>0</v>
      </c>
      <c r="AM12" s="65">
        <v>0</v>
      </c>
      <c r="AN12" s="65">
        <v>0</v>
      </c>
      <c r="AO12" s="65">
        <v>0</v>
      </c>
      <c r="AP12" s="65">
        <v>0</v>
      </c>
      <c r="AQ12" s="65">
        <v>0</v>
      </c>
      <c r="AR12" s="65">
        <v>0</v>
      </c>
      <c r="AS12" s="65">
        <v>0</v>
      </c>
      <c r="AT12" s="65">
        <v>0</v>
      </c>
      <c r="AU12" s="65">
        <v>0</v>
      </c>
      <c r="AV12" s="65">
        <v>0</v>
      </c>
      <c r="AW12" s="65">
        <v>0</v>
      </c>
      <c r="AX12" s="65">
        <v>0</v>
      </c>
      <c r="AY12" s="65">
        <v>0</v>
      </c>
      <c r="AZ12" s="65">
        <v>0</v>
      </c>
      <c r="BA12" s="65">
        <v>0</v>
      </c>
      <c r="BB12" s="65">
        <v>0</v>
      </c>
      <c r="BC12" s="65">
        <v>0</v>
      </c>
      <c r="BD12" s="65">
        <v>0</v>
      </c>
      <c r="BE12" s="65">
        <v>0</v>
      </c>
      <c r="BF12" s="65">
        <v>0</v>
      </c>
      <c r="BG12" s="65">
        <v>0</v>
      </c>
      <c r="BH12" s="65">
        <v>0</v>
      </c>
      <c r="BI12" s="65">
        <v>0</v>
      </c>
      <c r="BJ12" s="65">
        <v>0</v>
      </c>
      <c r="BK12" s="65">
        <v>0</v>
      </c>
      <c r="BL12" s="65">
        <v>0</v>
      </c>
      <c r="BM12" s="65">
        <v>0</v>
      </c>
      <c r="BN12" s="65">
        <v>0</v>
      </c>
      <c r="BO12" s="65">
        <v>0</v>
      </c>
      <c r="BP12" s="65">
        <v>0</v>
      </c>
      <c r="BQ12" s="65">
        <v>0</v>
      </c>
      <c r="BR12" s="65">
        <v>0</v>
      </c>
      <c r="BS12" s="65">
        <v>0</v>
      </c>
      <c r="BT12" s="65">
        <v>0</v>
      </c>
      <c r="BU12" s="65">
        <v>0</v>
      </c>
      <c r="BV12" s="65">
        <v>0</v>
      </c>
      <c r="BW12" s="65">
        <v>0</v>
      </c>
      <c r="BX12" s="65">
        <v>0</v>
      </c>
      <c r="BY12" s="65">
        <v>0</v>
      </c>
      <c r="BZ12" s="65">
        <v>0</v>
      </c>
      <c r="CA12" s="65">
        <v>0</v>
      </c>
      <c r="CB12" s="65">
        <v>0</v>
      </c>
      <c r="CC12" s="65">
        <v>0</v>
      </c>
      <c r="CD12" s="65">
        <v>0</v>
      </c>
      <c r="CE12" s="65">
        <v>0</v>
      </c>
      <c r="CF12" s="65">
        <v>0</v>
      </c>
      <c r="CG12" s="65">
        <v>0</v>
      </c>
      <c r="CH12" s="65">
        <v>0</v>
      </c>
      <c r="CI12" s="65">
        <v>0</v>
      </c>
      <c r="CJ12" s="65">
        <v>0</v>
      </c>
      <c r="CK12" s="65">
        <v>0</v>
      </c>
      <c r="CL12" s="65">
        <v>0</v>
      </c>
      <c r="CM12" s="65">
        <v>0</v>
      </c>
      <c r="CN12" s="65">
        <v>0</v>
      </c>
      <c r="CO12" s="65">
        <v>0</v>
      </c>
      <c r="CP12" s="65">
        <v>0</v>
      </c>
      <c r="CQ12" s="65">
        <v>0</v>
      </c>
      <c r="CR12" s="65">
        <v>0</v>
      </c>
      <c r="CS12" s="65">
        <v>0</v>
      </c>
      <c r="CT12" s="65">
        <v>0</v>
      </c>
      <c r="CU12" s="65">
        <v>0</v>
      </c>
      <c r="CV12" s="65">
        <v>0</v>
      </c>
      <c r="CW12" s="65">
        <v>0</v>
      </c>
      <c r="CX12" s="65">
        <v>0</v>
      </c>
      <c r="CY12" s="65">
        <v>0</v>
      </c>
      <c r="CZ12" s="65">
        <v>0</v>
      </c>
      <c r="DA12" s="65">
        <v>0</v>
      </c>
      <c r="DB12" s="65">
        <v>0</v>
      </c>
      <c r="DC12" s="65">
        <v>0</v>
      </c>
      <c r="DD12" s="65">
        <v>0</v>
      </c>
      <c r="DE12" s="65">
        <v>0</v>
      </c>
      <c r="DF12" s="65">
        <v>0</v>
      </c>
      <c r="DG12" s="65">
        <v>0</v>
      </c>
      <c r="DH12" s="65">
        <v>0</v>
      </c>
      <c r="DI12" s="65">
        <v>0</v>
      </c>
      <c r="DJ12" s="65">
        <v>0</v>
      </c>
      <c r="DK12" s="65">
        <v>0</v>
      </c>
      <c r="DL12" s="65">
        <v>0</v>
      </c>
      <c r="DM12" s="65">
        <v>0</v>
      </c>
      <c r="DN12" s="65">
        <v>0</v>
      </c>
      <c r="DO12" s="65">
        <v>0</v>
      </c>
      <c r="DP12" s="65">
        <v>0</v>
      </c>
      <c r="DQ12" s="65">
        <v>0</v>
      </c>
      <c r="DR12" s="65">
        <v>0</v>
      </c>
      <c r="DS12" s="65">
        <v>0</v>
      </c>
      <c r="DT12" s="14"/>
      <c r="DU12" s="10"/>
    </row>
    <row r="13" spans="1:125" ht="14.25" thickBot="1">
      <c r="A13" s="11"/>
      <c r="B13" s="26"/>
      <c r="E13" s="12"/>
      <c r="F13" s="13"/>
      <c r="G13" s="13"/>
      <c r="H13" s="13"/>
      <c r="I13" s="13"/>
      <c r="J13" s="13"/>
      <c r="K13" s="35">
        <v>111</v>
      </c>
      <c r="L13" s="36" t="s">
        <v>17</v>
      </c>
      <c r="M13" s="59">
        <v>1.0084843754513064</v>
      </c>
      <c r="N13" s="61">
        <v>0.6479393002325069</v>
      </c>
      <c r="O13" s="65">
        <v>0</v>
      </c>
      <c r="P13" s="65">
        <v>0</v>
      </c>
      <c r="Q13" s="65">
        <v>0</v>
      </c>
      <c r="R13" s="65">
        <v>0</v>
      </c>
      <c r="S13" s="65">
        <v>0</v>
      </c>
      <c r="T13" s="65">
        <v>0</v>
      </c>
      <c r="U13" s="65">
        <v>0</v>
      </c>
      <c r="V13" s="65">
        <v>0</v>
      </c>
      <c r="W13" s="65">
        <v>0</v>
      </c>
      <c r="X13" s="65">
        <v>0</v>
      </c>
      <c r="Y13" s="65">
        <v>0</v>
      </c>
      <c r="Z13" s="65">
        <v>0</v>
      </c>
      <c r="AA13" s="65">
        <v>0</v>
      </c>
      <c r="AB13" s="65">
        <v>0</v>
      </c>
      <c r="AC13" s="65">
        <v>0</v>
      </c>
      <c r="AD13" s="65">
        <v>0</v>
      </c>
      <c r="AE13" s="65">
        <v>0</v>
      </c>
      <c r="AF13" s="65">
        <v>0</v>
      </c>
      <c r="AG13" s="65">
        <v>0</v>
      </c>
      <c r="AH13" s="65">
        <v>0</v>
      </c>
      <c r="AI13" s="65">
        <v>0</v>
      </c>
      <c r="AJ13" s="65">
        <v>0</v>
      </c>
      <c r="AK13" s="65">
        <v>0</v>
      </c>
      <c r="AL13" s="65">
        <v>0</v>
      </c>
      <c r="AM13" s="65">
        <v>0</v>
      </c>
      <c r="AN13" s="65">
        <v>0</v>
      </c>
      <c r="AO13" s="65">
        <v>0</v>
      </c>
      <c r="AP13" s="65">
        <v>0</v>
      </c>
      <c r="AQ13" s="65">
        <v>0</v>
      </c>
      <c r="AR13" s="65">
        <v>0</v>
      </c>
      <c r="AS13" s="65">
        <v>0</v>
      </c>
      <c r="AT13" s="65">
        <v>0</v>
      </c>
      <c r="AU13" s="65">
        <v>0</v>
      </c>
      <c r="AV13" s="65">
        <v>0</v>
      </c>
      <c r="AW13" s="65">
        <v>0</v>
      </c>
      <c r="AX13" s="65">
        <v>0</v>
      </c>
      <c r="AY13" s="65">
        <v>0</v>
      </c>
      <c r="AZ13" s="65">
        <v>0</v>
      </c>
      <c r="BA13" s="65">
        <v>0</v>
      </c>
      <c r="BB13" s="65">
        <v>0</v>
      </c>
      <c r="BC13" s="65">
        <v>0</v>
      </c>
      <c r="BD13" s="65">
        <v>0</v>
      </c>
      <c r="BE13" s="65">
        <v>0</v>
      </c>
      <c r="BF13" s="65">
        <v>0</v>
      </c>
      <c r="BG13" s="65">
        <v>0</v>
      </c>
      <c r="BH13" s="65">
        <v>0</v>
      </c>
      <c r="BI13" s="65">
        <v>0</v>
      </c>
      <c r="BJ13" s="65">
        <v>0</v>
      </c>
      <c r="BK13" s="65">
        <v>0</v>
      </c>
      <c r="BL13" s="65">
        <v>0</v>
      </c>
      <c r="BM13" s="65">
        <v>0</v>
      </c>
      <c r="BN13" s="65">
        <v>0</v>
      </c>
      <c r="BO13" s="65">
        <v>0</v>
      </c>
      <c r="BP13" s="65">
        <v>0</v>
      </c>
      <c r="BQ13" s="65">
        <v>0</v>
      </c>
      <c r="BR13" s="65">
        <v>0</v>
      </c>
      <c r="BS13" s="65">
        <v>0</v>
      </c>
      <c r="BT13" s="65">
        <v>0</v>
      </c>
      <c r="BU13" s="65">
        <v>0</v>
      </c>
      <c r="BV13" s="65">
        <v>0</v>
      </c>
      <c r="BW13" s="65">
        <v>0</v>
      </c>
      <c r="BX13" s="65">
        <v>0</v>
      </c>
      <c r="BY13" s="65">
        <v>0</v>
      </c>
      <c r="BZ13" s="65">
        <v>0</v>
      </c>
      <c r="CA13" s="65">
        <v>0</v>
      </c>
      <c r="CB13" s="65">
        <v>0</v>
      </c>
      <c r="CC13" s="65">
        <v>0</v>
      </c>
      <c r="CD13" s="65">
        <v>0</v>
      </c>
      <c r="CE13" s="65">
        <v>0</v>
      </c>
      <c r="CF13" s="65">
        <v>0</v>
      </c>
      <c r="CG13" s="65">
        <v>0</v>
      </c>
      <c r="CH13" s="65">
        <v>0</v>
      </c>
      <c r="CI13" s="65">
        <v>0</v>
      </c>
      <c r="CJ13" s="65">
        <v>0</v>
      </c>
      <c r="CK13" s="65">
        <v>0</v>
      </c>
      <c r="CL13" s="65">
        <v>0</v>
      </c>
      <c r="CM13" s="65">
        <v>0</v>
      </c>
      <c r="CN13" s="65">
        <v>0</v>
      </c>
      <c r="CO13" s="65">
        <v>0</v>
      </c>
      <c r="CP13" s="65">
        <v>0</v>
      </c>
      <c r="CQ13" s="65">
        <v>0</v>
      </c>
      <c r="CR13" s="65">
        <v>0</v>
      </c>
      <c r="CS13" s="65">
        <v>0</v>
      </c>
      <c r="CT13" s="65">
        <v>0</v>
      </c>
      <c r="CU13" s="65">
        <v>0</v>
      </c>
      <c r="CV13" s="65">
        <v>0</v>
      </c>
      <c r="CW13" s="65">
        <v>0</v>
      </c>
      <c r="CX13" s="65">
        <v>0</v>
      </c>
      <c r="CY13" s="65">
        <v>0</v>
      </c>
      <c r="CZ13" s="65">
        <v>0</v>
      </c>
      <c r="DA13" s="65">
        <v>0</v>
      </c>
      <c r="DB13" s="65">
        <v>0</v>
      </c>
      <c r="DC13" s="65">
        <v>0</v>
      </c>
      <c r="DD13" s="65">
        <v>0</v>
      </c>
      <c r="DE13" s="65">
        <v>0</v>
      </c>
      <c r="DF13" s="65">
        <v>0</v>
      </c>
      <c r="DG13" s="65">
        <v>0</v>
      </c>
      <c r="DH13" s="65">
        <v>0</v>
      </c>
      <c r="DI13" s="65">
        <v>0</v>
      </c>
      <c r="DJ13" s="65">
        <v>0</v>
      </c>
      <c r="DK13" s="65">
        <v>0</v>
      </c>
      <c r="DL13" s="65">
        <v>0</v>
      </c>
      <c r="DM13" s="65">
        <v>0</v>
      </c>
      <c r="DN13" s="65">
        <v>0</v>
      </c>
      <c r="DO13" s="65">
        <v>0</v>
      </c>
      <c r="DP13" s="65">
        <v>0</v>
      </c>
      <c r="DQ13" s="65">
        <v>0</v>
      </c>
      <c r="DR13" s="65">
        <v>0</v>
      </c>
      <c r="DS13" s="65">
        <v>0</v>
      </c>
      <c r="DT13" s="14"/>
      <c r="DU13" s="10"/>
    </row>
    <row r="14" spans="1:125">
      <c r="A14" s="11"/>
      <c r="C14" s="881" t="s">
        <v>5</v>
      </c>
      <c r="E14" s="12"/>
      <c r="F14" s="13"/>
      <c r="G14" s="13"/>
      <c r="H14" s="13"/>
      <c r="I14" s="13"/>
      <c r="J14" s="13"/>
      <c r="K14" s="35">
        <v>112</v>
      </c>
      <c r="L14" s="36" t="s">
        <v>18</v>
      </c>
      <c r="M14" s="59">
        <v>0.97318317345916849</v>
      </c>
      <c r="N14" s="61">
        <v>0.60240634060102205</v>
      </c>
      <c r="O14" s="65">
        <v>0</v>
      </c>
      <c r="P14" s="65">
        <v>0</v>
      </c>
      <c r="Q14" s="65">
        <v>0</v>
      </c>
      <c r="R14" s="65">
        <v>0</v>
      </c>
      <c r="S14" s="65">
        <v>0</v>
      </c>
      <c r="T14" s="65">
        <v>0</v>
      </c>
      <c r="U14" s="65">
        <v>0</v>
      </c>
      <c r="V14" s="65">
        <v>0</v>
      </c>
      <c r="W14" s="65">
        <v>0</v>
      </c>
      <c r="X14" s="65">
        <v>0</v>
      </c>
      <c r="Y14" s="65">
        <v>0</v>
      </c>
      <c r="Z14" s="65">
        <v>0</v>
      </c>
      <c r="AA14" s="65">
        <v>0</v>
      </c>
      <c r="AB14" s="65">
        <v>0</v>
      </c>
      <c r="AC14" s="65">
        <v>0</v>
      </c>
      <c r="AD14" s="65">
        <v>0</v>
      </c>
      <c r="AE14" s="65">
        <v>0</v>
      </c>
      <c r="AF14" s="65">
        <v>0</v>
      </c>
      <c r="AG14" s="65">
        <v>0</v>
      </c>
      <c r="AH14" s="65">
        <v>0</v>
      </c>
      <c r="AI14" s="65">
        <v>0</v>
      </c>
      <c r="AJ14" s="65">
        <v>0</v>
      </c>
      <c r="AK14" s="65">
        <v>0</v>
      </c>
      <c r="AL14" s="65">
        <v>0</v>
      </c>
      <c r="AM14" s="65">
        <v>0</v>
      </c>
      <c r="AN14" s="65">
        <v>0</v>
      </c>
      <c r="AO14" s="65">
        <v>0</v>
      </c>
      <c r="AP14" s="65">
        <v>0</v>
      </c>
      <c r="AQ14" s="65">
        <v>0</v>
      </c>
      <c r="AR14" s="65">
        <v>0</v>
      </c>
      <c r="AS14" s="65">
        <v>0</v>
      </c>
      <c r="AT14" s="65">
        <v>0</v>
      </c>
      <c r="AU14" s="65">
        <v>0</v>
      </c>
      <c r="AV14" s="65">
        <v>0</v>
      </c>
      <c r="AW14" s="65">
        <v>0</v>
      </c>
      <c r="AX14" s="65">
        <v>0</v>
      </c>
      <c r="AY14" s="65">
        <v>0</v>
      </c>
      <c r="AZ14" s="65">
        <v>0</v>
      </c>
      <c r="BA14" s="65">
        <v>0</v>
      </c>
      <c r="BB14" s="65">
        <v>0</v>
      </c>
      <c r="BC14" s="65">
        <v>0</v>
      </c>
      <c r="BD14" s="65">
        <v>0</v>
      </c>
      <c r="BE14" s="65">
        <v>0</v>
      </c>
      <c r="BF14" s="65">
        <v>0</v>
      </c>
      <c r="BG14" s="65">
        <v>0</v>
      </c>
      <c r="BH14" s="65">
        <v>0</v>
      </c>
      <c r="BI14" s="65">
        <v>0</v>
      </c>
      <c r="BJ14" s="65">
        <v>0</v>
      </c>
      <c r="BK14" s="65">
        <v>0</v>
      </c>
      <c r="BL14" s="65">
        <v>0</v>
      </c>
      <c r="BM14" s="65">
        <v>0</v>
      </c>
      <c r="BN14" s="65">
        <v>0</v>
      </c>
      <c r="BO14" s="65">
        <v>0</v>
      </c>
      <c r="BP14" s="65">
        <v>0</v>
      </c>
      <c r="BQ14" s="65">
        <v>0</v>
      </c>
      <c r="BR14" s="65">
        <v>0</v>
      </c>
      <c r="BS14" s="65">
        <v>0</v>
      </c>
      <c r="BT14" s="65">
        <v>0</v>
      </c>
      <c r="BU14" s="65">
        <v>0</v>
      </c>
      <c r="BV14" s="65">
        <v>0</v>
      </c>
      <c r="BW14" s="65">
        <v>0</v>
      </c>
      <c r="BX14" s="65">
        <v>0</v>
      </c>
      <c r="BY14" s="65">
        <v>0</v>
      </c>
      <c r="BZ14" s="65">
        <v>0</v>
      </c>
      <c r="CA14" s="65">
        <v>0</v>
      </c>
      <c r="CB14" s="65">
        <v>0</v>
      </c>
      <c r="CC14" s="65">
        <v>0</v>
      </c>
      <c r="CD14" s="65">
        <v>0</v>
      </c>
      <c r="CE14" s="65">
        <v>0</v>
      </c>
      <c r="CF14" s="65">
        <v>0</v>
      </c>
      <c r="CG14" s="65">
        <v>0</v>
      </c>
      <c r="CH14" s="65">
        <v>0</v>
      </c>
      <c r="CI14" s="65">
        <v>0</v>
      </c>
      <c r="CJ14" s="65">
        <v>0</v>
      </c>
      <c r="CK14" s="65">
        <v>0</v>
      </c>
      <c r="CL14" s="65">
        <v>0</v>
      </c>
      <c r="CM14" s="65">
        <v>0</v>
      </c>
      <c r="CN14" s="65">
        <v>0</v>
      </c>
      <c r="CO14" s="65">
        <v>0</v>
      </c>
      <c r="CP14" s="65">
        <v>0</v>
      </c>
      <c r="CQ14" s="65">
        <v>0</v>
      </c>
      <c r="CR14" s="65">
        <v>0</v>
      </c>
      <c r="CS14" s="65">
        <v>0</v>
      </c>
      <c r="CT14" s="65">
        <v>0</v>
      </c>
      <c r="CU14" s="65">
        <v>0</v>
      </c>
      <c r="CV14" s="65">
        <v>0</v>
      </c>
      <c r="CW14" s="65">
        <v>0</v>
      </c>
      <c r="CX14" s="65">
        <v>0</v>
      </c>
      <c r="CY14" s="65">
        <v>0</v>
      </c>
      <c r="CZ14" s="65">
        <v>0</v>
      </c>
      <c r="DA14" s="65">
        <v>0</v>
      </c>
      <c r="DB14" s="65">
        <v>0</v>
      </c>
      <c r="DC14" s="65">
        <v>0</v>
      </c>
      <c r="DD14" s="65">
        <v>0</v>
      </c>
      <c r="DE14" s="65">
        <v>0</v>
      </c>
      <c r="DF14" s="65">
        <v>0</v>
      </c>
      <c r="DG14" s="65">
        <v>0</v>
      </c>
      <c r="DH14" s="65">
        <v>0</v>
      </c>
      <c r="DI14" s="65">
        <v>0</v>
      </c>
      <c r="DJ14" s="65">
        <v>0</v>
      </c>
      <c r="DK14" s="65">
        <v>0</v>
      </c>
      <c r="DL14" s="65">
        <v>0</v>
      </c>
      <c r="DM14" s="65">
        <v>0</v>
      </c>
      <c r="DN14" s="65">
        <v>0</v>
      </c>
      <c r="DO14" s="65">
        <v>0</v>
      </c>
      <c r="DP14" s="65">
        <v>0</v>
      </c>
      <c r="DQ14" s="65">
        <v>0</v>
      </c>
      <c r="DR14" s="65">
        <v>0</v>
      </c>
      <c r="DS14" s="65">
        <v>0</v>
      </c>
      <c r="DT14" s="14"/>
      <c r="DU14" s="10"/>
    </row>
    <row r="15" spans="1:125">
      <c r="A15" s="11"/>
      <c r="C15" s="882"/>
      <c r="E15" s="12"/>
      <c r="F15" s="13"/>
      <c r="G15" s="13"/>
      <c r="H15" s="13"/>
      <c r="I15" s="13"/>
      <c r="J15" s="13"/>
      <c r="K15" s="35">
        <v>113</v>
      </c>
      <c r="L15" s="37" t="s">
        <v>19</v>
      </c>
      <c r="M15" s="59">
        <v>0.95666400345639768</v>
      </c>
      <c r="N15" s="61">
        <v>0.55689158282976359</v>
      </c>
      <c r="O15" s="65">
        <v>0</v>
      </c>
      <c r="P15" s="65">
        <v>0</v>
      </c>
      <c r="Q15" s="65">
        <v>0</v>
      </c>
      <c r="R15" s="65">
        <v>0</v>
      </c>
      <c r="S15" s="65">
        <v>0</v>
      </c>
      <c r="T15" s="65">
        <v>0</v>
      </c>
      <c r="U15" s="65">
        <v>0</v>
      </c>
      <c r="V15" s="65">
        <v>0</v>
      </c>
      <c r="W15" s="65">
        <v>0</v>
      </c>
      <c r="X15" s="65">
        <v>0</v>
      </c>
      <c r="Y15" s="65">
        <v>0</v>
      </c>
      <c r="Z15" s="65">
        <v>0</v>
      </c>
      <c r="AA15" s="65">
        <v>0</v>
      </c>
      <c r="AB15" s="65">
        <v>0</v>
      </c>
      <c r="AC15" s="65">
        <v>0</v>
      </c>
      <c r="AD15" s="65">
        <v>0</v>
      </c>
      <c r="AE15" s="65">
        <v>0</v>
      </c>
      <c r="AF15" s="65">
        <v>0</v>
      </c>
      <c r="AG15" s="65">
        <v>0</v>
      </c>
      <c r="AH15" s="65">
        <v>0</v>
      </c>
      <c r="AI15" s="65">
        <v>0</v>
      </c>
      <c r="AJ15" s="65">
        <v>0</v>
      </c>
      <c r="AK15" s="65">
        <v>0</v>
      </c>
      <c r="AL15" s="65">
        <v>0</v>
      </c>
      <c r="AM15" s="65">
        <v>0</v>
      </c>
      <c r="AN15" s="65">
        <v>0</v>
      </c>
      <c r="AO15" s="65">
        <v>0</v>
      </c>
      <c r="AP15" s="65">
        <v>0</v>
      </c>
      <c r="AQ15" s="65">
        <v>0</v>
      </c>
      <c r="AR15" s="65">
        <v>0</v>
      </c>
      <c r="AS15" s="65">
        <v>0</v>
      </c>
      <c r="AT15" s="65">
        <v>0</v>
      </c>
      <c r="AU15" s="65">
        <v>0</v>
      </c>
      <c r="AV15" s="65">
        <v>0</v>
      </c>
      <c r="AW15" s="65">
        <v>0</v>
      </c>
      <c r="AX15" s="65">
        <v>0</v>
      </c>
      <c r="AY15" s="65">
        <v>0</v>
      </c>
      <c r="AZ15" s="65">
        <v>0</v>
      </c>
      <c r="BA15" s="65">
        <v>0</v>
      </c>
      <c r="BB15" s="65">
        <v>0</v>
      </c>
      <c r="BC15" s="65">
        <v>0</v>
      </c>
      <c r="BD15" s="65">
        <v>0</v>
      </c>
      <c r="BE15" s="65">
        <v>0</v>
      </c>
      <c r="BF15" s="65">
        <v>0</v>
      </c>
      <c r="BG15" s="65">
        <v>0</v>
      </c>
      <c r="BH15" s="65">
        <v>0</v>
      </c>
      <c r="BI15" s="65">
        <v>0</v>
      </c>
      <c r="BJ15" s="65">
        <v>0</v>
      </c>
      <c r="BK15" s="65">
        <v>0</v>
      </c>
      <c r="BL15" s="65">
        <v>0</v>
      </c>
      <c r="BM15" s="65">
        <v>0</v>
      </c>
      <c r="BN15" s="65">
        <v>0</v>
      </c>
      <c r="BO15" s="65">
        <v>0</v>
      </c>
      <c r="BP15" s="65">
        <v>0</v>
      </c>
      <c r="BQ15" s="65">
        <v>0</v>
      </c>
      <c r="BR15" s="65">
        <v>0</v>
      </c>
      <c r="BS15" s="65">
        <v>0</v>
      </c>
      <c r="BT15" s="65">
        <v>0</v>
      </c>
      <c r="BU15" s="65">
        <v>0</v>
      </c>
      <c r="BV15" s="65">
        <v>0</v>
      </c>
      <c r="BW15" s="65">
        <v>0</v>
      </c>
      <c r="BX15" s="65">
        <v>0</v>
      </c>
      <c r="BY15" s="65">
        <v>0</v>
      </c>
      <c r="BZ15" s="65">
        <v>0</v>
      </c>
      <c r="CA15" s="65">
        <v>0</v>
      </c>
      <c r="CB15" s="65">
        <v>0</v>
      </c>
      <c r="CC15" s="65">
        <v>0</v>
      </c>
      <c r="CD15" s="65">
        <v>0</v>
      </c>
      <c r="CE15" s="65">
        <v>0</v>
      </c>
      <c r="CF15" s="65">
        <v>0</v>
      </c>
      <c r="CG15" s="65">
        <v>0</v>
      </c>
      <c r="CH15" s="65">
        <v>0</v>
      </c>
      <c r="CI15" s="65">
        <v>0</v>
      </c>
      <c r="CJ15" s="65">
        <v>0</v>
      </c>
      <c r="CK15" s="65">
        <v>0</v>
      </c>
      <c r="CL15" s="65">
        <v>0</v>
      </c>
      <c r="CM15" s="65">
        <v>0</v>
      </c>
      <c r="CN15" s="65">
        <v>0</v>
      </c>
      <c r="CO15" s="65">
        <v>0</v>
      </c>
      <c r="CP15" s="65">
        <v>0</v>
      </c>
      <c r="CQ15" s="65">
        <v>0</v>
      </c>
      <c r="CR15" s="65">
        <v>0</v>
      </c>
      <c r="CS15" s="65">
        <v>0</v>
      </c>
      <c r="CT15" s="65">
        <v>0</v>
      </c>
      <c r="CU15" s="65">
        <v>0</v>
      </c>
      <c r="CV15" s="65">
        <v>0</v>
      </c>
      <c r="CW15" s="65">
        <v>0</v>
      </c>
      <c r="CX15" s="65">
        <v>0</v>
      </c>
      <c r="CY15" s="65">
        <v>0</v>
      </c>
      <c r="CZ15" s="65">
        <v>0</v>
      </c>
      <c r="DA15" s="65">
        <v>0</v>
      </c>
      <c r="DB15" s="65">
        <v>0</v>
      </c>
      <c r="DC15" s="65">
        <v>0</v>
      </c>
      <c r="DD15" s="65">
        <v>0</v>
      </c>
      <c r="DE15" s="65">
        <v>0</v>
      </c>
      <c r="DF15" s="65">
        <v>0</v>
      </c>
      <c r="DG15" s="65">
        <v>0</v>
      </c>
      <c r="DH15" s="65">
        <v>0</v>
      </c>
      <c r="DI15" s="65">
        <v>0</v>
      </c>
      <c r="DJ15" s="65">
        <v>0</v>
      </c>
      <c r="DK15" s="65">
        <v>0</v>
      </c>
      <c r="DL15" s="65">
        <v>0</v>
      </c>
      <c r="DM15" s="65">
        <v>0</v>
      </c>
      <c r="DN15" s="65">
        <v>0</v>
      </c>
      <c r="DO15" s="65">
        <v>0</v>
      </c>
      <c r="DP15" s="65">
        <v>0</v>
      </c>
      <c r="DQ15" s="65">
        <v>0</v>
      </c>
      <c r="DR15" s="65">
        <v>0</v>
      </c>
      <c r="DS15" s="65">
        <v>0</v>
      </c>
      <c r="DT15" s="14"/>
      <c r="DU15" s="10"/>
    </row>
    <row r="16" spans="1:125">
      <c r="A16" s="11"/>
      <c r="C16" s="882"/>
      <c r="E16" s="12"/>
      <c r="F16" s="13"/>
      <c r="G16" s="13"/>
      <c r="H16" s="13"/>
      <c r="I16" s="13"/>
      <c r="J16" s="13"/>
      <c r="K16" s="35">
        <v>114</v>
      </c>
      <c r="L16" s="36" t="s">
        <v>0</v>
      </c>
      <c r="M16" s="59">
        <v>1.2080786075141372</v>
      </c>
      <c r="N16" s="61">
        <v>0</v>
      </c>
      <c r="O16" s="65">
        <v>0</v>
      </c>
      <c r="P16" s="65">
        <v>0</v>
      </c>
      <c r="Q16" s="65">
        <v>0</v>
      </c>
      <c r="R16" s="65">
        <v>0</v>
      </c>
      <c r="S16" s="65">
        <v>0</v>
      </c>
      <c r="T16" s="65">
        <v>0</v>
      </c>
      <c r="U16" s="65">
        <v>0</v>
      </c>
      <c r="V16" s="65">
        <v>0</v>
      </c>
      <c r="W16" s="65">
        <v>0</v>
      </c>
      <c r="X16" s="65">
        <v>0</v>
      </c>
      <c r="Y16" s="65">
        <v>0</v>
      </c>
      <c r="Z16" s="65">
        <v>0</v>
      </c>
      <c r="AA16" s="65">
        <v>0</v>
      </c>
      <c r="AB16" s="65">
        <v>0</v>
      </c>
      <c r="AC16" s="65">
        <v>0</v>
      </c>
      <c r="AD16" s="65">
        <v>0</v>
      </c>
      <c r="AE16" s="65">
        <v>0</v>
      </c>
      <c r="AF16" s="65">
        <v>0</v>
      </c>
      <c r="AG16" s="65">
        <v>0</v>
      </c>
      <c r="AH16" s="65">
        <v>0</v>
      </c>
      <c r="AI16" s="65">
        <v>0</v>
      </c>
      <c r="AJ16" s="65">
        <v>0</v>
      </c>
      <c r="AK16" s="65">
        <v>0</v>
      </c>
      <c r="AL16" s="65">
        <v>0</v>
      </c>
      <c r="AM16" s="65">
        <v>0</v>
      </c>
      <c r="AN16" s="65">
        <v>0</v>
      </c>
      <c r="AO16" s="65">
        <v>0</v>
      </c>
      <c r="AP16" s="65">
        <v>0</v>
      </c>
      <c r="AQ16" s="65">
        <v>0</v>
      </c>
      <c r="AR16" s="65">
        <v>0</v>
      </c>
      <c r="AS16" s="65">
        <v>0</v>
      </c>
      <c r="AT16" s="65">
        <v>0</v>
      </c>
      <c r="AU16" s="65">
        <v>0</v>
      </c>
      <c r="AV16" s="65">
        <v>0</v>
      </c>
      <c r="AW16" s="65">
        <v>0</v>
      </c>
      <c r="AX16" s="65">
        <v>0</v>
      </c>
      <c r="AY16" s="65">
        <v>0</v>
      </c>
      <c r="AZ16" s="65">
        <v>0</v>
      </c>
      <c r="BA16" s="65">
        <v>0</v>
      </c>
      <c r="BB16" s="65">
        <v>0</v>
      </c>
      <c r="BC16" s="65">
        <v>0</v>
      </c>
      <c r="BD16" s="65">
        <v>0</v>
      </c>
      <c r="BE16" s="65">
        <v>0</v>
      </c>
      <c r="BF16" s="65">
        <v>0</v>
      </c>
      <c r="BG16" s="65">
        <v>0</v>
      </c>
      <c r="BH16" s="65">
        <v>0</v>
      </c>
      <c r="BI16" s="65">
        <v>0</v>
      </c>
      <c r="BJ16" s="65">
        <v>0</v>
      </c>
      <c r="BK16" s="65">
        <v>0</v>
      </c>
      <c r="BL16" s="65">
        <v>0</v>
      </c>
      <c r="BM16" s="65">
        <v>0</v>
      </c>
      <c r="BN16" s="65">
        <v>0</v>
      </c>
      <c r="BO16" s="65">
        <v>0</v>
      </c>
      <c r="BP16" s="65">
        <v>0</v>
      </c>
      <c r="BQ16" s="65">
        <v>0</v>
      </c>
      <c r="BR16" s="65">
        <v>0</v>
      </c>
      <c r="BS16" s="65">
        <v>0</v>
      </c>
      <c r="BT16" s="65">
        <v>0</v>
      </c>
      <c r="BU16" s="65">
        <v>0</v>
      </c>
      <c r="BV16" s="65">
        <v>0</v>
      </c>
      <c r="BW16" s="65">
        <v>0</v>
      </c>
      <c r="BX16" s="65">
        <v>0</v>
      </c>
      <c r="BY16" s="65">
        <v>0</v>
      </c>
      <c r="BZ16" s="65">
        <v>0</v>
      </c>
      <c r="CA16" s="65">
        <v>0</v>
      </c>
      <c r="CB16" s="65">
        <v>0</v>
      </c>
      <c r="CC16" s="65">
        <v>0</v>
      </c>
      <c r="CD16" s="65">
        <v>0</v>
      </c>
      <c r="CE16" s="65">
        <v>0</v>
      </c>
      <c r="CF16" s="65">
        <v>0</v>
      </c>
      <c r="CG16" s="65">
        <v>0</v>
      </c>
      <c r="CH16" s="65">
        <v>0</v>
      </c>
      <c r="CI16" s="65">
        <v>0</v>
      </c>
      <c r="CJ16" s="65">
        <v>0</v>
      </c>
      <c r="CK16" s="65">
        <v>0</v>
      </c>
      <c r="CL16" s="65">
        <v>0</v>
      </c>
      <c r="CM16" s="65">
        <v>0</v>
      </c>
      <c r="CN16" s="65">
        <v>0</v>
      </c>
      <c r="CO16" s="65">
        <v>0</v>
      </c>
      <c r="CP16" s="65">
        <v>0</v>
      </c>
      <c r="CQ16" s="65">
        <v>0</v>
      </c>
      <c r="CR16" s="65">
        <v>0</v>
      </c>
      <c r="CS16" s="65">
        <v>0</v>
      </c>
      <c r="CT16" s="65">
        <v>0</v>
      </c>
      <c r="CU16" s="65">
        <v>0</v>
      </c>
      <c r="CV16" s="65">
        <v>0</v>
      </c>
      <c r="CW16" s="65">
        <v>0</v>
      </c>
      <c r="CX16" s="65">
        <v>0</v>
      </c>
      <c r="CY16" s="65">
        <v>0</v>
      </c>
      <c r="CZ16" s="65">
        <v>0</v>
      </c>
      <c r="DA16" s="65">
        <v>0</v>
      </c>
      <c r="DB16" s="65">
        <v>0</v>
      </c>
      <c r="DC16" s="65">
        <v>0</v>
      </c>
      <c r="DD16" s="65">
        <v>0</v>
      </c>
      <c r="DE16" s="65">
        <v>0</v>
      </c>
      <c r="DF16" s="65">
        <v>0</v>
      </c>
      <c r="DG16" s="65">
        <v>0</v>
      </c>
      <c r="DH16" s="65">
        <v>0</v>
      </c>
      <c r="DI16" s="65">
        <v>0</v>
      </c>
      <c r="DJ16" s="65">
        <v>0</v>
      </c>
      <c r="DK16" s="65">
        <v>0</v>
      </c>
      <c r="DL16" s="65">
        <v>0</v>
      </c>
      <c r="DM16" s="65">
        <v>0</v>
      </c>
      <c r="DN16" s="65">
        <v>0</v>
      </c>
      <c r="DO16" s="65">
        <v>0</v>
      </c>
      <c r="DP16" s="65">
        <v>0</v>
      </c>
      <c r="DQ16" s="65">
        <v>0</v>
      </c>
      <c r="DR16" s="65">
        <v>0</v>
      </c>
      <c r="DS16" s="65">
        <v>0</v>
      </c>
      <c r="DT16" s="14"/>
      <c r="DU16" s="10"/>
    </row>
    <row r="17" spans="1:125">
      <c r="A17" s="11"/>
      <c r="C17" s="882"/>
      <c r="E17" s="12"/>
      <c r="F17" s="13"/>
      <c r="G17" s="13"/>
      <c r="H17" s="13"/>
      <c r="I17" s="13"/>
      <c r="J17" s="13"/>
      <c r="K17" s="35">
        <v>151</v>
      </c>
      <c r="L17" s="36" t="s">
        <v>20</v>
      </c>
      <c r="M17" s="59">
        <v>0.93550431480165808</v>
      </c>
      <c r="N17" s="61">
        <v>0.39312582993617434</v>
      </c>
      <c r="O17" s="65">
        <v>2.3866564659212706E-5</v>
      </c>
      <c r="P17" s="65">
        <v>3.2177312509327935E-4</v>
      </c>
      <c r="Q17" s="65">
        <v>0</v>
      </c>
      <c r="R17" s="65">
        <v>0</v>
      </c>
      <c r="S17" s="65">
        <v>0</v>
      </c>
      <c r="T17" s="65">
        <v>0</v>
      </c>
      <c r="U17" s="65">
        <v>2.0126952965431502E-2</v>
      </c>
      <c r="V17" s="65">
        <v>0</v>
      </c>
      <c r="W17" s="65">
        <v>0</v>
      </c>
      <c r="X17" s="65">
        <v>0</v>
      </c>
      <c r="Y17" s="65">
        <v>0</v>
      </c>
      <c r="Z17" s="65">
        <v>0</v>
      </c>
      <c r="AA17" s="65">
        <v>0</v>
      </c>
      <c r="AB17" s="65">
        <v>0</v>
      </c>
      <c r="AC17" s="65">
        <v>0</v>
      </c>
      <c r="AD17" s="65">
        <v>0</v>
      </c>
      <c r="AE17" s="65">
        <v>0</v>
      </c>
      <c r="AF17" s="65">
        <v>0</v>
      </c>
      <c r="AG17" s="65">
        <v>0</v>
      </c>
      <c r="AH17" s="65">
        <v>0</v>
      </c>
      <c r="AI17" s="65">
        <v>0</v>
      </c>
      <c r="AJ17" s="65">
        <v>0</v>
      </c>
      <c r="AK17" s="65">
        <v>0</v>
      </c>
      <c r="AL17" s="65">
        <v>0</v>
      </c>
      <c r="AM17" s="65">
        <v>0</v>
      </c>
      <c r="AN17" s="65">
        <v>0</v>
      </c>
      <c r="AO17" s="65">
        <v>0</v>
      </c>
      <c r="AP17" s="65">
        <v>0</v>
      </c>
      <c r="AQ17" s="65">
        <v>0</v>
      </c>
      <c r="AR17" s="65">
        <v>0</v>
      </c>
      <c r="AS17" s="65">
        <v>0</v>
      </c>
      <c r="AT17" s="65">
        <v>0</v>
      </c>
      <c r="AU17" s="65">
        <v>0</v>
      </c>
      <c r="AV17" s="65">
        <v>0</v>
      </c>
      <c r="AW17" s="65">
        <v>0</v>
      </c>
      <c r="AX17" s="65">
        <v>0</v>
      </c>
      <c r="AY17" s="65">
        <v>0</v>
      </c>
      <c r="AZ17" s="65">
        <v>0</v>
      </c>
      <c r="BA17" s="65">
        <v>0</v>
      </c>
      <c r="BB17" s="65">
        <v>0</v>
      </c>
      <c r="BC17" s="65">
        <v>0</v>
      </c>
      <c r="BD17" s="65">
        <v>0</v>
      </c>
      <c r="BE17" s="65">
        <v>0</v>
      </c>
      <c r="BF17" s="65">
        <v>0</v>
      </c>
      <c r="BG17" s="65">
        <v>0</v>
      </c>
      <c r="BH17" s="65">
        <v>0</v>
      </c>
      <c r="BI17" s="65">
        <v>0</v>
      </c>
      <c r="BJ17" s="65">
        <v>0</v>
      </c>
      <c r="BK17" s="65">
        <v>0</v>
      </c>
      <c r="BL17" s="65">
        <v>0</v>
      </c>
      <c r="BM17" s="65">
        <v>0</v>
      </c>
      <c r="BN17" s="65">
        <v>0</v>
      </c>
      <c r="BO17" s="65">
        <v>0</v>
      </c>
      <c r="BP17" s="65">
        <v>0</v>
      </c>
      <c r="BQ17" s="65">
        <v>0</v>
      </c>
      <c r="BR17" s="65">
        <v>0</v>
      </c>
      <c r="BS17" s="65">
        <v>0</v>
      </c>
      <c r="BT17" s="65">
        <v>0</v>
      </c>
      <c r="BU17" s="65">
        <v>0</v>
      </c>
      <c r="BV17" s="65">
        <v>0</v>
      </c>
      <c r="BW17" s="65">
        <v>0</v>
      </c>
      <c r="BX17" s="65">
        <v>0</v>
      </c>
      <c r="BY17" s="65">
        <v>0</v>
      </c>
      <c r="BZ17" s="65">
        <v>5.4366469386248268E-4</v>
      </c>
      <c r="CA17" s="65">
        <v>2.1811922400838727E-4</v>
      </c>
      <c r="CB17" s="65">
        <v>0</v>
      </c>
      <c r="CC17" s="65">
        <v>3.0089463343307759E-4</v>
      </c>
      <c r="CD17" s="65">
        <v>0</v>
      </c>
      <c r="CE17" s="65">
        <v>0</v>
      </c>
      <c r="CF17" s="65">
        <v>0</v>
      </c>
      <c r="CG17" s="65">
        <v>0</v>
      </c>
      <c r="CH17" s="65">
        <v>0</v>
      </c>
      <c r="CI17" s="65">
        <v>0</v>
      </c>
      <c r="CJ17" s="65">
        <v>0</v>
      </c>
      <c r="CK17" s="65">
        <v>0</v>
      </c>
      <c r="CL17" s="65">
        <v>0</v>
      </c>
      <c r="CM17" s="65">
        <v>0</v>
      </c>
      <c r="CN17" s="65">
        <v>0</v>
      </c>
      <c r="CO17" s="65">
        <v>0</v>
      </c>
      <c r="CP17" s="65">
        <v>0</v>
      </c>
      <c r="CQ17" s="65">
        <v>0</v>
      </c>
      <c r="CR17" s="65">
        <v>0</v>
      </c>
      <c r="CS17" s="65">
        <v>0</v>
      </c>
      <c r="CT17" s="65">
        <v>0</v>
      </c>
      <c r="CU17" s="65">
        <v>0</v>
      </c>
      <c r="CV17" s="65">
        <v>0</v>
      </c>
      <c r="CW17" s="65">
        <v>0</v>
      </c>
      <c r="CX17" s="65">
        <v>0</v>
      </c>
      <c r="CY17" s="65">
        <v>0</v>
      </c>
      <c r="CZ17" s="65">
        <v>0</v>
      </c>
      <c r="DA17" s="65">
        <v>0</v>
      </c>
      <c r="DB17" s="65">
        <v>0</v>
      </c>
      <c r="DC17" s="65">
        <v>0</v>
      </c>
      <c r="DD17" s="65">
        <v>0</v>
      </c>
      <c r="DE17" s="65">
        <v>0</v>
      </c>
      <c r="DF17" s="65">
        <v>0</v>
      </c>
      <c r="DG17" s="65">
        <v>0</v>
      </c>
      <c r="DH17" s="65">
        <v>0</v>
      </c>
      <c r="DI17" s="65">
        <v>1.5405709821357018E-3</v>
      </c>
      <c r="DJ17" s="65">
        <v>0</v>
      </c>
      <c r="DK17" s="65">
        <v>0</v>
      </c>
      <c r="DL17" s="65">
        <v>0</v>
      </c>
      <c r="DM17" s="65">
        <v>0</v>
      </c>
      <c r="DN17" s="65">
        <v>0</v>
      </c>
      <c r="DO17" s="65">
        <v>0</v>
      </c>
      <c r="DP17" s="65">
        <v>0</v>
      </c>
      <c r="DQ17" s="65">
        <v>0</v>
      </c>
      <c r="DR17" s="65">
        <v>0</v>
      </c>
      <c r="DS17" s="65">
        <v>0</v>
      </c>
      <c r="DT17" s="14"/>
      <c r="DU17" s="10"/>
    </row>
    <row r="18" spans="1:125">
      <c r="A18" s="11"/>
      <c r="C18" s="882"/>
      <c r="E18" s="12"/>
      <c r="F18" s="13"/>
      <c r="G18" s="13"/>
      <c r="H18" s="13"/>
      <c r="I18" s="13"/>
      <c r="J18" s="13"/>
      <c r="K18" s="35">
        <v>152</v>
      </c>
      <c r="L18" s="38" t="s">
        <v>21</v>
      </c>
      <c r="M18" s="59">
        <v>0.96028582555071107</v>
      </c>
      <c r="N18" s="61">
        <v>0.68924039958617955</v>
      </c>
      <c r="O18" s="65">
        <v>1.3923214883751816E-3</v>
      </c>
      <c r="P18" s="65">
        <v>4.1801216302148319E-3</v>
      </c>
      <c r="Q18" s="65">
        <v>1.3985571253052007E-5</v>
      </c>
      <c r="R18" s="65">
        <v>1.2595277257994943E-5</v>
      </c>
      <c r="S18" s="65">
        <v>3.774270618116418E-4</v>
      </c>
      <c r="T18" s="65">
        <v>4.6065821108987708E-5</v>
      </c>
      <c r="U18" s="65">
        <v>1.7882430579155482E-4</v>
      </c>
      <c r="V18" s="65">
        <v>6.4959349264029061E-5</v>
      </c>
      <c r="W18" s="65">
        <v>9.0844726662754562E-4</v>
      </c>
      <c r="X18" s="65">
        <v>6.5456394509466132E-4</v>
      </c>
      <c r="Y18" s="65">
        <v>2.6883672806549163E-4</v>
      </c>
      <c r="Z18" s="65">
        <v>4.8209217229323322E-4</v>
      </c>
      <c r="AA18" s="65">
        <v>0</v>
      </c>
      <c r="AB18" s="65">
        <v>1.8670207084770733E-3</v>
      </c>
      <c r="AC18" s="65">
        <v>3.1629104195139901E-3</v>
      </c>
      <c r="AD18" s="65">
        <v>2.6589148371409942E-3</v>
      </c>
      <c r="AE18" s="65">
        <v>4.0398786937853029E-3</v>
      </c>
      <c r="AF18" s="65">
        <v>1.0315102156070075E-4</v>
      </c>
      <c r="AG18" s="65">
        <v>1.8897853280325271E-3</v>
      </c>
      <c r="AH18" s="65">
        <v>1.7712829150875E-3</v>
      </c>
      <c r="AI18" s="65">
        <v>1.1727810523645663E-4</v>
      </c>
      <c r="AJ18" s="65">
        <v>4.8523759917226655E-5</v>
      </c>
      <c r="AK18" s="65">
        <v>2.8734926478972455E-5</v>
      </c>
      <c r="AL18" s="65">
        <v>2.5981511622476915E-5</v>
      </c>
      <c r="AM18" s="65">
        <v>4.9558569736837775E-6</v>
      </c>
      <c r="AN18" s="65">
        <v>1.3915671584372749E-5</v>
      </c>
      <c r="AO18" s="65">
        <v>1.8067022845149449E-5</v>
      </c>
      <c r="AP18" s="65">
        <v>4.2580634129433143E-5</v>
      </c>
      <c r="AQ18" s="65">
        <v>5.4041607680769867E-6</v>
      </c>
      <c r="AR18" s="65">
        <v>3.5595123736606302E-4</v>
      </c>
      <c r="AS18" s="65">
        <v>3.7255506029028042E-4</v>
      </c>
      <c r="AT18" s="65">
        <v>3.386469187024615E-4</v>
      </c>
      <c r="AU18" s="65">
        <v>3.9598852073902688E-3</v>
      </c>
      <c r="AV18" s="65">
        <v>1.3610701108417611E-4</v>
      </c>
      <c r="AW18" s="65">
        <v>5.7301733231688321E-4</v>
      </c>
      <c r="AX18" s="65">
        <v>1.3611938543755368E-3</v>
      </c>
      <c r="AY18" s="65">
        <v>1.1535086291744147E-3</v>
      </c>
      <c r="AZ18" s="65">
        <v>4.3701131686621806E-5</v>
      </c>
      <c r="BA18" s="65">
        <v>5.3967018500675615E-5</v>
      </c>
      <c r="BB18" s="65">
        <v>3.7015367535247372E-4</v>
      </c>
      <c r="BC18" s="65">
        <v>3.1050192853803804E-4</v>
      </c>
      <c r="BD18" s="65">
        <v>9.0173325453454407E-5</v>
      </c>
      <c r="BE18" s="65">
        <v>2.5573291294363377E-4</v>
      </c>
      <c r="BF18" s="65">
        <v>1.6509442135514121E-3</v>
      </c>
      <c r="BG18" s="65">
        <v>1.4751439427012089E-3</v>
      </c>
      <c r="BH18" s="65">
        <v>3.054741169953595E-4</v>
      </c>
      <c r="BI18" s="65">
        <v>2.7978759356261067E-4</v>
      </c>
      <c r="BJ18" s="65">
        <v>1.9318141616454608E-4</v>
      </c>
      <c r="BK18" s="65">
        <v>5.5822533879720328E-5</v>
      </c>
      <c r="BL18" s="65">
        <v>2.015042022979051E-4</v>
      </c>
      <c r="BM18" s="65">
        <v>1.5541096564523888E-4</v>
      </c>
      <c r="BN18" s="65">
        <v>4.4442013581362549E-5</v>
      </c>
      <c r="BO18" s="65">
        <v>1.5845854153614209E-4</v>
      </c>
      <c r="BP18" s="65">
        <v>1.1090181155321433E-4</v>
      </c>
      <c r="BQ18" s="65">
        <v>6.244694794519969E-5</v>
      </c>
      <c r="BR18" s="65">
        <v>1.5575749574070927E-4</v>
      </c>
      <c r="BS18" s="65">
        <v>5.7385248757567808E-5</v>
      </c>
      <c r="BT18" s="65">
        <v>4.1886821124188167E-5</v>
      </c>
      <c r="BU18" s="65">
        <v>4.4040137937872575E-5</v>
      </c>
      <c r="BV18" s="65">
        <v>2.0387696522667381E-4</v>
      </c>
      <c r="BW18" s="65">
        <v>9.014578766631398E-5</v>
      </c>
      <c r="BX18" s="65">
        <v>7.5377520399259336E-4</v>
      </c>
      <c r="BY18" s="65">
        <v>3.9411711521012343E-4</v>
      </c>
      <c r="BZ18" s="65">
        <v>4.9106028935476875E-4</v>
      </c>
      <c r="CA18" s="65">
        <v>1.9818014778999688E-3</v>
      </c>
      <c r="CB18" s="65">
        <v>0</v>
      </c>
      <c r="CC18" s="65">
        <v>2.7249626446827644E-4</v>
      </c>
      <c r="CD18" s="65">
        <v>3.7578697547125332E-6</v>
      </c>
      <c r="CE18" s="65">
        <v>2.8867923931358114E-5</v>
      </c>
      <c r="CF18" s="65">
        <v>0</v>
      </c>
      <c r="CG18" s="65">
        <v>2.5810065971675934E-4</v>
      </c>
      <c r="CH18" s="65">
        <v>3.0665490953126352E-4</v>
      </c>
      <c r="CI18" s="65">
        <v>6.394790224837825E-4</v>
      </c>
      <c r="CJ18" s="65">
        <v>3.5442990361723909E-3</v>
      </c>
      <c r="CK18" s="65">
        <v>5.4928542714970411E-3</v>
      </c>
      <c r="CL18" s="65">
        <v>0</v>
      </c>
      <c r="CM18" s="65">
        <v>9.0198237069883272E-6</v>
      </c>
      <c r="CN18" s="65">
        <v>1.8655488660250783E-3</v>
      </c>
      <c r="CO18" s="65">
        <v>0</v>
      </c>
      <c r="CP18" s="65">
        <v>1.1709504006812924E-4</v>
      </c>
      <c r="CQ18" s="65">
        <v>1.4606911549229537E-5</v>
      </c>
      <c r="CR18" s="65">
        <v>0</v>
      </c>
      <c r="CS18" s="65">
        <v>4.162980625929573E-4</v>
      </c>
      <c r="CT18" s="65">
        <v>1.4267239764103239E-3</v>
      </c>
      <c r="CU18" s="65">
        <v>0</v>
      </c>
      <c r="CV18" s="65">
        <v>4.5787631376446107E-5</v>
      </c>
      <c r="CW18" s="65">
        <v>1.1044279526759198E-4</v>
      </c>
      <c r="CX18" s="65">
        <v>4.2959313084264095E-4</v>
      </c>
      <c r="CY18" s="65">
        <v>2.6060989315879376E-5</v>
      </c>
      <c r="CZ18" s="65">
        <v>1.5965690587964212E-3</v>
      </c>
      <c r="DA18" s="65">
        <v>6.5070331332303103E-6</v>
      </c>
      <c r="DB18" s="65">
        <v>3.2741524225850623E-4</v>
      </c>
      <c r="DC18" s="65">
        <v>6.991275159562984E-5</v>
      </c>
      <c r="DD18" s="65">
        <v>2.6415725936605934E-3</v>
      </c>
      <c r="DE18" s="65">
        <v>2.0646585960525984E-3</v>
      </c>
      <c r="DF18" s="65">
        <v>3.0216668994617621E-3</v>
      </c>
      <c r="DG18" s="65">
        <v>9.3986197228659374E-4</v>
      </c>
      <c r="DH18" s="65">
        <v>5.8157584458363759E-4</v>
      </c>
      <c r="DI18" s="65">
        <v>1.156306776228334E-2</v>
      </c>
      <c r="DJ18" s="65">
        <v>8.9462999859937266E-4</v>
      </c>
      <c r="DK18" s="65">
        <v>3.7199247485629858E-3</v>
      </c>
      <c r="DL18" s="65">
        <v>3.9247632183590873E-3</v>
      </c>
      <c r="DM18" s="65">
        <v>8.6939138470857828E-3</v>
      </c>
      <c r="DN18" s="65">
        <v>7.6733868385686307E-4</v>
      </c>
      <c r="DO18" s="65">
        <v>2.3887933372297647E-3</v>
      </c>
      <c r="DP18" s="65">
        <v>3.6514084190162336E-4</v>
      </c>
      <c r="DQ18" s="65">
        <v>2.3463895691149561E-3</v>
      </c>
      <c r="DR18" s="65">
        <v>0</v>
      </c>
      <c r="DS18" s="65">
        <v>2.8803679473281465E-3</v>
      </c>
      <c r="DT18" s="14"/>
      <c r="DU18" s="10"/>
    </row>
    <row r="19" spans="1:125">
      <c r="A19" s="11"/>
      <c r="C19" s="882"/>
      <c r="E19" s="12"/>
      <c r="F19" s="13"/>
      <c r="G19" s="13"/>
      <c r="H19" s="13"/>
      <c r="I19" s="13"/>
      <c r="J19" s="13"/>
      <c r="K19" s="35">
        <v>161</v>
      </c>
      <c r="L19" s="36" t="s">
        <v>22</v>
      </c>
      <c r="M19" s="59">
        <v>0.95420621577134634</v>
      </c>
      <c r="N19" s="61">
        <v>0.59943368002669017</v>
      </c>
      <c r="O19" s="65">
        <v>4.4314969055633587E-3</v>
      </c>
      <c r="P19" s="65">
        <v>1.4982564930331042E-2</v>
      </c>
      <c r="Q19" s="65">
        <v>1.3893000935772063E-4</v>
      </c>
      <c r="R19" s="65">
        <v>1.3885167614377427E-4</v>
      </c>
      <c r="S19" s="65">
        <v>3.8229536569004798E-3</v>
      </c>
      <c r="T19" s="65">
        <v>2.9298144896068823E-4</v>
      </c>
      <c r="U19" s="65">
        <v>0</v>
      </c>
      <c r="V19" s="65">
        <v>1.8362019883477285E-4</v>
      </c>
      <c r="W19" s="65">
        <v>3.5284154871572239E-4</v>
      </c>
      <c r="X19" s="65">
        <v>1.8186314196863818E-3</v>
      </c>
      <c r="Y19" s="65">
        <v>4.2676618917500891E-4</v>
      </c>
      <c r="Z19" s="65">
        <v>7.6653394952467104E-4</v>
      </c>
      <c r="AA19" s="65">
        <v>0</v>
      </c>
      <c r="AB19" s="65">
        <v>1.1372589193460163E-4</v>
      </c>
      <c r="AC19" s="65">
        <v>3.1709072224137756E-4</v>
      </c>
      <c r="AD19" s="65">
        <v>4.9123780745120621E-4</v>
      </c>
      <c r="AE19" s="65">
        <v>4.9462997024168887E-4</v>
      </c>
      <c r="AF19" s="65">
        <v>3.1265417712313364E-4</v>
      </c>
      <c r="AG19" s="65">
        <v>7.9691856148193796E-4</v>
      </c>
      <c r="AH19" s="65">
        <v>1.2436948323781389E-3</v>
      </c>
      <c r="AI19" s="65">
        <v>2.9007064557537443E-4</v>
      </c>
      <c r="AJ19" s="65">
        <v>1.4499963622123898E-4</v>
      </c>
      <c r="AK19" s="65">
        <v>4.3566051892129026E-4</v>
      </c>
      <c r="AL19" s="65">
        <v>5.5396086560433435E-4</v>
      </c>
      <c r="AM19" s="65">
        <v>5.0431287129138467E-4</v>
      </c>
      <c r="AN19" s="65">
        <v>8.8504525175068477E-5</v>
      </c>
      <c r="AO19" s="65">
        <v>0</v>
      </c>
      <c r="AP19" s="65">
        <v>6.2032939747231469E-4</v>
      </c>
      <c r="AQ19" s="65">
        <v>1.1571500679333918E-3</v>
      </c>
      <c r="AR19" s="65">
        <v>8.3847100431716482E-4</v>
      </c>
      <c r="AS19" s="65">
        <v>2.2041609714457095E-4</v>
      </c>
      <c r="AT19" s="65">
        <v>1.8701265019013667E-4</v>
      </c>
      <c r="AU19" s="65">
        <v>3.1481391133632693E-4</v>
      </c>
      <c r="AV19" s="65">
        <v>1.5572520655903209E-4</v>
      </c>
      <c r="AW19" s="65">
        <v>3.6336476268468393E-4</v>
      </c>
      <c r="AX19" s="65">
        <v>2.120767631820679E-4</v>
      </c>
      <c r="AY19" s="65">
        <v>3.4752645428226981E-4</v>
      </c>
      <c r="AZ19" s="65">
        <v>6.0117799041779752E-4</v>
      </c>
      <c r="BA19" s="65">
        <v>7.8932159632669251E-4</v>
      </c>
      <c r="BB19" s="65">
        <v>1.0136139270985581E-3</v>
      </c>
      <c r="BC19" s="65">
        <v>3.8460744782370002E-4</v>
      </c>
      <c r="BD19" s="65">
        <v>3.6036510664238185E-4</v>
      </c>
      <c r="BE19" s="65">
        <v>3.8603992066798561E-4</v>
      </c>
      <c r="BF19" s="65">
        <v>0</v>
      </c>
      <c r="BG19" s="65">
        <v>0</v>
      </c>
      <c r="BH19" s="65">
        <v>1.5347822414624212E-4</v>
      </c>
      <c r="BI19" s="65">
        <v>1.8975551890923183E-4</v>
      </c>
      <c r="BJ19" s="65">
        <v>1.0349356633576253E-4</v>
      </c>
      <c r="BK19" s="65">
        <v>7.4532115815413192E-5</v>
      </c>
      <c r="BL19" s="65">
        <v>3.0567040574122308E-4</v>
      </c>
      <c r="BM19" s="65">
        <v>1.0345535577966513E-4</v>
      </c>
      <c r="BN19" s="65">
        <v>1.3064892923648989E-4</v>
      </c>
      <c r="BO19" s="65">
        <v>1.8339777593393372E-4</v>
      </c>
      <c r="BP19" s="65">
        <v>2.3951699482610173E-4</v>
      </c>
      <c r="BQ19" s="65">
        <v>1.0035925687478279E-4</v>
      </c>
      <c r="BR19" s="65">
        <v>1.2069417995650919E-4</v>
      </c>
      <c r="BS19" s="65">
        <v>1.9856806851237228E-4</v>
      </c>
      <c r="BT19" s="65">
        <v>1.6202272674211782E-4</v>
      </c>
      <c r="BU19" s="65">
        <v>1.637223577976731E-4</v>
      </c>
      <c r="BV19" s="65">
        <v>0</v>
      </c>
      <c r="BW19" s="65">
        <v>2.0254489999542658E-4</v>
      </c>
      <c r="BX19" s="65">
        <v>2.6483277895027772E-3</v>
      </c>
      <c r="BY19" s="65">
        <v>2.5066090366929287E-4</v>
      </c>
      <c r="BZ19" s="65">
        <v>0</v>
      </c>
      <c r="CA19" s="65">
        <v>0</v>
      </c>
      <c r="CB19" s="65">
        <v>0</v>
      </c>
      <c r="CC19" s="65">
        <v>0</v>
      </c>
      <c r="CD19" s="65">
        <v>0</v>
      </c>
      <c r="CE19" s="65">
        <v>0</v>
      </c>
      <c r="CF19" s="65">
        <v>0</v>
      </c>
      <c r="CG19" s="65">
        <v>1.7635339285194561E-4</v>
      </c>
      <c r="CH19" s="65">
        <v>0</v>
      </c>
      <c r="CI19" s="65">
        <v>0</v>
      </c>
      <c r="CJ19" s="65">
        <v>4.7287337733517635E-4</v>
      </c>
      <c r="CK19" s="65">
        <v>2.5898855655964569E-3</v>
      </c>
      <c r="CL19" s="65">
        <v>0</v>
      </c>
      <c r="CM19" s="65">
        <v>2.0053254720541547E-5</v>
      </c>
      <c r="CN19" s="65">
        <v>5.9944911189077556E-4</v>
      </c>
      <c r="CO19" s="65">
        <v>0</v>
      </c>
      <c r="CP19" s="65">
        <v>0</v>
      </c>
      <c r="CQ19" s="65">
        <v>0</v>
      </c>
      <c r="CR19" s="65">
        <v>4.2607175409909966E-4</v>
      </c>
      <c r="CS19" s="65">
        <v>1.849908278164572E-4</v>
      </c>
      <c r="CT19" s="65">
        <v>8.0767385445429298E-4</v>
      </c>
      <c r="CU19" s="65">
        <v>0</v>
      </c>
      <c r="CV19" s="65">
        <v>2.231694354552785E-4</v>
      </c>
      <c r="CW19" s="65">
        <v>3.6350655201987045E-4</v>
      </c>
      <c r="CX19" s="65">
        <v>0</v>
      </c>
      <c r="CY19" s="65">
        <v>0</v>
      </c>
      <c r="CZ19" s="65">
        <v>0</v>
      </c>
      <c r="DA19" s="65">
        <v>3.0655651862413593E-5</v>
      </c>
      <c r="DB19" s="65">
        <v>6.7900075611093604E-4</v>
      </c>
      <c r="DC19" s="65">
        <v>1.0589553610511457E-3</v>
      </c>
      <c r="DD19" s="65">
        <v>5.9643370113452864E-4</v>
      </c>
      <c r="DE19" s="65">
        <v>5.1391977881509818E-4</v>
      </c>
      <c r="DF19" s="65">
        <v>1.7390688716953906E-3</v>
      </c>
      <c r="DG19" s="65">
        <v>2.4584361427400516E-3</v>
      </c>
      <c r="DH19" s="65">
        <v>1.6439369148527237E-3</v>
      </c>
      <c r="DI19" s="65">
        <v>1.1409547284439156E-4</v>
      </c>
      <c r="DJ19" s="65">
        <v>0</v>
      </c>
      <c r="DK19" s="65">
        <v>9.6771860454740151E-4</v>
      </c>
      <c r="DL19" s="65">
        <v>1.0666348927332865E-3</v>
      </c>
      <c r="DM19" s="65">
        <v>4.8557592094226968E-4</v>
      </c>
      <c r="DN19" s="65">
        <v>3.4216893950428395E-4</v>
      </c>
      <c r="DO19" s="65">
        <v>1.0661664706511909E-3</v>
      </c>
      <c r="DP19" s="65">
        <v>1.12555049183006E-4</v>
      </c>
      <c r="DQ19" s="65">
        <v>1.2305385093697716E-3</v>
      </c>
      <c r="DR19" s="65">
        <v>0</v>
      </c>
      <c r="DS19" s="65">
        <v>0</v>
      </c>
      <c r="DT19" s="14"/>
      <c r="DU19" s="10"/>
    </row>
    <row r="20" spans="1:125">
      <c r="A20" s="11"/>
      <c r="C20" s="882"/>
      <c r="E20" s="12"/>
      <c r="F20" s="13"/>
      <c r="G20" s="13"/>
      <c r="H20" s="13"/>
      <c r="I20" s="13"/>
      <c r="J20" s="13"/>
      <c r="K20" s="35">
        <v>162</v>
      </c>
      <c r="L20" s="36" t="s">
        <v>23</v>
      </c>
      <c r="M20" s="59">
        <v>1.0287339768778467</v>
      </c>
      <c r="N20" s="61">
        <v>0.6111935296430111</v>
      </c>
      <c r="O20" s="65">
        <v>7.1375524957565089E-5</v>
      </c>
      <c r="P20" s="65">
        <v>4.349251111332067E-3</v>
      </c>
      <c r="Q20" s="65">
        <v>2.1950147901384463E-4</v>
      </c>
      <c r="R20" s="65">
        <v>2.2213619738694056E-4</v>
      </c>
      <c r="S20" s="65">
        <v>6.03322276209225E-3</v>
      </c>
      <c r="T20" s="65">
        <v>6.0814224363624453E-4</v>
      </c>
      <c r="U20" s="65">
        <v>2.2560899257397051E-3</v>
      </c>
      <c r="V20" s="65">
        <v>9.1541208994779801E-4</v>
      </c>
      <c r="W20" s="65">
        <v>1.1472987490488699E-2</v>
      </c>
      <c r="X20" s="65">
        <v>8.4138771010759394E-3</v>
      </c>
      <c r="Y20" s="65">
        <v>4.3064656343380974E-3</v>
      </c>
      <c r="Z20" s="65">
        <v>6.3744818419240136E-3</v>
      </c>
      <c r="AA20" s="65">
        <v>0</v>
      </c>
      <c r="AB20" s="65">
        <v>2.347116403664504E-2</v>
      </c>
      <c r="AC20" s="65">
        <v>3.9637319733113234E-2</v>
      </c>
      <c r="AD20" s="65">
        <v>3.3253353131699276E-2</v>
      </c>
      <c r="AE20" s="65">
        <v>5.5665843242440553E-2</v>
      </c>
      <c r="AF20" s="65">
        <v>1.8273118332734642E-3</v>
      </c>
      <c r="AG20" s="65">
        <v>2.6632203880734989E-2</v>
      </c>
      <c r="AH20" s="65">
        <v>2.504168770681155E-2</v>
      </c>
      <c r="AI20" s="65">
        <v>2.5169151788449317E-3</v>
      </c>
      <c r="AJ20" s="65">
        <v>7.514707509807116E-4</v>
      </c>
      <c r="AK20" s="65">
        <v>1.0644426228232145E-3</v>
      </c>
      <c r="AL20" s="65">
        <v>8.3514186585050974E-4</v>
      </c>
      <c r="AM20" s="65">
        <v>1.9900708126758724E-3</v>
      </c>
      <c r="AN20" s="65">
        <v>7.3181908151325045E-4</v>
      </c>
      <c r="AO20" s="65">
        <v>4.0667439657179425E-3</v>
      </c>
      <c r="AP20" s="65">
        <v>1.7808592257061607E-3</v>
      </c>
      <c r="AQ20" s="65">
        <v>5.9245738179121714E-4</v>
      </c>
      <c r="AR20" s="65">
        <v>4.4278148139553341E-3</v>
      </c>
      <c r="AS20" s="65">
        <v>6.2596967344282729E-3</v>
      </c>
      <c r="AT20" s="65">
        <v>4.7877998138672355E-3</v>
      </c>
      <c r="AU20" s="65">
        <v>4.955360627339607E-2</v>
      </c>
      <c r="AV20" s="65">
        <v>2.2998365928615571E-3</v>
      </c>
      <c r="AW20" s="65">
        <v>7.3556419695649158E-3</v>
      </c>
      <c r="AX20" s="65">
        <v>1.7901774234137836E-2</v>
      </c>
      <c r="AY20" s="65">
        <v>1.4447544531392006E-2</v>
      </c>
      <c r="AZ20" s="65">
        <v>5.6180378879552308E-4</v>
      </c>
      <c r="BA20" s="65">
        <v>8.6891361920940458E-4</v>
      </c>
      <c r="BB20" s="65">
        <v>4.75760691799297E-3</v>
      </c>
      <c r="BC20" s="65">
        <v>5.3590659632201361E-3</v>
      </c>
      <c r="BD20" s="65">
        <v>2.5880183241125685E-3</v>
      </c>
      <c r="BE20" s="65">
        <v>3.5612985936891955E-3</v>
      </c>
      <c r="BF20" s="65">
        <v>2.1918256951903529E-2</v>
      </c>
      <c r="BG20" s="65">
        <v>1.9129658608515464E-2</v>
      </c>
      <c r="BH20" s="65">
        <v>3.8939133843701422E-3</v>
      </c>
      <c r="BI20" s="65">
        <v>3.728751020737592E-3</v>
      </c>
      <c r="BJ20" s="65">
        <v>4.5633783941580403E-3</v>
      </c>
      <c r="BK20" s="65">
        <v>9.3232844265768563E-4</v>
      </c>
      <c r="BL20" s="65">
        <v>3.2106483885798918E-3</v>
      </c>
      <c r="BM20" s="65">
        <v>2.3626950856783513E-3</v>
      </c>
      <c r="BN20" s="65">
        <v>1.5824301759814862E-3</v>
      </c>
      <c r="BO20" s="65">
        <v>3.7040265872366912E-3</v>
      </c>
      <c r="BP20" s="65">
        <v>2.9417816425375484E-3</v>
      </c>
      <c r="BQ20" s="65">
        <v>1.4237057441536406E-3</v>
      </c>
      <c r="BR20" s="65">
        <v>4.216271740665827E-3</v>
      </c>
      <c r="BS20" s="65">
        <v>1.3652613216548982E-3</v>
      </c>
      <c r="BT20" s="65">
        <v>1.0016443796122849E-3</v>
      </c>
      <c r="BU20" s="65">
        <v>1.0453216568153969E-3</v>
      </c>
      <c r="BV20" s="65">
        <v>2.8199529174168653E-3</v>
      </c>
      <c r="BW20" s="65">
        <v>1.4528019982035757E-3</v>
      </c>
      <c r="BX20" s="65">
        <v>2.2681238712692255E-2</v>
      </c>
      <c r="BY20" s="65">
        <v>0.12524680422290813</v>
      </c>
      <c r="BZ20" s="65">
        <v>5.46199230958384E-3</v>
      </c>
      <c r="CA20" s="65">
        <v>1.3212440760960346E-2</v>
      </c>
      <c r="CB20" s="65">
        <v>0</v>
      </c>
      <c r="CC20" s="65">
        <v>3.0179726330626846E-3</v>
      </c>
      <c r="CD20" s="65">
        <v>1.1305009431801235E-4</v>
      </c>
      <c r="CE20" s="65">
        <v>1.2392068691841249E-3</v>
      </c>
      <c r="CF20" s="65">
        <v>0</v>
      </c>
      <c r="CG20" s="65">
        <v>3.4877399054247774E-3</v>
      </c>
      <c r="CH20" s="65">
        <v>2.8896419005450119E-2</v>
      </c>
      <c r="CI20" s="65">
        <v>1.7410906504303828E-2</v>
      </c>
      <c r="CJ20" s="65">
        <v>4.633890963318605E-2</v>
      </c>
      <c r="CK20" s="65">
        <v>7.8529264302081569E-2</v>
      </c>
      <c r="CL20" s="65">
        <v>0</v>
      </c>
      <c r="CM20" s="65">
        <v>5.6620341323373416E-4</v>
      </c>
      <c r="CN20" s="65">
        <v>2.5774657773512882E-2</v>
      </c>
      <c r="CO20" s="65">
        <v>0</v>
      </c>
      <c r="CP20" s="65">
        <v>1.9040556808359495E-3</v>
      </c>
      <c r="CQ20" s="65">
        <v>6.0678930598087241E-4</v>
      </c>
      <c r="CR20" s="65">
        <v>4.0232010901532162E-3</v>
      </c>
      <c r="CS20" s="65">
        <v>7.9178436389473576E-3</v>
      </c>
      <c r="CT20" s="65">
        <v>1.3968246168751983E-2</v>
      </c>
      <c r="CU20" s="65">
        <v>0</v>
      </c>
      <c r="CV20" s="65">
        <v>3.416283823130431E-3</v>
      </c>
      <c r="CW20" s="65">
        <v>4.1190543406077734E-3</v>
      </c>
      <c r="CX20" s="65">
        <v>6.5959775178186294E-3</v>
      </c>
      <c r="CY20" s="65">
        <v>6.6850740876818211E-4</v>
      </c>
      <c r="CZ20" s="65">
        <v>2.4314081365556055E-2</v>
      </c>
      <c r="DA20" s="65">
        <v>1.578710462110035E-3</v>
      </c>
      <c r="DB20" s="65">
        <v>1.7677044369115571E-2</v>
      </c>
      <c r="DC20" s="65">
        <v>1.7511487586564819E-3</v>
      </c>
      <c r="DD20" s="65">
        <v>2.6047368871709702E-2</v>
      </c>
      <c r="DE20" s="65">
        <v>2.1611083579621194E-2</v>
      </c>
      <c r="DF20" s="65">
        <v>6.3819548636534704E-2</v>
      </c>
      <c r="DG20" s="65">
        <v>3.6935931756365559E-2</v>
      </c>
      <c r="DH20" s="65">
        <v>1.2270604221439439E-2</v>
      </c>
      <c r="DI20" s="65">
        <v>1.2329774652672381E-2</v>
      </c>
      <c r="DJ20" s="65">
        <v>1.7254004880245661E-2</v>
      </c>
      <c r="DK20" s="65">
        <v>4.9526035845708763E-2</v>
      </c>
      <c r="DL20" s="65">
        <v>6.5593762456298846E-2</v>
      </c>
      <c r="DM20" s="65">
        <v>2.0457588205879312E-2</v>
      </c>
      <c r="DN20" s="65">
        <v>9.9972232140166564E-3</v>
      </c>
      <c r="DO20" s="65">
        <v>3.2436550727635509E-2</v>
      </c>
      <c r="DP20" s="65">
        <v>5.1331995938700102E-3</v>
      </c>
      <c r="DQ20" s="65">
        <v>2.9824706510288224E-2</v>
      </c>
      <c r="DR20" s="65">
        <v>0</v>
      </c>
      <c r="DS20" s="65">
        <v>3.6157467434641356E-2</v>
      </c>
      <c r="DT20" s="14"/>
      <c r="DU20" s="10"/>
    </row>
    <row r="21" spans="1:125">
      <c r="A21" s="11"/>
      <c r="C21" s="882"/>
      <c r="E21" s="12"/>
      <c r="F21" s="13"/>
      <c r="G21" s="13"/>
      <c r="H21" s="13"/>
      <c r="I21" s="13"/>
      <c r="J21" s="13"/>
      <c r="K21" s="35">
        <v>163</v>
      </c>
      <c r="L21" s="38" t="s">
        <v>24</v>
      </c>
      <c r="M21" s="59">
        <v>1.0739747775320037</v>
      </c>
      <c r="N21" s="61">
        <v>0.65077972177997756</v>
      </c>
      <c r="O21" s="65">
        <v>0</v>
      </c>
      <c r="P21" s="65">
        <v>1.1039527780626309E-3</v>
      </c>
      <c r="Q21" s="65">
        <v>0</v>
      </c>
      <c r="R21" s="65">
        <v>0</v>
      </c>
      <c r="S21" s="65">
        <v>0</v>
      </c>
      <c r="T21" s="65">
        <v>0</v>
      </c>
      <c r="U21" s="65">
        <v>0</v>
      </c>
      <c r="V21" s="65">
        <v>0</v>
      </c>
      <c r="W21" s="65">
        <v>0</v>
      </c>
      <c r="X21" s="65">
        <v>0</v>
      </c>
      <c r="Y21" s="65">
        <v>0</v>
      </c>
      <c r="Z21" s="65">
        <v>0</v>
      </c>
      <c r="AA21" s="65">
        <v>0</v>
      </c>
      <c r="AB21" s="65">
        <v>0</v>
      </c>
      <c r="AC21" s="65">
        <v>0</v>
      </c>
      <c r="AD21" s="65">
        <v>0</v>
      </c>
      <c r="AE21" s="65">
        <v>0</v>
      </c>
      <c r="AF21" s="65">
        <v>0</v>
      </c>
      <c r="AG21" s="65">
        <v>0</v>
      </c>
      <c r="AH21" s="65">
        <v>0</v>
      </c>
      <c r="AI21" s="65">
        <v>0</v>
      </c>
      <c r="AJ21" s="65">
        <v>0</v>
      </c>
      <c r="AK21" s="65">
        <v>0</v>
      </c>
      <c r="AL21" s="65">
        <v>0</v>
      </c>
      <c r="AM21" s="65">
        <v>0</v>
      </c>
      <c r="AN21" s="65">
        <v>0</v>
      </c>
      <c r="AO21" s="65">
        <v>0</v>
      </c>
      <c r="AP21" s="65">
        <v>0</v>
      </c>
      <c r="AQ21" s="65">
        <v>0</v>
      </c>
      <c r="AR21" s="65">
        <v>0</v>
      </c>
      <c r="AS21" s="65">
        <v>0</v>
      </c>
      <c r="AT21" s="65">
        <v>0</v>
      </c>
      <c r="AU21" s="65">
        <v>0</v>
      </c>
      <c r="AV21" s="65">
        <v>0</v>
      </c>
      <c r="AW21" s="65">
        <v>0</v>
      </c>
      <c r="AX21" s="65">
        <v>0</v>
      </c>
      <c r="AY21" s="65">
        <v>0</v>
      </c>
      <c r="AZ21" s="65">
        <v>0</v>
      </c>
      <c r="BA21" s="65">
        <v>0</v>
      </c>
      <c r="BB21" s="65">
        <v>0</v>
      </c>
      <c r="BC21" s="65">
        <v>0</v>
      </c>
      <c r="BD21" s="65">
        <v>0</v>
      </c>
      <c r="BE21" s="65">
        <v>0</v>
      </c>
      <c r="BF21" s="65">
        <v>0</v>
      </c>
      <c r="BG21" s="65">
        <v>0</v>
      </c>
      <c r="BH21" s="65">
        <v>0</v>
      </c>
      <c r="BI21" s="65">
        <v>0</v>
      </c>
      <c r="BJ21" s="65">
        <v>0</v>
      </c>
      <c r="BK21" s="65">
        <v>0</v>
      </c>
      <c r="BL21" s="65">
        <v>0</v>
      </c>
      <c r="BM21" s="65">
        <v>0</v>
      </c>
      <c r="BN21" s="65">
        <v>0</v>
      </c>
      <c r="BO21" s="65">
        <v>0</v>
      </c>
      <c r="BP21" s="65">
        <v>0</v>
      </c>
      <c r="BQ21" s="65">
        <v>0</v>
      </c>
      <c r="BR21" s="65">
        <v>0</v>
      </c>
      <c r="BS21" s="65">
        <v>0</v>
      </c>
      <c r="BT21" s="65">
        <v>0</v>
      </c>
      <c r="BU21" s="65">
        <v>0</v>
      </c>
      <c r="BV21" s="65">
        <v>0</v>
      </c>
      <c r="BW21" s="65">
        <v>0</v>
      </c>
      <c r="BX21" s="65">
        <v>0</v>
      </c>
      <c r="BY21" s="65">
        <v>0</v>
      </c>
      <c r="BZ21" s="65">
        <v>0</v>
      </c>
      <c r="CA21" s="65">
        <v>0</v>
      </c>
      <c r="CB21" s="65">
        <v>0</v>
      </c>
      <c r="CC21" s="65">
        <v>0</v>
      </c>
      <c r="CD21" s="65">
        <v>0</v>
      </c>
      <c r="CE21" s="65">
        <v>0</v>
      </c>
      <c r="CF21" s="65">
        <v>0</v>
      </c>
      <c r="CG21" s="65">
        <v>0</v>
      </c>
      <c r="CH21" s="65">
        <v>0</v>
      </c>
      <c r="CI21" s="65">
        <v>0</v>
      </c>
      <c r="CJ21" s="65">
        <v>0</v>
      </c>
      <c r="CK21" s="65">
        <v>0</v>
      </c>
      <c r="CL21" s="65">
        <v>0</v>
      </c>
      <c r="CM21" s="65">
        <v>0</v>
      </c>
      <c r="CN21" s="65">
        <v>0</v>
      </c>
      <c r="CO21" s="65">
        <v>0</v>
      </c>
      <c r="CP21" s="65">
        <v>0</v>
      </c>
      <c r="CQ21" s="65">
        <v>0</v>
      </c>
      <c r="CR21" s="65">
        <v>0</v>
      </c>
      <c r="CS21" s="65">
        <v>0</v>
      </c>
      <c r="CT21" s="65">
        <v>0</v>
      </c>
      <c r="CU21" s="65">
        <v>0</v>
      </c>
      <c r="CV21" s="65">
        <v>0</v>
      </c>
      <c r="CW21" s="65">
        <v>0</v>
      </c>
      <c r="CX21" s="65">
        <v>0</v>
      </c>
      <c r="CY21" s="65">
        <v>0</v>
      </c>
      <c r="CZ21" s="65">
        <v>0</v>
      </c>
      <c r="DA21" s="65">
        <v>0</v>
      </c>
      <c r="DB21" s="65">
        <v>0</v>
      </c>
      <c r="DC21" s="65">
        <v>0</v>
      </c>
      <c r="DD21" s="65">
        <v>0</v>
      </c>
      <c r="DE21" s="65">
        <v>0</v>
      </c>
      <c r="DF21" s="65">
        <v>0</v>
      </c>
      <c r="DG21" s="65">
        <v>0</v>
      </c>
      <c r="DH21" s="65">
        <v>0</v>
      </c>
      <c r="DI21" s="65">
        <v>0</v>
      </c>
      <c r="DJ21" s="65">
        <v>0</v>
      </c>
      <c r="DK21" s="65">
        <v>0</v>
      </c>
      <c r="DL21" s="65">
        <v>0</v>
      </c>
      <c r="DM21" s="65">
        <v>0</v>
      </c>
      <c r="DN21" s="65">
        <v>0</v>
      </c>
      <c r="DO21" s="65">
        <v>0</v>
      </c>
      <c r="DP21" s="65">
        <v>0</v>
      </c>
      <c r="DQ21" s="65">
        <v>0</v>
      </c>
      <c r="DR21" s="65">
        <v>0</v>
      </c>
      <c r="DS21" s="65">
        <v>0</v>
      </c>
      <c r="DT21" s="14"/>
      <c r="DU21" s="10"/>
    </row>
    <row r="22" spans="1:125">
      <c r="A22" s="11"/>
      <c r="C22" s="882"/>
      <c r="E22" s="12"/>
      <c r="F22" s="13"/>
      <c r="G22" s="13"/>
      <c r="H22" s="13"/>
      <c r="I22" s="13"/>
      <c r="J22" s="13"/>
      <c r="K22" s="35">
        <v>164</v>
      </c>
      <c r="L22" s="36" t="s">
        <v>25</v>
      </c>
      <c r="M22" s="59">
        <v>1.0779053694912295</v>
      </c>
      <c r="N22" s="61">
        <v>0.57665474093078106</v>
      </c>
      <c r="O22" s="65">
        <v>0</v>
      </c>
      <c r="P22" s="65">
        <v>2.6566114653521224E-5</v>
      </c>
      <c r="Q22" s="65">
        <v>0</v>
      </c>
      <c r="R22" s="65">
        <v>0</v>
      </c>
      <c r="S22" s="65">
        <v>0</v>
      </c>
      <c r="T22" s="65">
        <v>0</v>
      </c>
      <c r="U22" s="65">
        <v>0</v>
      </c>
      <c r="V22" s="65">
        <v>0</v>
      </c>
      <c r="W22" s="65">
        <v>0</v>
      </c>
      <c r="X22" s="65">
        <v>0</v>
      </c>
      <c r="Y22" s="65">
        <v>0</v>
      </c>
      <c r="Z22" s="65">
        <v>0</v>
      </c>
      <c r="AA22" s="65">
        <v>0</v>
      </c>
      <c r="AB22" s="65">
        <v>0</v>
      </c>
      <c r="AC22" s="65">
        <v>0</v>
      </c>
      <c r="AD22" s="65">
        <v>0</v>
      </c>
      <c r="AE22" s="65">
        <v>0</v>
      </c>
      <c r="AF22" s="65">
        <v>0</v>
      </c>
      <c r="AG22" s="65">
        <v>0</v>
      </c>
      <c r="AH22" s="65">
        <v>0</v>
      </c>
      <c r="AI22" s="65">
        <v>0</v>
      </c>
      <c r="AJ22" s="65">
        <v>0</v>
      </c>
      <c r="AK22" s="65">
        <v>0</v>
      </c>
      <c r="AL22" s="65">
        <v>0</v>
      </c>
      <c r="AM22" s="65">
        <v>0</v>
      </c>
      <c r="AN22" s="65">
        <v>0</v>
      </c>
      <c r="AO22" s="65">
        <v>0</v>
      </c>
      <c r="AP22" s="65">
        <v>0</v>
      </c>
      <c r="AQ22" s="65">
        <v>0</v>
      </c>
      <c r="AR22" s="65">
        <v>0</v>
      </c>
      <c r="AS22" s="65">
        <v>0</v>
      </c>
      <c r="AT22" s="65">
        <v>0</v>
      </c>
      <c r="AU22" s="65">
        <v>0</v>
      </c>
      <c r="AV22" s="65">
        <v>0</v>
      </c>
      <c r="AW22" s="65">
        <v>0</v>
      </c>
      <c r="AX22" s="65">
        <v>0</v>
      </c>
      <c r="AY22" s="65">
        <v>0</v>
      </c>
      <c r="AZ22" s="65">
        <v>0</v>
      </c>
      <c r="BA22" s="65">
        <v>0</v>
      </c>
      <c r="BB22" s="65">
        <v>0</v>
      </c>
      <c r="BC22" s="65">
        <v>0</v>
      </c>
      <c r="BD22" s="65">
        <v>0</v>
      </c>
      <c r="BE22" s="65">
        <v>0</v>
      </c>
      <c r="BF22" s="65">
        <v>0</v>
      </c>
      <c r="BG22" s="65">
        <v>0</v>
      </c>
      <c r="BH22" s="65">
        <v>0</v>
      </c>
      <c r="BI22" s="65">
        <v>0</v>
      </c>
      <c r="BJ22" s="65">
        <v>0</v>
      </c>
      <c r="BK22" s="65">
        <v>0</v>
      </c>
      <c r="BL22" s="65">
        <v>0</v>
      </c>
      <c r="BM22" s="65">
        <v>0</v>
      </c>
      <c r="BN22" s="65">
        <v>0</v>
      </c>
      <c r="BO22" s="65">
        <v>0</v>
      </c>
      <c r="BP22" s="65">
        <v>0</v>
      </c>
      <c r="BQ22" s="65">
        <v>0</v>
      </c>
      <c r="BR22" s="65">
        <v>0</v>
      </c>
      <c r="BS22" s="65">
        <v>0</v>
      </c>
      <c r="BT22" s="65">
        <v>0</v>
      </c>
      <c r="BU22" s="65">
        <v>0</v>
      </c>
      <c r="BV22" s="65">
        <v>0</v>
      </c>
      <c r="BW22" s="65">
        <v>0</v>
      </c>
      <c r="BX22" s="65">
        <v>0</v>
      </c>
      <c r="BY22" s="65">
        <v>0</v>
      </c>
      <c r="BZ22" s="65">
        <v>0</v>
      </c>
      <c r="CA22" s="65">
        <v>0</v>
      </c>
      <c r="CB22" s="65">
        <v>0</v>
      </c>
      <c r="CC22" s="65">
        <v>0</v>
      </c>
      <c r="CD22" s="65">
        <v>0</v>
      </c>
      <c r="CE22" s="65">
        <v>0</v>
      </c>
      <c r="CF22" s="65">
        <v>0</v>
      </c>
      <c r="CG22" s="65">
        <v>0</v>
      </c>
      <c r="CH22" s="65">
        <v>0</v>
      </c>
      <c r="CI22" s="65">
        <v>0</v>
      </c>
      <c r="CJ22" s="65">
        <v>0</v>
      </c>
      <c r="CK22" s="65">
        <v>0</v>
      </c>
      <c r="CL22" s="65">
        <v>0</v>
      </c>
      <c r="CM22" s="65">
        <v>0</v>
      </c>
      <c r="CN22" s="65">
        <v>0</v>
      </c>
      <c r="CO22" s="65">
        <v>0</v>
      </c>
      <c r="CP22" s="65">
        <v>0</v>
      </c>
      <c r="CQ22" s="65">
        <v>0</v>
      </c>
      <c r="CR22" s="65">
        <v>0</v>
      </c>
      <c r="CS22" s="65">
        <v>0</v>
      </c>
      <c r="CT22" s="65">
        <v>0</v>
      </c>
      <c r="CU22" s="65">
        <v>0</v>
      </c>
      <c r="CV22" s="65">
        <v>0</v>
      </c>
      <c r="CW22" s="65">
        <v>0</v>
      </c>
      <c r="CX22" s="65">
        <v>0</v>
      </c>
      <c r="CY22" s="65">
        <v>0</v>
      </c>
      <c r="CZ22" s="65">
        <v>0</v>
      </c>
      <c r="DA22" s="65">
        <v>0</v>
      </c>
      <c r="DB22" s="65">
        <v>0</v>
      </c>
      <c r="DC22" s="65">
        <v>0</v>
      </c>
      <c r="DD22" s="65">
        <v>0</v>
      </c>
      <c r="DE22" s="65">
        <v>0</v>
      </c>
      <c r="DF22" s="65">
        <v>0</v>
      </c>
      <c r="DG22" s="65">
        <v>0</v>
      </c>
      <c r="DH22" s="65">
        <v>0</v>
      </c>
      <c r="DI22" s="65">
        <v>0</v>
      </c>
      <c r="DJ22" s="65">
        <v>0</v>
      </c>
      <c r="DK22" s="65">
        <v>0</v>
      </c>
      <c r="DL22" s="65">
        <v>0</v>
      </c>
      <c r="DM22" s="65">
        <v>0</v>
      </c>
      <c r="DN22" s="65">
        <v>0</v>
      </c>
      <c r="DO22" s="65">
        <v>0</v>
      </c>
      <c r="DP22" s="65">
        <v>0</v>
      </c>
      <c r="DQ22" s="65">
        <v>0</v>
      </c>
      <c r="DR22" s="65">
        <v>0</v>
      </c>
      <c r="DS22" s="65">
        <v>0</v>
      </c>
      <c r="DT22" s="14"/>
      <c r="DU22" s="10"/>
    </row>
    <row r="23" spans="1:125">
      <c r="A23" s="11"/>
      <c r="C23" s="882"/>
      <c r="E23" s="12"/>
      <c r="F23" s="13"/>
      <c r="G23" s="13"/>
      <c r="H23" s="13"/>
      <c r="I23" s="13"/>
      <c r="J23" s="13"/>
      <c r="K23" s="35">
        <v>191</v>
      </c>
      <c r="L23" s="36" t="s">
        <v>26</v>
      </c>
      <c r="M23" s="59">
        <v>1.050151322316317</v>
      </c>
      <c r="N23" s="61">
        <v>0.4773423940674687</v>
      </c>
      <c r="O23" s="65">
        <v>2.357245235917134E-4</v>
      </c>
      <c r="P23" s="65">
        <v>8.3066016690629282E-4</v>
      </c>
      <c r="Q23" s="65">
        <v>0</v>
      </c>
      <c r="R23" s="65">
        <v>0</v>
      </c>
      <c r="S23" s="65">
        <v>0</v>
      </c>
      <c r="T23" s="65">
        <v>0</v>
      </c>
      <c r="U23" s="65">
        <v>0</v>
      </c>
      <c r="V23" s="65">
        <v>0</v>
      </c>
      <c r="W23" s="65">
        <v>0</v>
      </c>
      <c r="X23" s="65">
        <v>0</v>
      </c>
      <c r="Y23" s="65">
        <v>0</v>
      </c>
      <c r="Z23" s="65">
        <v>0</v>
      </c>
      <c r="AA23" s="65">
        <v>0</v>
      </c>
      <c r="AB23" s="65">
        <v>0</v>
      </c>
      <c r="AC23" s="65">
        <v>0</v>
      </c>
      <c r="AD23" s="65">
        <v>0</v>
      </c>
      <c r="AE23" s="65">
        <v>0</v>
      </c>
      <c r="AF23" s="65">
        <v>0</v>
      </c>
      <c r="AG23" s="65">
        <v>0</v>
      </c>
      <c r="AH23" s="65">
        <v>0</v>
      </c>
      <c r="AI23" s="65">
        <v>0</v>
      </c>
      <c r="AJ23" s="65">
        <v>0</v>
      </c>
      <c r="AK23" s="65">
        <v>0</v>
      </c>
      <c r="AL23" s="65">
        <v>0</v>
      </c>
      <c r="AM23" s="65">
        <v>0</v>
      </c>
      <c r="AN23" s="65">
        <v>0</v>
      </c>
      <c r="AO23" s="65">
        <v>0</v>
      </c>
      <c r="AP23" s="65">
        <v>0</v>
      </c>
      <c r="AQ23" s="65">
        <v>0</v>
      </c>
      <c r="AR23" s="65">
        <v>0</v>
      </c>
      <c r="AS23" s="65">
        <v>0</v>
      </c>
      <c r="AT23" s="65">
        <v>0</v>
      </c>
      <c r="AU23" s="65">
        <v>0</v>
      </c>
      <c r="AV23" s="65">
        <v>0</v>
      </c>
      <c r="AW23" s="65">
        <v>0</v>
      </c>
      <c r="AX23" s="65">
        <v>0</v>
      </c>
      <c r="AY23" s="65">
        <v>0</v>
      </c>
      <c r="AZ23" s="65">
        <v>0</v>
      </c>
      <c r="BA23" s="65">
        <v>0</v>
      </c>
      <c r="BB23" s="65">
        <v>0</v>
      </c>
      <c r="BC23" s="65">
        <v>0</v>
      </c>
      <c r="BD23" s="65">
        <v>0</v>
      </c>
      <c r="BE23" s="65">
        <v>0</v>
      </c>
      <c r="BF23" s="65">
        <v>0</v>
      </c>
      <c r="BG23" s="65">
        <v>0</v>
      </c>
      <c r="BH23" s="65">
        <v>0</v>
      </c>
      <c r="BI23" s="65">
        <v>0</v>
      </c>
      <c r="BJ23" s="65">
        <v>0</v>
      </c>
      <c r="BK23" s="65">
        <v>0</v>
      </c>
      <c r="BL23" s="65">
        <v>0</v>
      </c>
      <c r="BM23" s="65">
        <v>0</v>
      </c>
      <c r="BN23" s="65">
        <v>0</v>
      </c>
      <c r="BO23" s="65">
        <v>0</v>
      </c>
      <c r="BP23" s="65">
        <v>0</v>
      </c>
      <c r="BQ23" s="65">
        <v>0</v>
      </c>
      <c r="BR23" s="65">
        <v>0</v>
      </c>
      <c r="BS23" s="65">
        <v>0</v>
      </c>
      <c r="BT23" s="65">
        <v>0</v>
      </c>
      <c r="BU23" s="65">
        <v>0</v>
      </c>
      <c r="BV23" s="65">
        <v>0</v>
      </c>
      <c r="BW23" s="65">
        <v>0</v>
      </c>
      <c r="BX23" s="65">
        <v>0</v>
      </c>
      <c r="BY23" s="65">
        <v>0</v>
      </c>
      <c r="BZ23" s="65">
        <v>0</v>
      </c>
      <c r="CA23" s="65">
        <v>0</v>
      </c>
      <c r="CB23" s="65">
        <v>0</v>
      </c>
      <c r="CC23" s="65">
        <v>0</v>
      </c>
      <c r="CD23" s="65">
        <v>0</v>
      </c>
      <c r="CE23" s="65">
        <v>0</v>
      </c>
      <c r="CF23" s="65">
        <v>0</v>
      </c>
      <c r="CG23" s="65">
        <v>0</v>
      </c>
      <c r="CH23" s="65">
        <v>0</v>
      </c>
      <c r="CI23" s="65">
        <v>0</v>
      </c>
      <c r="CJ23" s="65">
        <v>0</v>
      </c>
      <c r="CK23" s="65">
        <v>0</v>
      </c>
      <c r="CL23" s="65">
        <v>0</v>
      </c>
      <c r="CM23" s="65">
        <v>0</v>
      </c>
      <c r="CN23" s="65">
        <v>0</v>
      </c>
      <c r="CO23" s="65">
        <v>0</v>
      </c>
      <c r="CP23" s="65">
        <v>0</v>
      </c>
      <c r="CQ23" s="65">
        <v>0</v>
      </c>
      <c r="CR23" s="65">
        <v>0</v>
      </c>
      <c r="CS23" s="65">
        <v>0</v>
      </c>
      <c r="CT23" s="65">
        <v>0</v>
      </c>
      <c r="CU23" s="65">
        <v>0</v>
      </c>
      <c r="CV23" s="65">
        <v>0</v>
      </c>
      <c r="CW23" s="65">
        <v>0</v>
      </c>
      <c r="CX23" s="65">
        <v>0</v>
      </c>
      <c r="CY23" s="65">
        <v>0</v>
      </c>
      <c r="CZ23" s="65">
        <v>0</v>
      </c>
      <c r="DA23" s="65">
        <v>0</v>
      </c>
      <c r="DB23" s="65">
        <v>0</v>
      </c>
      <c r="DC23" s="65">
        <v>0</v>
      </c>
      <c r="DD23" s="65">
        <v>0</v>
      </c>
      <c r="DE23" s="65">
        <v>0</v>
      </c>
      <c r="DF23" s="65">
        <v>0</v>
      </c>
      <c r="DG23" s="65">
        <v>0</v>
      </c>
      <c r="DH23" s="65">
        <v>0</v>
      </c>
      <c r="DI23" s="65">
        <v>0</v>
      </c>
      <c r="DJ23" s="65">
        <v>0</v>
      </c>
      <c r="DK23" s="65">
        <v>0</v>
      </c>
      <c r="DL23" s="65">
        <v>0</v>
      </c>
      <c r="DM23" s="65">
        <v>0</v>
      </c>
      <c r="DN23" s="65">
        <v>0</v>
      </c>
      <c r="DO23" s="65">
        <v>0</v>
      </c>
      <c r="DP23" s="65">
        <v>0</v>
      </c>
      <c r="DQ23" s="65">
        <v>0</v>
      </c>
      <c r="DR23" s="65">
        <v>0</v>
      </c>
      <c r="DS23" s="65">
        <v>0</v>
      </c>
      <c r="DT23" s="14"/>
      <c r="DU23" s="10"/>
    </row>
    <row r="24" spans="1:125">
      <c r="A24" s="11"/>
      <c r="C24" s="882"/>
      <c r="E24" s="12"/>
      <c r="F24" s="13"/>
      <c r="G24" s="13"/>
      <c r="H24" s="13"/>
      <c r="I24" s="13"/>
      <c r="J24" s="13"/>
      <c r="K24" s="35">
        <v>201</v>
      </c>
      <c r="L24" s="36" t="s">
        <v>27</v>
      </c>
      <c r="M24" s="59">
        <v>0.74610952502765016</v>
      </c>
      <c r="N24" s="61">
        <v>0.80231709177921862</v>
      </c>
      <c r="O24" s="65">
        <v>2.5556572534174551E-5</v>
      </c>
      <c r="P24" s="65">
        <v>0</v>
      </c>
      <c r="Q24" s="65">
        <v>0</v>
      </c>
      <c r="R24" s="65">
        <v>0</v>
      </c>
      <c r="S24" s="65">
        <v>0</v>
      </c>
      <c r="T24" s="65">
        <v>0</v>
      </c>
      <c r="U24" s="65">
        <v>0</v>
      </c>
      <c r="V24" s="65">
        <v>0</v>
      </c>
      <c r="W24" s="65">
        <v>0</v>
      </c>
      <c r="X24" s="65">
        <v>0</v>
      </c>
      <c r="Y24" s="65">
        <v>0</v>
      </c>
      <c r="Z24" s="65">
        <v>0</v>
      </c>
      <c r="AA24" s="65">
        <v>0</v>
      </c>
      <c r="AB24" s="65">
        <v>0</v>
      </c>
      <c r="AC24" s="65">
        <v>0</v>
      </c>
      <c r="AD24" s="65">
        <v>0</v>
      </c>
      <c r="AE24" s="65">
        <v>0</v>
      </c>
      <c r="AF24" s="65">
        <v>0</v>
      </c>
      <c r="AG24" s="65">
        <v>0</v>
      </c>
      <c r="AH24" s="65">
        <v>0</v>
      </c>
      <c r="AI24" s="65">
        <v>0</v>
      </c>
      <c r="AJ24" s="65">
        <v>0</v>
      </c>
      <c r="AK24" s="65">
        <v>0</v>
      </c>
      <c r="AL24" s="65">
        <v>0</v>
      </c>
      <c r="AM24" s="65">
        <v>0</v>
      </c>
      <c r="AN24" s="65">
        <v>0</v>
      </c>
      <c r="AO24" s="65">
        <v>0</v>
      </c>
      <c r="AP24" s="65">
        <v>0</v>
      </c>
      <c r="AQ24" s="65">
        <v>0</v>
      </c>
      <c r="AR24" s="65">
        <v>0</v>
      </c>
      <c r="AS24" s="65">
        <v>0</v>
      </c>
      <c r="AT24" s="65">
        <v>0</v>
      </c>
      <c r="AU24" s="65">
        <v>0</v>
      </c>
      <c r="AV24" s="65">
        <v>0</v>
      </c>
      <c r="AW24" s="65">
        <v>0</v>
      </c>
      <c r="AX24" s="65">
        <v>0</v>
      </c>
      <c r="AY24" s="65">
        <v>0</v>
      </c>
      <c r="AZ24" s="65">
        <v>0</v>
      </c>
      <c r="BA24" s="65">
        <v>0</v>
      </c>
      <c r="BB24" s="65">
        <v>0</v>
      </c>
      <c r="BC24" s="65">
        <v>0</v>
      </c>
      <c r="BD24" s="65">
        <v>0</v>
      </c>
      <c r="BE24" s="65">
        <v>0</v>
      </c>
      <c r="BF24" s="65">
        <v>0</v>
      </c>
      <c r="BG24" s="65">
        <v>0</v>
      </c>
      <c r="BH24" s="65">
        <v>0</v>
      </c>
      <c r="BI24" s="65">
        <v>0</v>
      </c>
      <c r="BJ24" s="65">
        <v>0</v>
      </c>
      <c r="BK24" s="65">
        <v>0</v>
      </c>
      <c r="BL24" s="65">
        <v>0</v>
      </c>
      <c r="BM24" s="65">
        <v>0</v>
      </c>
      <c r="BN24" s="65">
        <v>0</v>
      </c>
      <c r="BO24" s="65">
        <v>0</v>
      </c>
      <c r="BP24" s="65">
        <v>0</v>
      </c>
      <c r="BQ24" s="65">
        <v>0</v>
      </c>
      <c r="BR24" s="65">
        <v>0</v>
      </c>
      <c r="BS24" s="65">
        <v>0</v>
      </c>
      <c r="BT24" s="65">
        <v>0</v>
      </c>
      <c r="BU24" s="65">
        <v>0</v>
      </c>
      <c r="BV24" s="65">
        <v>0</v>
      </c>
      <c r="BW24" s="65">
        <v>0</v>
      </c>
      <c r="BX24" s="65">
        <v>0</v>
      </c>
      <c r="BY24" s="65">
        <v>0</v>
      </c>
      <c r="BZ24" s="65">
        <v>0</v>
      </c>
      <c r="CA24" s="65">
        <v>0</v>
      </c>
      <c r="CB24" s="65">
        <v>0</v>
      </c>
      <c r="CC24" s="65">
        <v>0</v>
      </c>
      <c r="CD24" s="65">
        <v>0</v>
      </c>
      <c r="CE24" s="65">
        <v>0</v>
      </c>
      <c r="CF24" s="65">
        <v>0</v>
      </c>
      <c r="CG24" s="65">
        <v>0</v>
      </c>
      <c r="CH24" s="65">
        <v>0</v>
      </c>
      <c r="CI24" s="65">
        <v>0</v>
      </c>
      <c r="CJ24" s="65">
        <v>0</v>
      </c>
      <c r="CK24" s="65">
        <v>0</v>
      </c>
      <c r="CL24" s="65">
        <v>0</v>
      </c>
      <c r="CM24" s="65">
        <v>0</v>
      </c>
      <c r="CN24" s="65">
        <v>0</v>
      </c>
      <c r="CO24" s="65">
        <v>0</v>
      </c>
      <c r="CP24" s="65">
        <v>0</v>
      </c>
      <c r="CQ24" s="65">
        <v>0</v>
      </c>
      <c r="CR24" s="65">
        <v>0</v>
      </c>
      <c r="CS24" s="65">
        <v>0</v>
      </c>
      <c r="CT24" s="65">
        <v>0</v>
      </c>
      <c r="CU24" s="65">
        <v>0</v>
      </c>
      <c r="CV24" s="65">
        <v>0</v>
      </c>
      <c r="CW24" s="65">
        <v>0</v>
      </c>
      <c r="CX24" s="65">
        <v>0</v>
      </c>
      <c r="CY24" s="65">
        <v>0</v>
      </c>
      <c r="CZ24" s="65">
        <v>0</v>
      </c>
      <c r="DA24" s="65">
        <v>0</v>
      </c>
      <c r="DB24" s="65">
        <v>0</v>
      </c>
      <c r="DC24" s="65">
        <v>0</v>
      </c>
      <c r="DD24" s="65">
        <v>0</v>
      </c>
      <c r="DE24" s="65">
        <v>0</v>
      </c>
      <c r="DF24" s="65">
        <v>0</v>
      </c>
      <c r="DG24" s="65">
        <v>0</v>
      </c>
      <c r="DH24" s="65">
        <v>0</v>
      </c>
      <c r="DI24" s="65">
        <v>0</v>
      </c>
      <c r="DJ24" s="65">
        <v>0</v>
      </c>
      <c r="DK24" s="65">
        <v>0</v>
      </c>
      <c r="DL24" s="65">
        <v>0</v>
      </c>
      <c r="DM24" s="65">
        <v>0</v>
      </c>
      <c r="DN24" s="65">
        <v>0</v>
      </c>
      <c r="DO24" s="65">
        <v>0</v>
      </c>
      <c r="DP24" s="65">
        <v>0</v>
      </c>
      <c r="DQ24" s="65">
        <v>0</v>
      </c>
      <c r="DR24" s="65">
        <v>0</v>
      </c>
      <c r="DS24" s="65">
        <v>0</v>
      </c>
      <c r="DT24" s="14"/>
      <c r="DU24" s="10"/>
    </row>
    <row r="25" spans="1:125">
      <c r="A25" s="11"/>
      <c r="C25" s="882"/>
      <c r="E25" s="12"/>
      <c r="F25" s="13"/>
      <c r="G25" s="13"/>
      <c r="H25" s="13"/>
      <c r="I25" s="13"/>
      <c r="J25" s="13"/>
      <c r="K25" s="35">
        <v>202</v>
      </c>
      <c r="L25" s="36" t="s">
        <v>28</v>
      </c>
      <c r="M25" s="59">
        <v>1.1503425581373785</v>
      </c>
      <c r="N25" s="61">
        <v>0.57175736095979057</v>
      </c>
      <c r="O25" s="65">
        <v>2.5446768256488057E-4</v>
      </c>
      <c r="P25" s="65">
        <v>1.7778789729471932E-4</v>
      </c>
      <c r="Q25" s="65">
        <v>0</v>
      </c>
      <c r="R25" s="65">
        <v>0</v>
      </c>
      <c r="S25" s="65">
        <v>0</v>
      </c>
      <c r="T25" s="65">
        <v>0</v>
      </c>
      <c r="U25" s="65">
        <v>0</v>
      </c>
      <c r="V25" s="65">
        <v>0</v>
      </c>
      <c r="W25" s="65">
        <v>0</v>
      </c>
      <c r="X25" s="65">
        <v>0</v>
      </c>
      <c r="Y25" s="65">
        <v>0</v>
      </c>
      <c r="Z25" s="65">
        <v>0</v>
      </c>
      <c r="AA25" s="65">
        <v>0</v>
      </c>
      <c r="AB25" s="65">
        <v>0</v>
      </c>
      <c r="AC25" s="65">
        <v>0</v>
      </c>
      <c r="AD25" s="65">
        <v>0</v>
      </c>
      <c r="AE25" s="65">
        <v>0</v>
      </c>
      <c r="AF25" s="65">
        <v>0</v>
      </c>
      <c r="AG25" s="65">
        <v>0</v>
      </c>
      <c r="AH25" s="65">
        <v>0</v>
      </c>
      <c r="AI25" s="65">
        <v>0</v>
      </c>
      <c r="AJ25" s="65">
        <v>0</v>
      </c>
      <c r="AK25" s="65">
        <v>0</v>
      </c>
      <c r="AL25" s="65">
        <v>0</v>
      </c>
      <c r="AM25" s="65">
        <v>0</v>
      </c>
      <c r="AN25" s="65">
        <v>0</v>
      </c>
      <c r="AO25" s="65">
        <v>0</v>
      </c>
      <c r="AP25" s="65">
        <v>0</v>
      </c>
      <c r="AQ25" s="65">
        <v>0</v>
      </c>
      <c r="AR25" s="65">
        <v>0</v>
      </c>
      <c r="AS25" s="65">
        <v>0</v>
      </c>
      <c r="AT25" s="65">
        <v>0</v>
      </c>
      <c r="AU25" s="65">
        <v>0</v>
      </c>
      <c r="AV25" s="65">
        <v>0</v>
      </c>
      <c r="AW25" s="65">
        <v>0</v>
      </c>
      <c r="AX25" s="65">
        <v>0</v>
      </c>
      <c r="AY25" s="65">
        <v>0</v>
      </c>
      <c r="AZ25" s="65">
        <v>0</v>
      </c>
      <c r="BA25" s="65">
        <v>0</v>
      </c>
      <c r="BB25" s="65">
        <v>0</v>
      </c>
      <c r="BC25" s="65">
        <v>0</v>
      </c>
      <c r="BD25" s="65">
        <v>0</v>
      </c>
      <c r="BE25" s="65">
        <v>0</v>
      </c>
      <c r="BF25" s="65">
        <v>0</v>
      </c>
      <c r="BG25" s="65">
        <v>0</v>
      </c>
      <c r="BH25" s="65">
        <v>0</v>
      </c>
      <c r="BI25" s="65">
        <v>0</v>
      </c>
      <c r="BJ25" s="65">
        <v>0</v>
      </c>
      <c r="BK25" s="65">
        <v>0</v>
      </c>
      <c r="BL25" s="65">
        <v>0</v>
      </c>
      <c r="BM25" s="65">
        <v>0</v>
      </c>
      <c r="BN25" s="65">
        <v>0</v>
      </c>
      <c r="BO25" s="65">
        <v>0</v>
      </c>
      <c r="BP25" s="65">
        <v>0</v>
      </c>
      <c r="BQ25" s="65">
        <v>0</v>
      </c>
      <c r="BR25" s="65">
        <v>0</v>
      </c>
      <c r="BS25" s="65">
        <v>0</v>
      </c>
      <c r="BT25" s="65">
        <v>0</v>
      </c>
      <c r="BU25" s="65">
        <v>0</v>
      </c>
      <c r="BV25" s="65">
        <v>0</v>
      </c>
      <c r="BW25" s="65">
        <v>0</v>
      </c>
      <c r="BX25" s="65">
        <v>0</v>
      </c>
      <c r="BY25" s="65">
        <v>0</v>
      </c>
      <c r="BZ25" s="65">
        <v>0</v>
      </c>
      <c r="CA25" s="65">
        <v>0</v>
      </c>
      <c r="CB25" s="65">
        <v>0</v>
      </c>
      <c r="CC25" s="65">
        <v>0</v>
      </c>
      <c r="CD25" s="65">
        <v>0</v>
      </c>
      <c r="CE25" s="65">
        <v>0</v>
      </c>
      <c r="CF25" s="65">
        <v>0</v>
      </c>
      <c r="CG25" s="65">
        <v>0</v>
      </c>
      <c r="CH25" s="65">
        <v>0</v>
      </c>
      <c r="CI25" s="65">
        <v>0</v>
      </c>
      <c r="CJ25" s="65">
        <v>0</v>
      </c>
      <c r="CK25" s="65">
        <v>0</v>
      </c>
      <c r="CL25" s="65">
        <v>0</v>
      </c>
      <c r="CM25" s="65">
        <v>0</v>
      </c>
      <c r="CN25" s="65">
        <v>0</v>
      </c>
      <c r="CO25" s="65">
        <v>0</v>
      </c>
      <c r="CP25" s="65">
        <v>0</v>
      </c>
      <c r="CQ25" s="65">
        <v>0</v>
      </c>
      <c r="CR25" s="65">
        <v>0</v>
      </c>
      <c r="CS25" s="65">
        <v>0</v>
      </c>
      <c r="CT25" s="65">
        <v>0</v>
      </c>
      <c r="CU25" s="65">
        <v>0</v>
      </c>
      <c r="CV25" s="65">
        <v>0</v>
      </c>
      <c r="CW25" s="65">
        <v>0</v>
      </c>
      <c r="CX25" s="65">
        <v>0</v>
      </c>
      <c r="CY25" s="65">
        <v>0</v>
      </c>
      <c r="CZ25" s="65">
        <v>0</v>
      </c>
      <c r="DA25" s="65">
        <v>0</v>
      </c>
      <c r="DB25" s="65">
        <v>0</v>
      </c>
      <c r="DC25" s="65">
        <v>0</v>
      </c>
      <c r="DD25" s="65">
        <v>0</v>
      </c>
      <c r="DE25" s="65">
        <v>0</v>
      </c>
      <c r="DF25" s="65">
        <v>0</v>
      </c>
      <c r="DG25" s="65">
        <v>0</v>
      </c>
      <c r="DH25" s="65">
        <v>0</v>
      </c>
      <c r="DI25" s="65">
        <v>0</v>
      </c>
      <c r="DJ25" s="65">
        <v>0</v>
      </c>
      <c r="DK25" s="65">
        <v>0</v>
      </c>
      <c r="DL25" s="65">
        <v>0</v>
      </c>
      <c r="DM25" s="65">
        <v>0</v>
      </c>
      <c r="DN25" s="65">
        <v>0</v>
      </c>
      <c r="DO25" s="65">
        <v>0</v>
      </c>
      <c r="DP25" s="65">
        <v>0</v>
      </c>
      <c r="DQ25" s="65">
        <v>0</v>
      </c>
      <c r="DR25" s="65">
        <v>0</v>
      </c>
      <c r="DS25" s="65">
        <v>0</v>
      </c>
      <c r="DT25" s="14"/>
      <c r="DU25" s="10"/>
    </row>
    <row r="26" spans="1:125">
      <c r="A26" s="11"/>
      <c r="C26" s="882"/>
      <c r="E26" s="12"/>
      <c r="F26" s="13"/>
      <c r="G26" s="13"/>
      <c r="H26" s="13"/>
      <c r="I26" s="13"/>
      <c r="J26" s="13"/>
      <c r="K26" s="35">
        <v>203</v>
      </c>
      <c r="L26" s="36" t="s">
        <v>29</v>
      </c>
      <c r="M26" s="59">
        <v>0.74680286296064535</v>
      </c>
      <c r="N26" s="61">
        <v>0.65265827828046064</v>
      </c>
      <c r="O26" s="65">
        <v>0</v>
      </c>
      <c r="P26" s="65">
        <v>0</v>
      </c>
      <c r="Q26" s="65">
        <v>0</v>
      </c>
      <c r="R26" s="65">
        <v>0</v>
      </c>
      <c r="S26" s="65">
        <v>0</v>
      </c>
      <c r="T26" s="65">
        <v>0</v>
      </c>
      <c r="U26" s="65">
        <v>0</v>
      </c>
      <c r="V26" s="65">
        <v>0</v>
      </c>
      <c r="W26" s="65">
        <v>0</v>
      </c>
      <c r="X26" s="65">
        <v>0</v>
      </c>
      <c r="Y26" s="65">
        <v>0</v>
      </c>
      <c r="Z26" s="65">
        <v>0</v>
      </c>
      <c r="AA26" s="65">
        <v>0</v>
      </c>
      <c r="AB26" s="65">
        <v>0</v>
      </c>
      <c r="AC26" s="65">
        <v>0</v>
      </c>
      <c r="AD26" s="65">
        <v>0</v>
      </c>
      <c r="AE26" s="65">
        <v>0</v>
      </c>
      <c r="AF26" s="65">
        <v>0</v>
      </c>
      <c r="AG26" s="65">
        <v>0</v>
      </c>
      <c r="AH26" s="65">
        <v>0</v>
      </c>
      <c r="AI26" s="65">
        <v>0</v>
      </c>
      <c r="AJ26" s="65">
        <v>0</v>
      </c>
      <c r="AK26" s="65">
        <v>0</v>
      </c>
      <c r="AL26" s="65">
        <v>0</v>
      </c>
      <c r="AM26" s="65">
        <v>0</v>
      </c>
      <c r="AN26" s="65">
        <v>0</v>
      </c>
      <c r="AO26" s="65">
        <v>0</v>
      </c>
      <c r="AP26" s="65">
        <v>0</v>
      </c>
      <c r="AQ26" s="65">
        <v>0</v>
      </c>
      <c r="AR26" s="65">
        <v>0</v>
      </c>
      <c r="AS26" s="65">
        <v>0</v>
      </c>
      <c r="AT26" s="65">
        <v>0</v>
      </c>
      <c r="AU26" s="65">
        <v>0</v>
      </c>
      <c r="AV26" s="65">
        <v>0</v>
      </c>
      <c r="AW26" s="65">
        <v>0</v>
      </c>
      <c r="AX26" s="65">
        <v>0</v>
      </c>
      <c r="AY26" s="65">
        <v>0</v>
      </c>
      <c r="AZ26" s="65">
        <v>0</v>
      </c>
      <c r="BA26" s="65">
        <v>0</v>
      </c>
      <c r="BB26" s="65">
        <v>0</v>
      </c>
      <c r="BC26" s="65">
        <v>0</v>
      </c>
      <c r="BD26" s="65">
        <v>0</v>
      </c>
      <c r="BE26" s="65">
        <v>0</v>
      </c>
      <c r="BF26" s="65">
        <v>0</v>
      </c>
      <c r="BG26" s="65">
        <v>0</v>
      </c>
      <c r="BH26" s="65">
        <v>0</v>
      </c>
      <c r="BI26" s="65">
        <v>0</v>
      </c>
      <c r="BJ26" s="65">
        <v>0</v>
      </c>
      <c r="BK26" s="65">
        <v>0</v>
      </c>
      <c r="BL26" s="65">
        <v>0</v>
      </c>
      <c r="BM26" s="65">
        <v>0</v>
      </c>
      <c r="BN26" s="65">
        <v>0</v>
      </c>
      <c r="BO26" s="65">
        <v>0</v>
      </c>
      <c r="BP26" s="65">
        <v>0</v>
      </c>
      <c r="BQ26" s="65">
        <v>0</v>
      </c>
      <c r="BR26" s="65">
        <v>0</v>
      </c>
      <c r="BS26" s="65">
        <v>0</v>
      </c>
      <c r="BT26" s="65">
        <v>0</v>
      </c>
      <c r="BU26" s="65">
        <v>0</v>
      </c>
      <c r="BV26" s="65">
        <v>0</v>
      </c>
      <c r="BW26" s="65">
        <v>0</v>
      </c>
      <c r="BX26" s="65">
        <v>0</v>
      </c>
      <c r="BY26" s="65">
        <v>0</v>
      </c>
      <c r="BZ26" s="65">
        <v>0</v>
      </c>
      <c r="CA26" s="65">
        <v>0</v>
      </c>
      <c r="CB26" s="65">
        <v>0</v>
      </c>
      <c r="CC26" s="65">
        <v>0</v>
      </c>
      <c r="CD26" s="65">
        <v>0</v>
      </c>
      <c r="CE26" s="65">
        <v>0</v>
      </c>
      <c r="CF26" s="65">
        <v>0</v>
      </c>
      <c r="CG26" s="65">
        <v>0</v>
      </c>
      <c r="CH26" s="65">
        <v>0</v>
      </c>
      <c r="CI26" s="65">
        <v>0</v>
      </c>
      <c r="CJ26" s="65">
        <v>0</v>
      </c>
      <c r="CK26" s="65">
        <v>0</v>
      </c>
      <c r="CL26" s="65">
        <v>0</v>
      </c>
      <c r="CM26" s="65">
        <v>0</v>
      </c>
      <c r="CN26" s="65">
        <v>0</v>
      </c>
      <c r="CO26" s="65">
        <v>0</v>
      </c>
      <c r="CP26" s="65">
        <v>0</v>
      </c>
      <c r="CQ26" s="65">
        <v>0</v>
      </c>
      <c r="CR26" s="65">
        <v>0</v>
      </c>
      <c r="CS26" s="65">
        <v>0</v>
      </c>
      <c r="CT26" s="65">
        <v>0</v>
      </c>
      <c r="CU26" s="65">
        <v>0</v>
      </c>
      <c r="CV26" s="65">
        <v>0</v>
      </c>
      <c r="CW26" s="65">
        <v>0</v>
      </c>
      <c r="CX26" s="65">
        <v>0</v>
      </c>
      <c r="CY26" s="65">
        <v>0</v>
      </c>
      <c r="CZ26" s="65">
        <v>0</v>
      </c>
      <c r="DA26" s="65">
        <v>0</v>
      </c>
      <c r="DB26" s="65">
        <v>0</v>
      </c>
      <c r="DC26" s="65">
        <v>0</v>
      </c>
      <c r="DD26" s="65">
        <v>0</v>
      </c>
      <c r="DE26" s="65">
        <v>0</v>
      </c>
      <c r="DF26" s="65">
        <v>0</v>
      </c>
      <c r="DG26" s="65">
        <v>0</v>
      </c>
      <c r="DH26" s="65">
        <v>0</v>
      </c>
      <c r="DI26" s="65">
        <v>0</v>
      </c>
      <c r="DJ26" s="65">
        <v>0</v>
      </c>
      <c r="DK26" s="65">
        <v>0</v>
      </c>
      <c r="DL26" s="65">
        <v>0</v>
      </c>
      <c r="DM26" s="65">
        <v>0</v>
      </c>
      <c r="DN26" s="65">
        <v>0</v>
      </c>
      <c r="DO26" s="65">
        <v>0</v>
      </c>
      <c r="DP26" s="65">
        <v>0</v>
      </c>
      <c r="DQ26" s="65">
        <v>0</v>
      </c>
      <c r="DR26" s="65">
        <v>0</v>
      </c>
      <c r="DS26" s="65">
        <v>0</v>
      </c>
      <c r="DT26" s="14"/>
      <c r="DU26" s="10"/>
    </row>
    <row r="27" spans="1:125">
      <c r="A27" s="11"/>
      <c r="C27" s="882"/>
      <c r="E27" s="12"/>
      <c r="F27" s="13"/>
      <c r="G27" s="13"/>
      <c r="H27" s="13"/>
      <c r="I27" s="13"/>
      <c r="J27" s="13"/>
      <c r="K27" s="35">
        <v>204</v>
      </c>
      <c r="L27" s="37" t="s">
        <v>30</v>
      </c>
      <c r="M27" s="59">
        <v>0.9414991827111594</v>
      </c>
      <c r="N27" s="61">
        <v>0.66639053758462341</v>
      </c>
      <c r="O27" s="65">
        <v>0</v>
      </c>
      <c r="P27" s="65">
        <v>8.0667331319207335E-6</v>
      </c>
      <c r="Q27" s="65">
        <v>0</v>
      </c>
      <c r="R27" s="65">
        <v>0</v>
      </c>
      <c r="S27" s="65">
        <v>0</v>
      </c>
      <c r="T27" s="65">
        <v>0</v>
      </c>
      <c r="U27" s="65">
        <v>0</v>
      </c>
      <c r="V27" s="65">
        <v>0</v>
      </c>
      <c r="W27" s="65">
        <v>0</v>
      </c>
      <c r="X27" s="65">
        <v>0</v>
      </c>
      <c r="Y27" s="65">
        <v>0</v>
      </c>
      <c r="Z27" s="65">
        <v>0</v>
      </c>
      <c r="AA27" s="65">
        <v>0</v>
      </c>
      <c r="AB27" s="65">
        <v>0</v>
      </c>
      <c r="AC27" s="65">
        <v>0</v>
      </c>
      <c r="AD27" s="65">
        <v>0</v>
      </c>
      <c r="AE27" s="65">
        <v>0</v>
      </c>
      <c r="AF27" s="65">
        <v>0</v>
      </c>
      <c r="AG27" s="65">
        <v>0</v>
      </c>
      <c r="AH27" s="65">
        <v>0</v>
      </c>
      <c r="AI27" s="65">
        <v>0</v>
      </c>
      <c r="AJ27" s="65">
        <v>0</v>
      </c>
      <c r="AK27" s="65">
        <v>0</v>
      </c>
      <c r="AL27" s="65">
        <v>0</v>
      </c>
      <c r="AM27" s="65">
        <v>0</v>
      </c>
      <c r="AN27" s="65">
        <v>0</v>
      </c>
      <c r="AO27" s="65">
        <v>0</v>
      </c>
      <c r="AP27" s="65">
        <v>0</v>
      </c>
      <c r="AQ27" s="65">
        <v>0</v>
      </c>
      <c r="AR27" s="65">
        <v>0</v>
      </c>
      <c r="AS27" s="65">
        <v>0</v>
      </c>
      <c r="AT27" s="65">
        <v>0</v>
      </c>
      <c r="AU27" s="65">
        <v>0</v>
      </c>
      <c r="AV27" s="65">
        <v>0</v>
      </c>
      <c r="AW27" s="65">
        <v>0</v>
      </c>
      <c r="AX27" s="65">
        <v>0</v>
      </c>
      <c r="AY27" s="65">
        <v>0</v>
      </c>
      <c r="AZ27" s="65">
        <v>0</v>
      </c>
      <c r="BA27" s="65">
        <v>0</v>
      </c>
      <c r="BB27" s="65">
        <v>0</v>
      </c>
      <c r="BC27" s="65">
        <v>0</v>
      </c>
      <c r="BD27" s="65">
        <v>0</v>
      </c>
      <c r="BE27" s="65">
        <v>0</v>
      </c>
      <c r="BF27" s="65">
        <v>0</v>
      </c>
      <c r="BG27" s="65">
        <v>0</v>
      </c>
      <c r="BH27" s="65">
        <v>0</v>
      </c>
      <c r="BI27" s="65">
        <v>0</v>
      </c>
      <c r="BJ27" s="65">
        <v>0</v>
      </c>
      <c r="BK27" s="65">
        <v>0</v>
      </c>
      <c r="BL27" s="65">
        <v>0</v>
      </c>
      <c r="BM27" s="65">
        <v>0</v>
      </c>
      <c r="BN27" s="65">
        <v>0</v>
      </c>
      <c r="BO27" s="65">
        <v>0</v>
      </c>
      <c r="BP27" s="65">
        <v>0</v>
      </c>
      <c r="BQ27" s="65">
        <v>0</v>
      </c>
      <c r="BR27" s="65">
        <v>0</v>
      </c>
      <c r="BS27" s="65">
        <v>0</v>
      </c>
      <c r="BT27" s="65">
        <v>0</v>
      </c>
      <c r="BU27" s="65">
        <v>0</v>
      </c>
      <c r="BV27" s="65">
        <v>0</v>
      </c>
      <c r="BW27" s="65">
        <v>0</v>
      </c>
      <c r="BX27" s="65">
        <v>0</v>
      </c>
      <c r="BY27" s="65">
        <v>0</v>
      </c>
      <c r="BZ27" s="65">
        <v>0</v>
      </c>
      <c r="CA27" s="65">
        <v>0</v>
      </c>
      <c r="CB27" s="65">
        <v>0</v>
      </c>
      <c r="CC27" s="65">
        <v>0</v>
      </c>
      <c r="CD27" s="65">
        <v>0</v>
      </c>
      <c r="CE27" s="65">
        <v>0</v>
      </c>
      <c r="CF27" s="65">
        <v>0</v>
      </c>
      <c r="CG27" s="65">
        <v>0</v>
      </c>
      <c r="CH27" s="65">
        <v>0</v>
      </c>
      <c r="CI27" s="65">
        <v>0</v>
      </c>
      <c r="CJ27" s="65">
        <v>0</v>
      </c>
      <c r="CK27" s="65">
        <v>0</v>
      </c>
      <c r="CL27" s="65">
        <v>0</v>
      </c>
      <c r="CM27" s="65">
        <v>0</v>
      </c>
      <c r="CN27" s="65">
        <v>0</v>
      </c>
      <c r="CO27" s="65">
        <v>0</v>
      </c>
      <c r="CP27" s="65">
        <v>0</v>
      </c>
      <c r="CQ27" s="65">
        <v>0</v>
      </c>
      <c r="CR27" s="65">
        <v>0</v>
      </c>
      <c r="CS27" s="65">
        <v>0</v>
      </c>
      <c r="CT27" s="65">
        <v>0</v>
      </c>
      <c r="CU27" s="65">
        <v>0</v>
      </c>
      <c r="CV27" s="65">
        <v>0</v>
      </c>
      <c r="CW27" s="65">
        <v>0</v>
      </c>
      <c r="CX27" s="65">
        <v>0</v>
      </c>
      <c r="CY27" s="65">
        <v>0</v>
      </c>
      <c r="CZ27" s="65">
        <v>0</v>
      </c>
      <c r="DA27" s="65">
        <v>0</v>
      </c>
      <c r="DB27" s="65">
        <v>0</v>
      </c>
      <c r="DC27" s="65">
        <v>0</v>
      </c>
      <c r="DD27" s="65">
        <v>0</v>
      </c>
      <c r="DE27" s="65">
        <v>0</v>
      </c>
      <c r="DF27" s="65">
        <v>0</v>
      </c>
      <c r="DG27" s="65">
        <v>0</v>
      </c>
      <c r="DH27" s="65">
        <v>0</v>
      </c>
      <c r="DI27" s="65">
        <v>0</v>
      </c>
      <c r="DJ27" s="65">
        <v>0</v>
      </c>
      <c r="DK27" s="65">
        <v>0</v>
      </c>
      <c r="DL27" s="65">
        <v>0</v>
      </c>
      <c r="DM27" s="65">
        <v>0</v>
      </c>
      <c r="DN27" s="65">
        <v>0</v>
      </c>
      <c r="DO27" s="65">
        <v>0</v>
      </c>
      <c r="DP27" s="65">
        <v>0</v>
      </c>
      <c r="DQ27" s="65">
        <v>0</v>
      </c>
      <c r="DR27" s="65">
        <v>0</v>
      </c>
      <c r="DS27" s="65">
        <v>0</v>
      </c>
      <c r="DT27" s="14"/>
      <c r="DU27" s="10"/>
    </row>
    <row r="28" spans="1:125">
      <c r="A28" s="11"/>
      <c r="C28" s="882"/>
      <c r="E28" s="12"/>
      <c r="F28" s="13"/>
      <c r="G28" s="13"/>
      <c r="H28" s="13"/>
      <c r="I28" s="13"/>
      <c r="J28" s="13"/>
      <c r="K28" s="35">
        <v>205</v>
      </c>
      <c r="L28" s="36" t="s">
        <v>31</v>
      </c>
      <c r="M28" s="59">
        <v>0.95450288038761244</v>
      </c>
      <c r="N28" s="61">
        <v>0.7654995997626699</v>
      </c>
      <c r="O28" s="65">
        <v>0</v>
      </c>
      <c r="P28" s="65">
        <v>0</v>
      </c>
      <c r="Q28" s="65">
        <v>0</v>
      </c>
      <c r="R28" s="65">
        <v>0</v>
      </c>
      <c r="S28" s="65">
        <v>0</v>
      </c>
      <c r="T28" s="65">
        <v>0</v>
      </c>
      <c r="U28" s="65">
        <v>0</v>
      </c>
      <c r="V28" s="65">
        <v>0</v>
      </c>
      <c r="W28" s="65">
        <v>0</v>
      </c>
      <c r="X28" s="65">
        <v>0</v>
      </c>
      <c r="Y28" s="65">
        <v>0</v>
      </c>
      <c r="Z28" s="65">
        <v>0</v>
      </c>
      <c r="AA28" s="65">
        <v>0</v>
      </c>
      <c r="AB28" s="65">
        <v>0</v>
      </c>
      <c r="AC28" s="65">
        <v>0</v>
      </c>
      <c r="AD28" s="65">
        <v>0</v>
      </c>
      <c r="AE28" s="65">
        <v>0</v>
      </c>
      <c r="AF28" s="65">
        <v>0</v>
      </c>
      <c r="AG28" s="65">
        <v>0</v>
      </c>
      <c r="AH28" s="65">
        <v>0</v>
      </c>
      <c r="AI28" s="65">
        <v>0</v>
      </c>
      <c r="AJ28" s="65">
        <v>0</v>
      </c>
      <c r="AK28" s="65">
        <v>0</v>
      </c>
      <c r="AL28" s="65">
        <v>0</v>
      </c>
      <c r="AM28" s="65">
        <v>0</v>
      </c>
      <c r="AN28" s="65">
        <v>0</v>
      </c>
      <c r="AO28" s="65">
        <v>0</v>
      </c>
      <c r="AP28" s="65">
        <v>0</v>
      </c>
      <c r="AQ28" s="65">
        <v>0</v>
      </c>
      <c r="AR28" s="65">
        <v>0</v>
      </c>
      <c r="AS28" s="65">
        <v>0</v>
      </c>
      <c r="AT28" s="65">
        <v>0</v>
      </c>
      <c r="AU28" s="65">
        <v>0</v>
      </c>
      <c r="AV28" s="65">
        <v>0</v>
      </c>
      <c r="AW28" s="65">
        <v>0</v>
      </c>
      <c r="AX28" s="65">
        <v>0</v>
      </c>
      <c r="AY28" s="65">
        <v>0</v>
      </c>
      <c r="AZ28" s="65">
        <v>0</v>
      </c>
      <c r="BA28" s="65">
        <v>0</v>
      </c>
      <c r="BB28" s="65">
        <v>0</v>
      </c>
      <c r="BC28" s="65">
        <v>0</v>
      </c>
      <c r="BD28" s="65">
        <v>0</v>
      </c>
      <c r="BE28" s="65">
        <v>0</v>
      </c>
      <c r="BF28" s="65">
        <v>0</v>
      </c>
      <c r="BG28" s="65">
        <v>0</v>
      </c>
      <c r="BH28" s="65">
        <v>0</v>
      </c>
      <c r="BI28" s="65">
        <v>0</v>
      </c>
      <c r="BJ28" s="65">
        <v>0</v>
      </c>
      <c r="BK28" s="65">
        <v>0</v>
      </c>
      <c r="BL28" s="65">
        <v>0</v>
      </c>
      <c r="BM28" s="65">
        <v>0</v>
      </c>
      <c r="BN28" s="65">
        <v>0</v>
      </c>
      <c r="BO28" s="65">
        <v>0</v>
      </c>
      <c r="BP28" s="65">
        <v>0</v>
      </c>
      <c r="BQ28" s="65">
        <v>0</v>
      </c>
      <c r="BR28" s="65">
        <v>0</v>
      </c>
      <c r="BS28" s="65">
        <v>0</v>
      </c>
      <c r="BT28" s="65">
        <v>0</v>
      </c>
      <c r="BU28" s="65">
        <v>0</v>
      </c>
      <c r="BV28" s="65">
        <v>0</v>
      </c>
      <c r="BW28" s="65">
        <v>0</v>
      </c>
      <c r="BX28" s="65">
        <v>0</v>
      </c>
      <c r="BY28" s="65">
        <v>0</v>
      </c>
      <c r="BZ28" s="65">
        <v>0</v>
      </c>
      <c r="CA28" s="65">
        <v>0</v>
      </c>
      <c r="CB28" s="65">
        <v>0</v>
      </c>
      <c r="CC28" s="65">
        <v>0</v>
      </c>
      <c r="CD28" s="65">
        <v>0</v>
      </c>
      <c r="CE28" s="65">
        <v>0</v>
      </c>
      <c r="CF28" s="65">
        <v>0</v>
      </c>
      <c r="CG28" s="65">
        <v>0</v>
      </c>
      <c r="CH28" s="65">
        <v>0</v>
      </c>
      <c r="CI28" s="65">
        <v>0</v>
      </c>
      <c r="CJ28" s="65">
        <v>0</v>
      </c>
      <c r="CK28" s="65">
        <v>0</v>
      </c>
      <c r="CL28" s="65">
        <v>0</v>
      </c>
      <c r="CM28" s="65">
        <v>0</v>
      </c>
      <c r="CN28" s="65">
        <v>0</v>
      </c>
      <c r="CO28" s="65">
        <v>0</v>
      </c>
      <c r="CP28" s="65">
        <v>0</v>
      </c>
      <c r="CQ28" s="65">
        <v>0</v>
      </c>
      <c r="CR28" s="65">
        <v>0</v>
      </c>
      <c r="CS28" s="65">
        <v>0</v>
      </c>
      <c r="CT28" s="65">
        <v>0</v>
      </c>
      <c r="CU28" s="65">
        <v>0</v>
      </c>
      <c r="CV28" s="65">
        <v>0</v>
      </c>
      <c r="CW28" s="65">
        <v>0</v>
      </c>
      <c r="CX28" s="65">
        <v>0</v>
      </c>
      <c r="CY28" s="65">
        <v>0</v>
      </c>
      <c r="CZ28" s="65">
        <v>0</v>
      </c>
      <c r="DA28" s="65">
        <v>0</v>
      </c>
      <c r="DB28" s="65">
        <v>0</v>
      </c>
      <c r="DC28" s="65">
        <v>0</v>
      </c>
      <c r="DD28" s="65">
        <v>0</v>
      </c>
      <c r="DE28" s="65">
        <v>0</v>
      </c>
      <c r="DF28" s="65">
        <v>0</v>
      </c>
      <c r="DG28" s="65">
        <v>0</v>
      </c>
      <c r="DH28" s="65">
        <v>0</v>
      </c>
      <c r="DI28" s="65">
        <v>0</v>
      </c>
      <c r="DJ28" s="65">
        <v>0</v>
      </c>
      <c r="DK28" s="65">
        <v>0</v>
      </c>
      <c r="DL28" s="65">
        <v>0</v>
      </c>
      <c r="DM28" s="65">
        <v>0</v>
      </c>
      <c r="DN28" s="65">
        <v>0</v>
      </c>
      <c r="DO28" s="65">
        <v>0</v>
      </c>
      <c r="DP28" s="65">
        <v>0</v>
      </c>
      <c r="DQ28" s="65">
        <v>0</v>
      </c>
      <c r="DR28" s="65">
        <v>0</v>
      </c>
      <c r="DS28" s="65">
        <v>0</v>
      </c>
      <c r="DT28" s="14"/>
      <c r="DU28" s="10"/>
    </row>
    <row r="29" spans="1:125" ht="14.25" thickBot="1">
      <c r="A29" s="11"/>
      <c r="C29" s="883"/>
      <c r="E29" s="12"/>
      <c r="F29" s="13"/>
      <c r="G29" s="13"/>
      <c r="H29" s="13"/>
      <c r="I29" s="13"/>
      <c r="J29" s="13"/>
      <c r="K29" s="35">
        <v>206</v>
      </c>
      <c r="L29" s="36" t="s">
        <v>32</v>
      </c>
      <c r="M29" s="59">
        <v>0.90724515497052038</v>
      </c>
      <c r="N29" s="61">
        <v>0.6290977808495245</v>
      </c>
      <c r="O29" s="65">
        <v>0</v>
      </c>
      <c r="P29" s="65">
        <v>0</v>
      </c>
      <c r="Q29" s="65">
        <v>0</v>
      </c>
      <c r="R29" s="65">
        <v>0</v>
      </c>
      <c r="S29" s="65">
        <v>0</v>
      </c>
      <c r="T29" s="65">
        <v>0</v>
      </c>
      <c r="U29" s="65">
        <v>0</v>
      </c>
      <c r="V29" s="65">
        <v>0</v>
      </c>
      <c r="W29" s="65">
        <v>0</v>
      </c>
      <c r="X29" s="65">
        <v>0</v>
      </c>
      <c r="Y29" s="65">
        <v>0</v>
      </c>
      <c r="Z29" s="65">
        <v>0</v>
      </c>
      <c r="AA29" s="65">
        <v>0</v>
      </c>
      <c r="AB29" s="65">
        <v>0</v>
      </c>
      <c r="AC29" s="65">
        <v>0</v>
      </c>
      <c r="AD29" s="65">
        <v>0</v>
      </c>
      <c r="AE29" s="65">
        <v>0</v>
      </c>
      <c r="AF29" s="65">
        <v>0</v>
      </c>
      <c r="AG29" s="65">
        <v>0</v>
      </c>
      <c r="AH29" s="65">
        <v>0</v>
      </c>
      <c r="AI29" s="65">
        <v>0</v>
      </c>
      <c r="AJ29" s="65">
        <v>0</v>
      </c>
      <c r="AK29" s="65">
        <v>0</v>
      </c>
      <c r="AL29" s="65">
        <v>0</v>
      </c>
      <c r="AM29" s="65">
        <v>0</v>
      </c>
      <c r="AN29" s="65">
        <v>0</v>
      </c>
      <c r="AO29" s="65">
        <v>0</v>
      </c>
      <c r="AP29" s="65">
        <v>0</v>
      </c>
      <c r="AQ29" s="65">
        <v>0</v>
      </c>
      <c r="AR29" s="65">
        <v>0</v>
      </c>
      <c r="AS29" s="65">
        <v>0</v>
      </c>
      <c r="AT29" s="65">
        <v>0</v>
      </c>
      <c r="AU29" s="65">
        <v>0</v>
      </c>
      <c r="AV29" s="65">
        <v>0</v>
      </c>
      <c r="AW29" s="65">
        <v>0</v>
      </c>
      <c r="AX29" s="65">
        <v>0</v>
      </c>
      <c r="AY29" s="65">
        <v>0</v>
      </c>
      <c r="AZ29" s="65">
        <v>0</v>
      </c>
      <c r="BA29" s="65">
        <v>0</v>
      </c>
      <c r="BB29" s="65">
        <v>0</v>
      </c>
      <c r="BC29" s="65">
        <v>0</v>
      </c>
      <c r="BD29" s="65">
        <v>0</v>
      </c>
      <c r="BE29" s="65">
        <v>0</v>
      </c>
      <c r="BF29" s="65">
        <v>0</v>
      </c>
      <c r="BG29" s="65">
        <v>0</v>
      </c>
      <c r="BH29" s="65">
        <v>0</v>
      </c>
      <c r="BI29" s="65">
        <v>0</v>
      </c>
      <c r="BJ29" s="65">
        <v>0</v>
      </c>
      <c r="BK29" s="65">
        <v>0</v>
      </c>
      <c r="BL29" s="65">
        <v>0</v>
      </c>
      <c r="BM29" s="65">
        <v>0</v>
      </c>
      <c r="BN29" s="65">
        <v>0</v>
      </c>
      <c r="BO29" s="65">
        <v>0</v>
      </c>
      <c r="BP29" s="65">
        <v>0</v>
      </c>
      <c r="BQ29" s="65">
        <v>0</v>
      </c>
      <c r="BR29" s="65">
        <v>0</v>
      </c>
      <c r="BS29" s="65">
        <v>0</v>
      </c>
      <c r="BT29" s="65">
        <v>0</v>
      </c>
      <c r="BU29" s="65">
        <v>0</v>
      </c>
      <c r="BV29" s="65">
        <v>0</v>
      </c>
      <c r="BW29" s="65">
        <v>0</v>
      </c>
      <c r="BX29" s="65">
        <v>0</v>
      </c>
      <c r="BY29" s="65">
        <v>0</v>
      </c>
      <c r="BZ29" s="65">
        <v>0</v>
      </c>
      <c r="CA29" s="65">
        <v>0</v>
      </c>
      <c r="CB29" s="65">
        <v>0</v>
      </c>
      <c r="CC29" s="65">
        <v>0</v>
      </c>
      <c r="CD29" s="65">
        <v>0</v>
      </c>
      <c r="CE29" s="65">
        <v>0</v>
      </c>
      <c r="CF29" s="65">
        <v>0</v>
      </c>
      <c r="CG29" s="65">
        <v>0</v>
      </c>
      <c r="CH29" s="65">
        <v>0</v>
      </c>
      <c r="CI29" s="65">
        <v>0</v>
      </c>
      <c r="CJ29" s="65">
        <v>0</v>
      </c>
      <c r="CK29" s="65">
        <v>0</v>
      </c>
      <c r="CL29" s="65">
        <v>0</v>
      </c>
      <c r="CM29" s="65">
        <v>0</v>
      </c>
      <c r="CN29" s="65">
        <v>0</v>
      </c>
      <c r="CO29" s="65">
        <v>0</v>
      </c>
      <c r="CP29" s="65">
        <v>0</v>
      </c>
      <c r="CQ29" s="65">
        <v>0</v>
      </c>
      <c r="CR29" s="65">
        <v>0</v>
      </c>
      <c r="CS29" s="65">
        <v>0</v>
      </c>
      <c r="CT29" s="65">
        <v>0</v>
      </c>
      <c r="CU29" s="65">
        <v>0</v>
      </c>
      <c r="CV29" s="65">
        <v>0</v>
      </c>
      <c r="CW29" s="65">
        <v>0</v>
      </c>
      <c r="CX29" s="65">
        <v>0</v>
      </c>
      <c r="CY29" s="65">
        <v>0</v>
      </c>
      <c r="CZ29" s="65">
        <v>0</v>
      </c>
      <c r="DA29" s="65">
        <v>0</v>
      </c>
      <c r="DB29" s="65">
        <v>0</v>
      </c>
      <c r="DC29" s="65">
        <v>0</v>
      </c>
      <c r="DD29" s="65">
        <v>0</v>
      </c>
      <c r="DE29" s="65">
        <v>0</v>
      </c>
      <c r="DF29" s="65">
        <v>0</v>
      </c>
      <c r="DG29" s="65">
        <v>0</v>
      </c>
      <c r="DH29" s="65">
        <v>0</v>
      </c>
      <c r="DI29" s="65">
        <v>0</v>
      </c>
      <c r="DJ29" s="65">
        <v>0</v>
      </c>
      <c r="DK29" s="65">
        <v>0</v>
      </c>
      <c r="DL29" s="65">
        <v>0</v>
      </c>
      <c r="DM29" s="65">
        <v>0</v>
      </c>
      <c r="DN29" s="65">
        <v>0</v>
      </c>
      <c r="DO29" s="65">
        <v>0</v>
      </c>
      <c r="DP29" s="65">
        <v>0</v>
      </c>
      <c r="DQ29" s="65">
        <v>0</v>
      </c>
      <c r="DR29" s="65">
        <v>0</v>
      </c>
      <c r="DS29" s="65">
        <v>0</v>
      </c>
      <c r="DT29" s="14"/>
      <c r="DU29" s="10"/>
    </row>
    <row r="30" spans="1:125">
      <c r="A30" s="11"/>
      <c r="B30" s="4"/>
      <c r="E30" s="12"/>
      <c r="F30" s="13"/>
      <c r="G30" s="13"/>
      <c r="H30" s="13"/>
      <c r="I30" s="13"/>
      <c r="J30" s="13"/>
      <c r="K30" s="35">
        <v>207</v>
      </c>
      <c r="L30" s="36" t="s">
        <v>33</v>
      </c>
      <c r="M30" s="59">
        <v>0.91885107165270208</v>
      </c>
      <c r="N30" s="61">
        <v>0.62075838059793464</v>
      </c>
      <c r="O30" s="65">
        <v>0</v>
      </c>
      <c r="P30" s="65">
        <v>0</v>
      </c>
      <c r="Q30" s="65">
        <v>0</v>
      </c>
      <c r="R30" s="65">
        <v>0</v>
      </c>
      <c r="S30" s="65">
        <v>0</v>
      </c>
      <c r="T30" s="65">
        <v>0</v>
      </c>
      <c r="U30" s="65">
        <v>0</v>
      </c>
      <c r="V30" s="65">
        <v>0</v>
      </c>
      <c r="W30" s="65">
        <v>0</v>
      </c>
      <c r="X30" s="65">
        <v>0</v>
      </c>
      <c r="Y30" s="65">
        <v>0</v>
      </c>
      <c r="Z30" s="65">
        <v>0</v>
      </c>
      <c r="AA30" s="65">
        <v>0</v>
      </c>
      <c r="AB30" s="65">
        <v>0</v>
      </c>
      <c r="AC30" s="65">
        <v>0</v>
      </c>
      <c r="AD30" s="65">
        <v>0</v>
      </c>
      <c r="AE30" s="65">
        <v>0</v>
      </c>
      <c r="AF30" s="65">
        <v>0</v>
      </c>
      <c r="AG30" s="65">
        <v>0</v>
      </c>
      <c r="AH30" s="65">
        <v>0</v>
      </c>
      <c r="AI30" s="65">
        <v>0</v>
      </c>
      <c r="AJ30" s="65">
        <v>0</v>
      </c>
      <c r="AK30" s="65">
        <v>0</v>
      </c>
      <c r="AL30" s="65">
        <v>0</v>
      </c>
      <c r="AM30" s="65">
        <v>0</v>
      </c>
      <c r="AN30" s="65">
        <v>0</v>
      </c>
      <c r="AO30" s="65">
        <v>0</v>
      </c>
      <c r="AP30" s="65">
        <v>0</v>
      </c>
      <c r="AQ30" s="65">
        <v>0</v>
      </c>
      <c r="AR30" s="65">
        <v>0</v>
      </c>
      <c r="AS30" s="65">
        <v>0</v>
      </c>
      <c r="AT30" s="65">
        <v>0</v>
      </c>
      <c r="AU30" s="65">
        <v>0</v>
      </c>
      <c r="AV30" s="65">
        <v>0</v>
      </c>
      <c r="AW30" s="65">
        <v>0</v>
      </c>
      <c r="AX30" s="65">
        <v>0</v>
      </c>
      <c r="AY30" s="65">
        <v>0</v>
      </c>
      <c r="AZ30" s="65">
        <v>0</v>
      </c>
      <c r="BA30" s="65">
        <v>0</v>
      </c>
      <c r="BB30" s="65">
        <v>0</v>
      </c>
      <c r="BC30" s="65">
        <v>0</v>
      </c>
      <c r="BD30" s="65">
        <v>0</v>
      </c>
      <c r="BE30" s="65">
        <v>0</v>
      </c>
      <c r="BF30" s="65">
        <v>0</v>
      </c>
      <c r="BG30" s="65">
        <v>0</v>
      </c>
      <c r="BH30" s="65">
        <v>0</v>
      </c>
      <c r="BI30" s="65">
        <v>0</v>
      </c>
      <c r="BJ30" s="65">
        <v>0</v>
      </c>
      <c r="BK30" s="65">
        <v>0</v>
      </c>
      <c r="BL30" s="65">
        <v>0</v>
      </c>
      <c r="BM30" s="65">
        <v>0</v>
      </c>
      <c r="BN30" s="65">
        <v>0</v>
      </c>
      <c r="BO30" s="65">
        <v>0</v>
      </c>
      <c r="BP30" s="65">
        <v>0</v>
      </c>
      <c r="BQ30" s="65">
        <v>0</v>
      </c>
      <c r="BR30" s="65">
        <v>0</v>
      </c>
      <c r="BS30" s="65">
        <v>0</v>
      </c>
      <c r="BT30" s="65">
        <v>0</v>
      </c>
      <c r="BU30" s="65">
        <v>0</v>
      </c>
      <c r="BV30" s="65">
        <v>0</v>
      </c>
      <c r="BW30" s="65">
        <v>0</v>
      </c>
      <c r="BX30" s="65">
        <v>0</v>
      </c>
      <c r="BY30" s="65">
        <v>0</v>
      </c>
      <c r="BZ30" s="65">
        <v>0</v>
      </c>
      <c r="CA30" s="65">
        <v>0</v>
      </c>
      <c r="CB30" s="65">
        <v>0</v>
      </c>
      <c r="CC30" s="65">
        <v>0</v>
      </c>
      <c r="CD30" s="65">
        <v>0</v>
      </c>
      <c r="CE30" s="65">
        <v>0</v>
      </c>
      <c r="CF30" s="65">
        <v>0</v>
      </c>
      <c r="CG30" s="65">
        <v>0</v>
      </c>
      <c r="CH30" s="65">
        <v>0</v>
      </c>
      <c r="CI30" s="65">
        <v>0</v>
      </c>
      <c r="CJ30" s="65">
        <v>0</v>
      </c>
      <c r="CK30" s="65">
        <v>0</v>
      </c>
      <c r="CL30" s="65">
        <v>0</v>
      </c>
      <c r="CM30" s="65">
        <v>0</v>
      </c>
      <c r="CN30" s="65">
        <v>0</v>
      </c>
      <c r="CO30" s="65">
        <v>0</v>
      </c>
      <c r="CP30" s="65">
        <v>0</v>
      </c>
      <c r="CQ30" s="65">
        <v>0</v>
      </c>
      <c r="CR30" s="65">
        <v>0</v>
      </c>
      <c r="CS30" s="65">
        <v>0</v>
      </c>
      <c r="CT30" s="65">
        <v>0</v>
      </c>
      <c r="CU30" s="65">
        <v>0</v>
      </c>
      <c r="CV30" s="65">
        <v>0</v>
      </c>
      <c r="CW30" s="65">
        <v>0</v>
      </c>
      <c r="CX30" s="65">
        <v>0</v>
      </c>
      <c r="CY30" s="65">
        <v>0</v>
      </c>
      <c r="CZ30" s="65">
        <v>0</v>
      </c>
      <c r="DA30" s="65">
        <v>0</v>
      </c>
      <c r="DB30" s="65">
        <v>0</v>
      </c>
      <c r="DC30" s="65">
        <v>0</v>
      </c>
      <c r="DD30" s="65">
        <v>0</v>
      </c>
      <c r="DE30" s="65">
        <v>0</v>
      </c>
      <c r="DF30" s="65">
        <v>0</v>
      </c>
      <c r="DG30" s="65">
        <v>0</v>
      </c>
      <c r="DH30" s="65">
        <v>0</v>
      </c>
      <c r="DI30" s="65">
        <v>0</v>
      </c>
      <c r="DJ30" s="65">
        <v>0</v>
      </c>
      <c r="DK30" s="65">
        <v>0</v>
      </c>
      <c r="DL30" s="65">
        <v>0</v>
      </c>
      <c r="DM30" s="65">
        <v>0</v>
      </c>
      <c r="DN30" s="65">
        <v>0</v>
      </c>
      <c r="DO30" s="65">
        <v>0</v>
      </c>
      <c r="DP30" s="65">
        <v>0</v>
      </c>
      <c r="DQ30" s="65">
        <v>0</v>
      </c>
      <c r="DR30" s="65">
        <v>0</v>
      </c>
      <c r="DS30" s="65">
        <v>0</v>
      </c>
      <c r="DT30" s="14"/>
      <c r="DU30" s="10"/>
    </row>
    <row r="31" spans="1:125">
      <c r="A31" s="11"/>
      <c r="B31" s="18" t="s">
        <v>6</v>
      </c>
      <c r="C31" s="18" t="s">
        <v>1343</v>
      </c>
      <c r="E31" s="12"/>
      <c r="F31" s="13"/>
      <c r="G31" s="13"/>
      <c r="H31" s="13"/>
      <c r="I31" s="13"/>
      <c r="J31" s="13"/>
      <c r="K31" s="35">
        <v>208</v>
      </c>
      <c r="L31" s="38" t="s">
        <v>34</v>
      </c>
      <c r="M31" s="59">
        <v>0.96622528534847862</v>
      </c>
      <c r="N31" s="61">
        <v>0.65646196033645465</v>
      </c>
      <c r="O31" s="65">
        <v>2.5953062030398895E-3</v>
      </c>
      <c r="P31" s="65">
        <v>4.0958682995877573E-3</v>
      </c>
      <c r="Q31" s="65">
        <v>0</v>
      </c>
      <c r="R31" s="65">
        <v>0</v>
      </c>
      <c r="S31" s="65">
        <v>0</v>
      </c>
      <c r="T31" s="65">
        <v>0</v>
      </c>
      <c r="U31" s="65">
        <v>0</v>
      </c>
      <c r="V31" s="65">
        <v>0</v>
      </c>
      <c r="W31" s="65">
        <v>0</v>
      </c>
      <c r="X31" s="65">
        <v>0</v>
      </c>
      <c r="Y31" s="65">
        <v>0</v>
      </c>
      <c r="Z31" s="65">
        <v>0</v>
      </c>
      <c r="AA31" s="65">
        <v>0</v>
      </c>
      <c r="AB31" s="65">
        <v>0</v>
      </c>
      <c r="AC31" s="65">
        <v>0</v>
      </c>
      <c r="AD31" s="65">
        <v>0</v>
      </c>
      <c r="AE31" s="65">
        <v>0</v>
      </c>
      <c r="AF31" s="65">
        <v>0</v>
      </c>
      <c r="AG31" s="65">
        <v>0</v>
      </c>
      <c r="AH31" s="65">
        <v>0</v>
      </c>
      <c r="AI31" s="65">
        <v>0</v>
      </c>
      <c r="AJ31" s="65">
        <v>0</v>
      </c>
      <c r="AK31" s="65">
        <v>0</v>
      </c>
      <c r="AL31" s="65">
        <v>0</v>
      </c>
      <c r="AM31" s="65">
        <v>0</v>
      </c>
      <c r="AN31" s="65">
        <v>0</v>
      </c>
      <c r="AO31" s="65">
        <v>0</v>
      </c>
      <c r="AP31" s="65">
        <v>0</v>
      </c>
      <c r="AQ31" s="65">
        <v>0</v>
      </c>
      <c r="AR31" s="65">
        <v>0</v>
      </c>
      <c r="AS31" s="65">
        <v>0</v>
      </c>
      <c r="AT31" s="65">
        <v>0</v>
      </c>
      <c r="AU31" s="65">
        <v>0</v>
      </c>
      <c r="AV31" s="65">
        <v>0</v>
      </c>
      <c r="AW31" s="65">
        <v>0</v>
      </c>
      <c r="AX31" s="65">
        <v>0</v>
      </c>
      <c r="AY31" s="65">
        <v>0</v>
      </c>
      <c r="AZ31" s="65">
        <v>0</v>
      </c>
      <c r="BA31" s="65">
        <v>0</v>
      </c>
      <c r="BB31" s="65">
        <v>0</v>
      </c>
      <c r="BC31" s="65">
        <v>0</v>
      </c>
      <c r="BD31" s="65">
        <v>0</v>
      </c>
      <c r="BE31" s="65">
        <v>0</v>
      </c>
      <c r="BF31" s="65">
        <v>0</v>
      </c>
      <c r="BG31" s="65">
        <v>0</v>
      </c>
      <c r="BH31" s="65">
        <v>0</v>
      </c>
      <c r="BI31" s="65">
        <v>0</v>
      </c>
      <c r="BJ31" s="65">
        <v>0</v>
      </c>
      <c r="BK31" s="65">
        <v>0</v>
      </c>
      <c r="BL31" s="65">
        <v>0</v>
      </c>
      <c r="BM31" s="65">
        <v>0</v>
      </c>
      <c r="BN31" s="65">
        <v>0</v>
      </c>
      <c r="BO31" s="65">
        <v>0</v>
      </c>
      <c r="BP31" s="65">
        <v>0</v>
      </c>
      <c r="BQ31" s="65">
        <v>0</v>
      </c>
      <c r="BR31" s="65">
        <v>0</v>
      </c>
      <c r="BS31" s="65">
        <v>0</v>
      </c>
      <c r="BT31" s="65">
        <v>0</v>
      </c>
      <c r="BU31" s="65">
        <v>0</v>
      </c>
      <c r="BV31" s="65">
        <v>0</v>
      </c>
      <c r="BW31" s="65">
        <v>0</v>
      </c>
      <c r="BX31" s="65">
        <v>0</v>
      </c>
      <c r="BY31" s="65">
        <v>0</v>
      </c>
      <c r="BZ31" s="65">
        <v>0</v>
      </c>
      <c r="CA31" s="65">
        <v>0</v>
      </c>
      <c r="CB31" s="65">
        <v>0</v>
      </c>
      <c r="CC31" s="65">
        <v>0</v>
      </c>
      <c r="CD31" s="65">
        <v>0</v>
      </c>
      <c r="CE31" s="65">
        <v>0</v>
      </c>
      <c r="CF31" s="65">
        <v>0</v>
      </c>
      <c r="CG31" s="65">
        <v>0</v>
      </c>
      <c r="CH31" s="65">
        <v>0</v>
      </c>
      <c r="CI31" s="65">
        <v>0</v>
      </c>
      <c r="CJ31" s="65">
        <v>0</v>
      </c>
      <c r="CK31" s="65">
        <v>0</v>
      </c>
      <c r="CL31" s="65">
        <v>0</v>
      </c>
      <c r="CM31" s="65">
        <v>0</v>
      </c>
      <c r="CN31" s="65">
        <v>0</v>
      </c>
      <c r="CO31" s="65">
        <v>0</v>
      </c>
      <c r="CP31" s="65">
        <v>0</v>
      </c>
      <c r="CQ31" s="65">
        <v>0</v>
      </c>
      <c r="CR31" s="65">
        <v>0</v>
      </c>
      <c r="CS31" s="65">
        <v>0</v>
      </c>
      <c r="CT31" s="65">
        <v>0</v>
      </c>
      <c r="CU31" s="65">
        <v>0</v>
      </c>
      <c r="CV31" s="65">
        <v>0</v>
      </c>
      <c r="CW31" s="65">
        <v>0</v>
      </c>
      <c r="CX31" s="65">
        <v>0</v>
      </c>
      <c r="CY31" s="65">
        <v>0</v>
      </c>
      <c r="CZ31" s="65">
        <v>0</v>
      </c>
      <c r="DA31" s="65">
        <v>0</v>
      </c>
      <c r="DB31" s="65">
        <v>0</v>
      </c>
      <c r="DC31" s="65">
        <v>0</v>
      </c>
      <c r="DD31" s="65">
        <v>0</v>
      </c>
      <c r="DE31" s="65">
        <v>0</v>
      </c>
      <c r="DF31" s="65">
        <v>0</v>
      </c>
      <c r="DG31" s="65">
        <v>0</v>
      </c>
      <c r="DH31" s="65">
        <v>0</v>
      </c>
      <c r="DI31" s="65">
        <v>0</v>
      </c>
      <c r="DJ31" s="65">
        <v>0</v>
      </c>
      <c r="DK31" s="65">
        <v>0</v>
      </c>
      <c r="DL31" s="65">
        <v>0</v>
      </c>
      <c r="DM31" s="65">
        <v>0</v>
      </c>
      <c r="DN31" s="65">
        <v>0</v>
      </c>
      <c r="DO31" s="65">
        <v>0</v>
      </c>
      <c r="DP31" s="65">
        <v>0</v>
      </c>
      <c r="DQ31" s="65">
        <v>0</v>
      </c>
      <c r="DR31" s="65">
        <v>0</v>
      </c>
      <c r="DS31" s="65">
        <v>0</v>
      </c>
      <c r="DT31" s="14"/>
      <c r="DU31" s="10"/>
    </row>
    <row r="32" spans="1:125">
      <c r="A32" s="11"/>
      <c r="B32" s="18" t="s">
        <v>7</v>
      </c>
      <c r="C32" s="18" t="s">
        <v>8</v>
      </c>
      <c r="E32" s="12"/>
      <c r="F32" s="13"/>
      <c r="G32" s="13"/>
      <c r="H32" s="13"/>
      <c r="I32" s="13"/>
      <c r="J32" s="13"/>
      <c r="K32" s="35">
        <v>211</v>
      </c>
      <c r="L32" s="36" t="s">
        <v>35</v>
      </c>
      <c r="M32" s="59">
        <v>1.0022786656411056</v>
      </c>
      <c r="N32" s="61">
        <v>0.59711211422766464</v>
      </c>
      <c r="O32" s="65">
        <v>8.6878538881157534E-3</v>
      </c>
      <c r="P32" s="65">
        <v>2.7740979990436287E-3</v>
      </c>
      <c r="Q32" s="65">
        <v>0</v>
      </c>
      <c r="R32" s="65">
        <v>0</v>
      </c>
      <c r="S32" s="65">
        <v>0</v>
      </c>
      <c r="T32" s="65">
        <v>0</v>
      </c>
      <c r="U32" s="65">
        <v>0</v>
      </c>
      <c r="V32" s="65">
        <v>0</v>
      </c>
      <c r="W32" s="65">
        <v>0</v>
      </c>
      <c r="X32" s="65">
        <v>0</v>
      </c>
      <c r="Y32" s="65">
        <v>0</v>
      </c>
      <c r="Z32" s="65">
        <v>0</v>
      </c>
      <c r="AA32" s="65">
        <v>0</v>
      </c>
      <c r="AB32" s="65">
        <v>0</v>
      </c>
      <c r="AC32" s="65">
        <v>0</v>
      </c>
      <c r="AD32" s="65">
        <v>0</v>
      </c>
      <c r="AE32" s="65">
        <v>0</v>
      </c>
      <c r="AF32" s="65">
        <v>0</v>
      </c>
      <c r="AG32" s="65">
        <v>0</v>
      </c>
      <c r="AH32" s="65">
        <v>0</v>
      </c>
      <c r="AI32" s="65">
        <v>0</v>
      </c>
      <c r="AJ32" s="65">
        <v>0</v>
      </c>
      <c r="AK32" s="65">
        <v>0</v>
      </c>
      <c r="AL32" s="65">
        <v>0</v>
      </c>
      <c r="AM32" s="65">
        <v>0</v>
      </c>
      <c r="AN32" s="65">
        <v>0</v>
      </c>
      <c r="AO32" s="65">
        <v>0</v>
      </c>
      <c r="AP32" s="65">
        <v>0</v>
      </c>
      <c r="AQ32" s="65">
        <v>0</v>
      </c>
      <c r="AR32" s="65">
        <v>0</v>
      </c>
      <c r="AS32" s="65">
        <v>0</v>
      </c>
      <c r="AT32" s="65">
        <v>0</v>
      </c>
      <c r="AU32" s="65">
        <v>0</v>
      </c>
      <c r="AV32" s="65">
        <v>0</v>
      </c>
      <c r="AW32" s="65">
        <v>0</v>
      </c>
      <c r="AX32" s="65">
        <v>0</v>
      </c>
      <c r="AY32" s="65">
        <v>0</v>
      </c>
      <c r="AZ32" s="65">
        <v>0</v>
      </c>
      <c r="BA32" s="65">
        <v>0</v>
      </c>
      <c r="BB32" s="65">
        <v>0</v>
      </c>
      <c r="BC32" s="65">
        <v>0</v>
      </c>
      <c r="BD32" s="65">
        <v>0</v>
      </c>
      <c r="BE32" s="65">
        <v>0</v>
      </c>
      <c r="BF32" s="65">
        <v>0</v>
      </c>
      <c r="BG32" s="65">
        <v>0</v>
      </c>
      <c r="BH32" s="65">
        <v>0</v>
      </c>
      <c r="BI32" s="65">
        <v>0</v>
      </c>
      <c r="BJ32" s="65">
        <v>0</v>
      </c>
      <c r="BK32" s="65">
        <v>0</v>
      </c>
      <c r="BL32" s="65">
        <v>0</v>
      </c>
      <c r="BM32" s="65">
        <v>0</v>
      </c>
      <c r="BN32" s="65">
        <v>0</v>
      </c>
      <c r="BO32" s="65">
        <v>0</v>
      </c>
      <c r="BP32" s="65">
        <v>0</v>
      </c>
      <c r="BQ32" s="65">
        <v>0</v>
      </c>
      <c r="BR32" s="65">
        <v>0</v>
      </c>
      <c r="BS32" s="65">
        <v>0</v>
      </c>
      <c r="BT32" s="65">
        <v>0</v>
      </c>
      <c r="BU32" s="65">
        <v>0</v>
      </c>
      <c r="BV32" s="65">
        <v>0</v>
      </c>
      <c r="BW32" s="65">
        <v>0</v>
      </c>
      <c r="BX32" s="65">
        <v>0</v>
      </c>
      <c r="BY32" s="65">
        <v>0</v>
      </c>
      <c r="BZ32" s="65">
        <v>0</v>
      </c>
      <c r="CA32" s="65">
        <v>0</v>
      </c>
      <c r="CB32" s="65">
        <v>0</v>
      </c>
      <c r="CC32" s="65">
        <v>0</v>
      </c>
      <c r="CD32" s="65">
        <v>0</v>
      </c>
      <c r="CE32" s="65">
        <v>0</v>
      </c>
      <c r="CF32" s="65">
        <v>0</v>
      </c>
      <c r="CG32" s="65">
        <v>0</v>
      </c>
      <c r="CH32" s="65">
        <v>0</v>
      </c>
      <c r="CI32" s="65">
        <v>0</v>
      </c>
      <c r="CJ32" s="65">
        <v>0</v>
      </c>
      <c r="CK32" s="65">
        <v>0</v>
      </c>
      <c r="CL32" s="65">
        <v>0</v>
      </c>
      <c r="CM32" s="65">
        <v>0</v>
      </c>
      <c r="CN32" s="65">
        <v>0</v>
      </c>
      <c r="CO32" s="65">
        <v>0</v>
      </c>
      <c r="CP32" s="65">
        <v>0</v>
      </c>
      <c r="CQ32" s="65">
        <v>0</v>
      </c>
      <c r="CR32" s="65">
        <v>0</v>
      </c>
      <c r="CS32" s="65">
        <v>0</v>
      </c>
      <c r="CT32" s="65">
        <v>0</v>
      </c>
      <c r="CU32" s="65">
        <v>0</v>
      </c>
      <c r="CV32" s="65">
        <v>0</v>
      </c>
      <c r="CW32" s="65">
        <v>0</v>
      </c>
      <c r="CX32" s="65">
        <v>0</v>
      </c>
      <c r="CY32" s="65">
        <v>0</v>
      </c>
      <c r="CZ32" s="65">
        <v>0</v>
      </c>
      <c r="DA32" s="65">
        <v>0</v>
      </c>
      <c r="DB32" s="65">
        <v>0</v>
      </c>
      <c r="DC32" s="65">
        <v>0</v>
      </c>
      <c r="DD32" s="65">
        <v>0</v>
      </c>
      <c r="DE32" s="65">
        <v>0</v>
      </c>
      <c r="DF32" s="65">
        <v>0</v>
      </c>
      <c r="DG32" s="65">
        <v>0</v>
      </c>
      <c r="DH32" s="65">
        <v>0</v>
      </c>
      <c r="DI32" s="65">
        <v>0</v>
      </c>
      <c r="DJ32" s="65">
        <v>0</v>
      </c>
      <c r="DK32" s="65">
        <v>0</v>
      </c>
      <c r="DL32" s="65">
        <v>0</v>
      </c>
      <c r="DM32" s="65">
        <v>0</v>
      </c>
      <c r="DN32" s="65">
        <v>0</v>
      </c>
      <c r="DO32" s="65">
        <v>0</v>
      </c>
      <c r="DP32" s="65">
        <v>0</v>
      </c>
      <c r="DQ32" s="65">
        <v>0</v>
      </c>
      <c r="DR32" s="65">
        <v>0</v>
      </c>
      <c r="DS32" s="65">
        <v>0</v>
      </c>
      <c r="DT32" s="14"/>
      <c r="DU32" s="10"/>
    </row>
    <row r="33" spans="1:125">
      <c r="A33" s="11"/>
      <c r="B33" s="25"/>
      <c r="E33" s="12"/>
      <c r="F33" s="13"/>
      <c r="G33" s="13"/>
      <c r="H33" s="13"/>
      <c r="I33" s="13"/>
      <c r="J33" s="13"/>
      <c r="K33" s="35">
        <v>212</v>
      </c>
      <c r="L33" s="36" t="s">
        <v>36</v>
      </c>
      <c r="M33" s="59">
        <v>1.0315692333774333</v>
      </c>
      <c r="N33" s="61">
        <v>0.65130093014200463</v>
      </c>
      <c r="O33" s="65">
        <v>1.2101995368465165E-2</v>
      </c>
      <c r="P33" s="65">
        <v>1.3348930069097605E-3</v>
      </c>
      <c r="Q33" s="65">
        <v>0</v>
      </c>
      <c r="R33" s="65">
        <v>0</v>
      </c>
      <c r="S33" s="65">
        <v>0</v>
      </c>
      <c r="T33" s="65">
        <v>0</v>
      </c>
      <c r="U33" s="65">
        <v>0</v>
      </c>
      <c r="V33" s="65">
        <v>0</v>
      </c>
      <c r="W33" s="65">
        <v>0</v>
      </c>
      <c r="X33" s="65">
        <v>0</v>
      </c>
      <c r="Y33" s="65">
        <v>0</v>
      </c>
      <c r="Z33" s="65">
        <v>0</v>
      </c>
      <c r="AA33" s="65">
        <v>0</v>
      </c>
      <c r="AB33" s="65">
        <v>0</v>
      </c>
      <c r="AC33" s="65">
        <v>0</v>
      </c>
      <c r="AD33" s="65">
        <v>0</v>
      </c>
      <c r="AE33" s="65">
        <v>0</v>
      </c>
      <c r="AF33" s="65">
        <v>0</v>
      </c>
      <c r="AG33" s="65">
        <v>0</v>
      </c>
      <c r="AH33" s="65">
        <v>0</v>
      </c>
      <c r="AI33" s="65">
        <v>0</v>
      </c>
      <c r="AJ33" s="65">
        <v>0</v>
      </c>
      <c r="AK33" s="65">
        <v>0</v>
      </c>
      <c r="AL33" s="65">
        <v>0</v>
      </c>
      <c r="AM33" s="65">
        <v>0</v>
      </c>
      <c r="AN33" s="65">
        <v>0</v>
      </c>
      <c r="AO33" s="65">
        <v>0</v>
      </c>
      <c r="AP33" s="65">
        <v>0</v>
      </c>
      <c r="AQ33" s="65">
        <v>0</v>
      </c>
      <c r="AR33" s="65">
        <v>0</v>
      </c>
      <c r="AS33" s="65">
        <v>0</v>
      </c>
      <c r="AT33" s="65">
        <v>0</v>
      </c>
      <c r="AU33" s="65">
        <v>0</v>
      </c>
      <c r="AV33" s="65">
        <v>0</v>
      </c>
      <c r="AW33" s="65">
        <v>0</v>
      </c>
      <c r="AX33" s="65">
        <v>0</v>
      </c>
      <c r="AY33" s="65">
        <v>0</v>
      </c>
      <c r="AZ33" s="65">
        <v>0</v>
      </c>
      <c r="BA33" s="65">
        <v>0</v>
      </c>
      <c r="BB33" s="65">
        <v>0</v>
      </c>
      <c r="BC33" s="65">
        <v>0</v>
      </c>
      <c r="BD33" s="65">
        <v>0</v>
      </c>
      <c r="BE33" s="65">
        <v>0</v>
      </c>
      <c r="BF33" s="65">
        <v>0</v>
      </c>
      <c r="BG33" s="65">
        <v>0</v>
      </c>
      <c r="BH33" s="65">
        <v>0</v>
      </c>
      <c r="BI33" s="65">
        <v>0</v>
      </c>
      <c r="BJ33" s="65">
        <v>0</v>
      </c>
      <c r="BK33" s="65">
        <v>0</v>
      </c>
      <c r="BL33" s="65">
        <v>0</v>
      </c>
      <c r="BM33" s="65">
        <v>0</v>
      </c>
      <c r="BN33" s="65">
        <v>0</v>
      </c>
      <c r="BO33" s="65">
        <v>0</v>
      </c>
      <c r="BP33" s="65">
        <v>0</v>
      </c>
      <c r="BQ33" s="65">
        <v>0</v>
      </c>
      <c r="BR33" s="65">
        <v>0</v>
      </c>
      <c r="BS33" s="65">
        <v>0</v>
      </c>
      <c r="BT33" s="65">
        <v>0</v>
      </c>
      <c r="BU33" s="65">
        <v>0</v>
      </c>
      <c r="BV33" s="65">
        <v>0</v>
      </c>
      <c r="BW33" s="65">
        <v>0</v>
      </c>
      <c r="BX33" s="65">
        <v>0</v>
      </c>
      <c r="BY33" s="65">
        <v>0</v>
      </c>
      <c r="BZ33" s="65">
        <v>0</v>
      </c>
      <c r="CA33" s="65">
        <v>0</v>
      </c>
      <c r="CB33" s="65">
        <v>0</v>
      </c>
      <c r="CC33" s="65">
        <v>0</v>
      </c>
      <c r="CD33" s="65">
        <v>0</v>
      </c>
      <c r="CE33" s="65">
        <v>0</v>
      </c>
      <c r="CF33" s="65">
        <v>0</v>
      </c>
      <c r="CG33" s="65">
        <v>0</v>
      </c>
      <c r="CH33" s="65">
        <v>0</v>
      </c>
      <c r="CI33" s="65">
        <v>0</v>
      </c>
      <c r="CJ33" s="65">
        <v>0</v>
      </c>
      <c r="CK33" s="65">
        <v>0</v>
      </c>
      <c r="CL33" s="65">
        <v>0</v>
      </c>
      <c r="CM33" s="65">
        <v>0</v>
      </c>
      <c r="CN33" s="65">
        <v>0</v>
      </c>
      <c r="CO33" s="65">
        <v>0</v>
      </c>
      <c r="CP33" s="65">
        <v>0</v>
      </c>
      <c r="CQ33" s="65">
        <v>0</v>
      </c>
      <c r="CR33" s="65">
        <v>0</v>
      </c>
      <c r="CS33" s="65">
        <v>0</v>
      </c>
      <c r="CT33" s="65">
        <v>0</v>
      </c>
      <c r="CU33" s="65">
        <v>0</v>
      </c>
      <c r="CV33" s="65">
        <v>0</v>
      </c>
      <c r="CW33" s="65">
        <v>0</v>
      </c>
      <c r="CX33" s="65">
        <v>0</v>
      </c>
      <c r="CY33" s="65">
        <v>0</v>
      </c>
      <c r="CZ33" s="65">
        <v>0</v>
      </c>
      <c r="DA33" s="65">
        <v>0</v>
      </c>
      <c r="DB33" s="65">
        <v>0</v>
      </c>
      <c r="DC33" s="65">
        <v>0</v>
      </c>
      <c r="DD33" s="65">
        <v>0</v>
      </c>
      <c r="DE33" s="65">
        <v>0</v>
      </c>
      <c r="DF33" s="65">
        <v>0</v>
      </c>
      <c r="DG33" s="65">
        <v>0</v>
      </c>
      <c r="DH33" s="65">
        <v>0</v>
      </c>
      <c r="DI33" s="65">
        <v>0</v>
      </c>
      <c r="DJ33" s="65">
        <v>0</v>
      </c>
      <c r="DK33" s="65">
        <v>0</v>
      </c>
      <c r="DL33" s="65">
        <v>0</v>
      </c>
      <c r="DM33" s="65">
        <v>0</v>
      </c>
      <c r="DN33" s="65">
        <v>0</v>
      </c>
      <c r="DO33" s="65">
        <v>0</v>
      </c>
      <c r="DP33" s="65">
        <v>0</v>
      </c>
      <c r="DQ33" s="65">
        <v>0</v>
      </c>
      <c r="DR33" s="65">
        <v>0</v>
      </c>
      <c r="DS33" s="65">
        <v>0</v>
      </c>
      <c r="DT33" s="14"/>
      <c r="DU33" s="10"/>
    </row>
    <row r="34" spans="1:125">
      <c r="A34" s="11"/>
      <c r="E34" s="12"/>
      <c r="F34" s="13"/>
      <c r="G34" s="13"/>
      <c r="H34" s="13"/>
      <c r="I34" s="13"/>
      <c r="J34" s="13"/>
      <c r="K34" s="35">
        <v>221</v>
      </c>
      <c r="L34" s="36" t="s">
        <v>37</v>
      </c>
      <c r="M34" s="59">
        <v>0.94119135347514282</v>
      </c>
      <c r="N34" s="61">
        <v>0.6979912096768156</v>
      </c>
      <c r="O34" s="65">
        <v>1.2457139134666867E-2</v>
      </c>
      <c r="P34" s="65">
        <v>9.868709004942024E-3</v>
      </c>
      <c r="Q34" s="65">
        <v>0</v>
      </c>
      <c r="R34" s="65">
        <v>0</v>
      </c>
      <c r="S34" s="65">
        <v>0</v>
      </c>
      <c r="T34" s="65">
        <v>0</v>
      </c>
      <c r="U34" s="65">
        <v>0</v>
      </c>
      <c r="V34" s="65">
        <v>0</v>
      </c>
      <c r="W34" s="65">
        <v>0</v>
      </c>
      <c r="X34" s="65">
        <v>0</v>
      </c>
      <c r="Y34" s="65">
        <v>0</v>
      </c>
      <c r="Z34" s="65">
        <v>0</v>
      </c>
      <c r="AA34" s="65">
        <v>0</v>
      </c>
      <c r="AB34" s="65">
        <v>0</v>
      </c>
      <c r="AC34" s="65">
        <v>0</v>
      </c>
      <c r="AD34" s="65">
        <v>0</v>
      </c>
      <c r="AE34" s="65">
        <v>0</v>
      </c>
      <c r="AF34" s="65">
        <v>0</v>
      </c>
      <c r="AG34" s="65">
        <v>0</v>
      </c>
      <c r="AH34" s="65">
        <v>0</v>
      </c>
      <c r="AI34" s="65">
        <v>0</v>
      </c>
      <c r="AJ34" s="65">
        <v>0</v>
      </c>
      <c r="AK34" s="65">
        <v>0</v>
      </c>
      <c r="AL34" s="65">
        <v>0</v>
      </c>
      <c r="AM34" s="65">
        <v>0</v>
      </c>
      <c r="AN34" s="65">
        <v>0</v>
      </c>
      <c r="AO34" s="65">
        <v>0</v>
      </c>
      <c r="AP34" s="65">
        <v>0</v>
      </c>
      <c r="AQ34" s="65">
        <v>0</v>
      </c>
      <c r="AR34" s="65">
        <v>0</v>
      </c>
      <c r="AS34" s="65">
        <v>0</v>
      </c>
      <c r="AT34" s="65">
        <v>0</v>
      </c>
      <c r="AU34" s="65">
        <v>0</v>
      </c>
      <c r="AV34" s="65">
        <v>0</v>
      </c>
      <c r="AW34" s="65">
        <v>0</v>
      </c>
      <c r="AX34" s="65">
        <v>0</v>
      </c>
      <c r="AY34" s="65">
        <v>0</v>
      </c>
      <c r="AZ34" s="65">
        <v>0</v>
      </c>
      <c r="BA34" s="65">
        <v>0</v>
      </c>
      <c r="BB34" s="65">
        <v>0</v>
      </c>
      <c r="BC34" s="65">
        <v>0</v>
      </c>
      <c r="BD34" s="65">
        <v>0</v>
      </c>
      <c r="BE34" s="65">
        <v>0</v>
      </c>
      <c r="BF34" s="65">
        <v>0</v>
      </c>
      <c r="BG34" s="65">
        <v>0</v>
      </c>
      <c r="BH34" s="65">
        <v>0</v>
      </c>
      <c r="BI34" s="65">
        <v>0</v>
      </c>
      <c r="BJ34" s="65">
        <v>0</v>
      </c>
      <c r="BK34" s="65">
        <v>0</v>
      </c>
      <c r="BL34" s="65">
        <v>0</v>
      </c>
      <c r="BM34" s="65">
        <v>0</v>
      </c>
      <c r="BN34" s="65">
        <v>0</v>
      </c>
      <c r="BO34" s="65">
        <v>0</v>
      </c>
      <c r="BP34" s="65">
        <v>0</v>
      </c>
      <c r="BQ34" s="65">
        <v>0</v>
      </c>
      <c r="BR34" s="65">
        <v>0</v>
      </c>
      <c r="BS34" s="65">
        <v>0</v>
      </c>
      <c r="BT34" s="65">
        <v>0</v>
      </c>
      <c r="BU34" s="65">
        <v>0</v>
      </c>
      <c r="BV34" s="65">
        <v>0</v>
      </c>
      <c r="BW34" s="65">
        <v>0</v>
      </c>
      <c r="BX34" s="65">
        <v>0</v>
      </c>
      <c r="BY34" s="65">
        <v>0</v>
      </c>
      <c r="BZ34" s="65">
        <v>0</v>
      </c>
      <c r="CA34" s="65">
        <v>0</v>
      </c>
      <c r="CB34" s="65">
        <v>0</v>
      </c>
      <c r="CC34" s="65">
        <v>0</v>
      </c>
      <c r="CD34" s="65">
        <v>0</v>
      </c>
      <c r="CE34" s="65">
        <v>0</v>
      </c>
      <c r="CF34" s="65">
        <v>0</v>
      </c>
      <c r="CG34" s="65">
        <v>0</v>
      </c>
      <c r="CH34" s="65">
        <v>0</v>
      </c>
      <c r="CI34" s="65">
        <v>0</v>
      </c>
      <c r="CJ34" s="65">
        <v>0</v>
      </c>
      <c r="CK34" s="65">
        <v>0</v>
      </c>
      <c r="CL34" s="65">
        <v>0</v>
      </c>
      <c r="CM34" s="65">
        <v>0</v>
      </c>
      <c r="CN34" s="65">
        <v>0</v>
      </c>
      <c r="CO34" s="65">
        <v>0</v>
      </c>
      <c r="CP34" s="65">
        <v>0</v>
      </c>
      <c r="CQ34" s="65">
        <v>0</v>
      </c>
      <c r="CR34" s="65">
        <v>0</v>
      </c>
      <c r="CS34" s="65">
        <v>0</v>
      </c>
      <c r="CT34" s="65">
        <v>0</v>
      </c>
      <c r="CU34" s="65">
        <v>0</v>
      </c>
      <c r="CV34" s="65">
        <v>0</v>
      </c>
      <c r="CW34" s="65">
        <v>0</v>
      </c>
      <c r="CX34" s="65">
        <v>0</v>
      </c>
      <c r="CY34" s="65">
        <v>0</v>
      </c>
      <c r="CZ34" s="65">
        <v>0</v>
      </c>
      <c r="DA34" s="65">
        <v>0</v>
      </c>
      <c r="DB34" s="65">
        <v>0</v>
      </c>
      <c r="DC34" s="65">
        <v>0</v>
      </c>
      <c r="DD34" s="65">
        <v>0</v>
      </c>
      <c r="DE34" s="65">
        <v>0</v>
      </c>
      <c r="DF34" s="65">
        <v>0</v>
      </c>
      <c r="DG34" s="65">
        <v>0</v>
      </c>
      <c r="DH34" s="65">
        <v>0</v>
      </c>
      <c r="DI34" s="65">
        <v>0</v>
      </c>
      <c r="DJ34" s="65">
        <v>0</v>
      </c>
      <c r="DK34" s="65">
        <v>0</v>
      </c>
      <c r="DL34" s="65">
        <v>0</v>
      </c>
      <c r="DM34" s="65">
        <v>0</v>
      </c>
      <c r="DN34" s="65">
        <v>0</v>
      </c>
      <c r="DO34" s="65">
        <v>0</v>
      </c>
      <c r="DP34" s="65">
        <v>0</v>
      </c>
      <c r="DQ34" s="65">
        <v>0</v>
      </c>
      <c r="DR34" s="65">
        <v>0</v>
      </c>
      <c r="DS34" s="65">
        <v>0</v>
      </c>
      <c r="DT34" s="14"/>
      <c r="DU34" s="10"/>
    </row>
    <row r="35" spans="1:125">
      <c r="A35" s="11"/>
      <c r="E35" s="12"/>
      <c r="F35" s="13"/>
      <c r="G35" s="13"/>
      <c r="H35" s="13"/>
      <c r="I35" s="13"/>
      <c r="J35" s="13"/>
      <c r="K35" s="35">
        <v>222</v>
      </c>
      <c r="L35" s="36" t="s">
        <v>38</v>
      </c>
      <c r="M35" s="59">
        <v>0.97788138773508126</v>
      </c>
      <c r="N35" s="61">
        <v>0.55769141819441326</v>
      </c>
      <c r="O35" s="65">
        <v>1.3414840424424304E-3</v>
      </c>
      <c r="P35" s="65">
        <v>2.9247149265977537E-4</v>
      </c>
      <c r="Q35" s="65">
        <v>0</v>
      </c>
      <c r="R35" s="65">
        <v>0</v>
      </c>
      <c r="S35" s="65">
        <v>0</v>
      </c>
      <c r="T35" s="65">
        <v>0</v>
      </c>
      <c r="U35" s="65">
        <v>0</v>
      </c>
      <c r="V35" s="65">
        <v>0</v>
      </c>
      <c r="W35" s="65">
        <v>0</v>
      </c>
      <c r="X35" s="65">
        <v>0</v>
      </c>
      <c r="Y35" s="65">
        <v>0</v>
      </c>
      <c r="Z35" s="65">
        <v>0</v>
      </c>
      <c r="AA35" s="65">
        <v>0</v>
      </c>
      <c r="AB35" s="65">
        <v>0</v>
      </c>
      <c r="AC35" s="65">
        <v>0</v>
      </c>
      <c r="AD35" s="65">
        <v>0</v>
      </c>
      <c r="AE35" s="65">
        <v>0</v>
      </c>
      <c r="AF35" s="65">
        <v>0</v>
      </c>
      <c r="AG35" s="65">
        <v>0</v>
      </c>
      <c r="AH35" s="65">
        <v>0</v>
      </c>
      <c r="AI35" s="65">
        <v>0</v>
      </c>
      <c r="AJ35" s="65">
        <v>0</v>
      </c>
      <c r="AK35" s="65">
        <v>0</v>
      </c>
      <c r="AL35" s="65">
        <v>0</v>
      </c>
      <c r="AM35" s="65">
        <v>0</v>
      </c>
      <c r="AN35" s="65">
        <v>0</v>
      </c>
      <c r="AO35" s="65">
        <v>0</v>
      </c>
      <c r="AP35" s="65">
        <v>0</v>
      </c>
      <c r="AQ35" s="65">
        <v>0</v>
      </c>
      <c r="AR35" s="65">
        <v>0</v>
      </c>
      <c r="AS35" s="65">
        <v>0</v>
      </c>
      <c r="AT35" s="65">
        <v>0</v>
      </c>
      <c r="AU35" s="65">
        <v>0</v>
      </c>
      <c r="AV35" s="65">
        <v>0</v>
      </c>
      <c r="AW35" s="65">
        <v>0</v>
      </c>
      <c r="AX35" s="65">
        <v>0</v>
      </c>
      <c r="AY35" s="65">
        <v>0</v>
      </c>
      <c r="AZ35" s="65">
        <v>0</v>
      </c>
      <c r="BA35" s="65">
        <v>0</v>
      </c>
      <c r="BB35" s="65">
        <v>0</v>
      </c>
      <c r="BC35" s="65">
        <v>0</v>
      </c>
      <c r="BD35" s="65">
        <v>0</v>
      </c>
      <c r="BE35" s="65">
        <v>0</v>
      </c>
      <c r="BF35" s="65">
        <v>0</v>
      </c>
      <c r="BG35" s="65">
        <v>0</v>
      </c>
      <c r="BH35" s="65">
        <v>0</v>
      </c>
      <c r="BI35" s="65">
        <v>0</v>
      </c>
      <c r="BJ35" s="65">
        <v>0</v>
      </c>
      <c r="BK35" s="65">
        <v>0</v>
      </c>
      <c r="BL35" s="65">
        <v>0</v>
      </c>
      <c r="BM35" s="65">
        <v>0</v>
      </c>
      <c r="BN35" s="65">
        <v>0</v>
      </c>
      <c r="BO35" s="65">
        <v>0</v>
      </c>
      <c r="BP35" s="65">
        <v>0</v>
      </c>
      <c r="BQ35" s="65">
        <v>0</v>
      </c>
      <c r="BR35" s="65">
        <v>0</v>
      </c>
      <c r="BS35" s="65">
        <v>0</v>
      </c>
      <c r="BT35" s="65">
        <v>0</v>
      </c>
      <c r="BU35" s="65">
        <v>0</v>
      </c>
      <c r="BV35" s="65">
        <v>0</v>
      </c>
      <c r="BW35" s="65">
        <v>0</v>
      </c>
      <c r="BX35" s="65">
        <v>0</v>
      </c>
      <c r="BY35" s="65">
        <v>0</v>
      </c>
      <c r="BZ35" s="65">
        <v>0</v>
      </c>
      <c r="CA35" s="65">
        <v>0</v>
      </c>
      <c r="CB35" s="65">
        <v>0</v>
      </c>
      <c r="CC35" s="65">
        <v>0</v>
      </c>
      <c r="CD35" s="65">
        <v>0</v>
      </c>
      <c r="CE35" s="65">
        <v>0</v>
      </c>
      <c r="CF35" s="65">
        <v>0</v>
      </c>
      <c r="CG35" s="65">
        <v>0</v>
      </c>
      <c r="CH35" s="65">
        <v>0</v>
      </c>
      <c r="CI35" s="65">
        <v>0</v>
      </c>
      <c r="CJ35" s="65">
        <v>0</v>
      </c>
      <c r="CK35" s="65">
        <v>0</v>
      </c>
      <c r="CL35" s="65">
        <v>0</v>
      </c>
      <c r="CM35" s="65">
        <v>0</v>
      </c>
      <c r="CN35" s="65">
        <v>0</v>
      </c>
      <c r="CO35" s="65">
        <v>0</v>
      </c>
      <c r="CP35" s="65">
        <v>0</v>
      </c>
      <c r="CQ35" s="65">
        <v>0</v>
      </c>
      <c r="CR35" s="65">
        <v>0</v>
      </c>
      <c r="CS35" s="65">
        <v>0</v>
      </c>
      <c r="CT35" s="65">
        <v>0</v>
      </c>
      <c r="CU35" s="65">
        <v>0</v>
      </c>
      <c r="CV35" s="65">
        <v>0</v>
      </c>
      <c r="CW35" s="65">
        <v>0</v>
      </c>
      <c r="CX35" s="65">
        <v>0</v>
      </c>
      <c r="CY35" s="65">
        <v>0</v>
      </c>
      <c r="CZ35" s="65">
        <v>0</v>
      </c>
      <c r="DA35" s="65">
        <v>0</v>
      </c>
      <c r="DB35" s="65">
        <v>0</v>
      </c>
      <c r="DC35" s="65">
        <v>0</v>
      </c>
      <c r="DD35" s="65">
        <v>0</v>
      </c>
      <c r="DE35" s="65">
        <v>0</v>
      </c>
      <c r="DF35" s="65">
        <v>0</v>
      </c>
      <c r="DG35" s="65">
        <v>0</v>
      </c>
      <c r="DH35" s="65">
        <v>0</v>
      </c>
      <c r="DI35" s="65">
        <v>0</v>
      </c>
      <c r="DJ35" s="65">
        <v>0</v>
      </c>
      <c r="DK35" s="65">
        <v>0</v>
      </c>
      <c r="DL35" s="65">
        <v>0</v>
      </c>
      <c r="DM35" s="65">
        <v>0</v>
      </c>
      <c r="DN35" s="65">
        <v>0</v>
      </c>
      <c r="DO35" s="65">
        <v>0</v>
      </c>
      <c r="DP35" s="65">
        <v>0</v>
      </c>
      <c r="DQ35" s="65">
        <v>0</v>
      </c>
      <c r="DR35" s="65">
        <v>0</v>
      </c>
      <c r="DS35" s="65">
        <v>0</v>
      </c>
      <c r="DT35" s="14"/>
      <c r="DU35" s="10"/>
    </row>
    <row r="36" spans="1:125">
      <c r="A36" s="11"/>
      <c r="E36" s="12"/>
      <c r="F36" s="13"/>
      <c r="G36" s="13"/>
      <c r="H36" s="13"/>
      <c r="I36" s="13"/>
      <c r="J36" s="13"/>
      <c r="K36" s="35">
        <v>231</v>
      </c>
      <c r="L36" s="38" t="s">
        <v>39</v>
      </c>
      <c r="M36" s="59">
        <v>0.98676609526055503</v>
      </c>
      <c r="N36" s="61">
        <v>0.5519379522123955</v>
      </c>
      <c r="O36" s="65">
        <v>5.6890927466708725E-5</v>
      </c>
      <c r="P36" s="65">
        <v>2.8502375586800708E-6</v>
      </c>
      <c r="Q36" s="65">
        <v>0</v>
      </c>
      <c r="R36" s="65">
        <v>0</v>
      </c>
      <c r="S36" s="65">
        <v>0</v>
      </c>
      <c r="T36" s="65">
        <v>0</v>
      </c>
      <c r="U36" s="65">
        <v>0</v>
      </c>
      <c r="V36" s="65">
        <v>0</v>
      </c>
      <c r="W36" s="65">
        <v>0</v>
      </c>
      <c r="X36" s="65">
        <v>0</v>
      </c>
      <c r="Y36" s="65">
        <v>0</v>
      </c>
      <c r="Z36" s="65">
        <v>0</v>
      </c>
      <c r="AA36" s="65">
        <v>0</v>
      </c>
      <c r="AB36" s="65">
        <v>0</v>
      </c>
      <c r="AC36" s="65">
        <v>0</v>
      </c>
      <c r="AD36" s="65">
        <v>0</v>
      </c>
      <c r="AE36" s="65">
        <v>0</v>
      </c>
      <c r="AF36" s="65">
        <v>0</v>
      </c>
      <c r="AG36" s="65">
        <v>0</v>
      </c>
      <c r="AH36" s="65">
        <v>0</v>
      </c>
      <c r="AI36" s="65">
        <v>0</v>
      </c>
      <c r="AJ36" s="65">
        <v>0</v>
      </c>
      <c r="AK36" s="65">
        <v>0</v>
      </c>
      <c r="AL36" s="65">
        <v>0</v>
      </c>
      <c r="AM36" s="65">
        <v>0</v>
      </c>
      <c r="AN36" s="65">
        <v>0</v>
      </c>
      <c r="AO36" s="65">
        <v>0</v>
      </c>
      <c r="AP36" s="65">
        <v>0</v>
      </c>
      <c r="AQ36" s="65">
        <v>0</v>
      </c>
      <c r="AR36" s="65">
        <v>0</v>
      </c>
      <c r="AS36" s="65">
        <v>0</v>
      </c>
      <c r="AT36" s="65">
        <v>0</v>
      </c>
      <c r="AU36" s="65">
        <v>0</v>
      </c>
      <c r="AV36" s="65">
        <v>0</v>
      </c>
      <c r="AW36" s="65">
        <v>0</v>
      </c>
      <c r="AX36" s="65">
        <v>0</v>
      </c>
      <c r="AY36" s="65">
        <v>0</v>
      </c>
      <c r="AZ36" s="65">
        <v>0</v>
      </c>
      <c r="BA36" s="65">
        <v>0</v>
      </c>
      <c r="BB36" s="65">
        <v>0</v>
      </c>
      <c r="BC36" s="65">
        <v>0</v>
      </c>
      <c r="BD36" s="65">
        <v>0</v>
      </c>
      <c r="BE36" s="65">
        <v>0</v>
      </c>
      <c r="BF36" s="65">
        <v>0</v>
      </c>
      <c r="BG36" s="65">
        <v>0</v>
      </c>
      <c r="BH36" s="65">
        <v>0</v>
      </c>
      <c r="BI36" s="65">
        <v>0</v>
      </c>
      <c r="BJ36" s="65">
        <v>0</v>
      </c>
      <c r="BK36" s="65">
        <v>0</v>
      </c>
      <c r="BL36" s="65">
        <v>0</v>
      </c>
      <c r="BM36" s="65">
        <v>0</v>
      </c>
      <c r="BN36" s="65">
        <v>0</v>
      </c>
      <c r="BO36" s="65">
        <v>0</v>
      </c>
      <c r="BP36" s="65">
        <v>0</v>
      </c>
      <c r="BQ36" s="65">
        <v>0</v>
      </c>
      <c r="BR36" s="65">
        <v>0</v>
      </c>
      <c r="BS36" s="65">
        <v>0</v>
      </c>
      <c r="BT36" s="65">
        <v>0</v>
      </c>
      <c r="BU36" s="65">
        <v>0</v>
      </c>
      <c r="BV36" s="65">
        <v>0</v>
      </c>
      <c r="BW36" s="65">
        <v>0</v>
      </c>
      <c r="BX36" s="65">
        <v>0</v>
      </c>
      <c r="BY36" s="65">
        <v>0</v>
      </c>
      <c r="BZ36" s="65">
        <v>0</v>
      </c>
      <c r="CA36" s="65">
        <v>0</v>
      </c>
      <c r="CB36" s="65">
        <v>0</v>
      </c>
      <c r="CC36" s="65">
        <v>0</v>
      </c>
      <c r="CD36" s="65">
        <v>0</v>
      </c>
      <c r="CE36" s="65">
        <v>0</v>
      </c>
      <c r="CF36" s="65">
        <v>0</v>
      </c>
      <c r="CG36" s="65">
        <v>0</v>
      </c>
      <c r="CH36" s="65">
        <v>0</v>
      </c>
      <c r="CI36" s="65">
        <v>0</v>
      </c>
      <c r="CJ36" s="65">
        <v>0</v>
      </c>
      <c r="CK36" s="65">
        <v>0</v>
      </c>
      <c r="CL36" s="65">
        <v>0</v>
      </c>
      <c r="CM36" s="65">
        <v>0</v>
      </c>
      <c r="CN36" s="65">
        <v>0</v>
      </c>
      <c r="CO36" s="65">
        <v>0</v>
      </c>
      <c r="CP36" s="65">
        <v>0</v>
      </c>
      <c r="CQ36" s="65">
        <v>0</v>
      </c>
      <c r="CR36" s="65">
        <v>0</v>
      </c>
      <c r="CS36" s="65">
        <v>0</v>
      </c>
      <c r="CT36" s="65">
        <v>0</v>
      </c>
      <c r="CU36" s="65">
        <v>0</v>
      </c>
      <c r="CV36" s="65">
        <v>0</v>
      </c>
      <c r="CW36" s="65">
        <v>0</v>
      </c>
      <c r="CX36" s="65">
        <v>0</v>
      </c>
      <c r="CY36" s="65">
        <v>0</v>
      </c>
      <c r="CZ36" s="65">
        <v>0</v>
      </c>
      <c r="DA36" s="65">
        <v>0</v>
      </c>
      <c r="DB36" s="65">
        <v>0</v>
      </c>
      <c r="DC36" s="65">
        <v>0</v>
      </c>
      <c r="DD36" s="65">
        <v>0</v>
      </c>
      <c r="DE36" s="65">
        <v>0</v>
      </c>
      <c r="DF36" s="65">
        <v>0</v>
      </c>
      <c r="DG36" s="65">
        <v>0</v>
      </c>
      <c r="DH36" s="65">
        <v>0</v>
      </c>
      <c r="DI36" s="65">
        <v>0</v>
      </c>
      <c r="DJ36" s="65">
        <v>0</v>
      </c>
      <c r="DK36" s="65">
        <v>0</v>
      </c>
      <c r="DL36" s="65">
        <v>0</v>
      </c>
      <c r="DM36" s="65">
        <v>0</v>
      </c>
      <c r="DN36" s="65">
        <v>0</v>
      </c>
      <c r="DO36" s="65">
        <v>0</v>
      </c>
      <c r="DP36" s="65">
        <v>0</v>
      </c>
      <c r="DQ36" s="65">
        <v>0</v>
      </c>
      <c r="DR36" s="65">
        <v>0</v>
      </c>
      <c r="DS36" s="65">
        <v>0</v>
      </c>
      <c r="DT36" s="14"/>
      <c r="DU36" s="10"/>
    </row>
    <row r="37" spans="1:125">
      <c r="A37" s="11"/>
      <c r="E37" s="12"/>
      <c r="F37" s="13"/>
      <c r="G37" s="13"/>
      <c r="H37" s="13"/>
      <c r="I37" s="13"/>
      <c r="J37" s="13"/>
      <c r="K37" s="35">
        <v>251</v>
      </c>
      <c r="L37" s="36" t="s">
        <v>40</v>
      </c>
      <c r="M37" s="59">
        <v>1.0526967784300147</v>
      </c>
      <c r="N37" s="61">
        <v>0.62831787527032401</v>
      </c>
      <c r="O37" s="65">
        <v>7.1119725897079243E-5</v>
      </c>
      <c r="P37" s="65">
        <v>3.620610294021566E-3</v>
      </c>
      <c r="Q37" s="65">
        <v>0</v>
      </c>
      <c r="R37" s="65">
        <v>0</v>
      </c>
      <c r="S37" s="65">
        <v>0</v>
      </c>
      <c r="T37" s="65">
        <v>0</v>
      </c>
      <c r="U37" s="65">
        <v>0</v>
      </c>
      <c r="V37" s="65">
        <v>0</v>
      </c>
      <c r="W37" s="65">
        <v>0</v>
      </c>
      <c r="X37" s="65">
        <v>0</v>
      </c>
      <c r="Y37" s="65">
        <v>0</v>
      </c>
      <c r="Z37" s="65">
        <v>0</v>
      </c>
      <c r="AA37" s="65">
        <v>0</v>
      </c>
      <c r="AB37" s="65">
        <v>0</v>
      </c>
      <c r="AC37" s="65">
        <v>0</v>
      </c>
      <c r="AD37" s="65">
        <v>0</v>
      </c>
      <c r="AE37" s="65">
        <v>0</v>
      </c>
      <c r="AF37" s="65">
        <v>0</v>
      </c>
      <c r="AG37" s="65">
        <v>0</v>
      </c>
      <c r="AH37" s="65">
        <v>0</v>
      </c>
      <c r="AI37" s="65">
        <v>0</v>
      </c>
      <c r="AJ37" s="65">
        <v>0</v>
      </c>
      <c r="AK37" s="65">
        <v>0</v>
      </c>
      <c r="AL37" s="65">
        <v>0</v>
      </c>
      <c r="AM37" s="65">
        <v>0</v>
      </c>
      <c r="AN37" s="65">
        <v>0</v>
      </c>
      <c r="AO37" s="65">
        <v>0</v>
      </c>
      <c r="AP37" s="65">
        <v>0</v>
      </c>
      <c r="AQ37" s="65">
        <v>0</v>
      </c>
      <c r="AR37" s="65">
        <v>0</v>
      </c>
      <c r="AS37" s="65">
        <v>0</v>
      </c>
      <c r="AT37" s="65">
        <v>0</v>
      </c>
      <c r="AU37" s="65">
        <v>0</v>
      </c>
      <c r="AV37" s="65">
        <v>0</v>
      </c>
      <c r="AW37" s="65">
        <v>0</v>
      </c>
      <c r="AX37" s="65">
        <v>0</v>
      </c>
      <c r="AY37" s="65">
        <v>0</v>
      </c>
      <c r="AZ37" s="65">
        <v>0</v>
      </c>
      <c r="BA37" s="65">
        <v>0</v>
      </c>
      <c r="BB37" s="65">
        <v>0</v>
      </c>
      <c r="BC37" s="65">
        <v>0</v>
      </c>
      <c r="BD37" s="65">
        <v>0</v>
      </c>
      <c r="BE37" s="65">
        <v>0</v>
      </c>
      <c r="BF37" s="65">
        <v>0</v>
      </c>
      <c r="BG37" s="65">
        <v>0</v>
      </c>
      <c r="BH37" s="65">
        <v>0</v>
      </c>
      <c r="BI37" s="65">
        <v>0</v>
      </c>
      <c r="BJ37" s="65">
        <v>0</v>
      </c>
      <c r="BK37" s="65">
        <v>0</v>
      </c>
      <c r="BL37" s="65">
        <v>0</v>
      </c>
      <c r="BM37" s="65">
        <v>0</v>
      </c>
      <c r="BN37" s="65">
        <v>0</v>
      </c>
      <c r="BO37" s="65">
        <v>0</v>
      </c>
      <c r="BP37" s="65">
        <v>0</v>
      </c>
      <c r="BQ37" s="65">
        <v>0</v>
      </c>
      <c r="BR37" s="65">
        <v>0</v>
      </c>
      <c r="BS37" s="65">
        <v>0</v>
      </c>
      <c r="BT37" s="65">
        <v>0</v>
      </c>
      <c r="BU37" s="65">
        <v>0</v>
      </c>
      <c r="BV37" s="65">
        <v>0</v>
      </c>
      <c r="BW37" s="65">
        <v>0</v>
      </c>
      <c r="BX37" s="65">
        <v>0</v>
      </c>
      <c r="BY37" s="65">
        <v>0</v>
      </c>
      <c r="BZ37" s="65">
        <v>0</v>
      </c>
      <c r="CA37" s="65">
        <v>0</v>
      </c>
      <c r="CB37" s="65">
        <v>0</v>
      </c>
      <c r="CC37" s="65">
        <v>0</v>
      </c>
      <c r="CD37" s="65">
        <v>0</v>
      </c>
      <c r="CE37" s="65">
        <v>0</v>
      </c>
      <c r="CF37" s="65">
        <v>0</v>
      </c>
      <c r="CG37" s="65">
        <v>0</v>
      </c>
      <c r="CH37" s="65">
        <v>0</v>
      </c>
      <c r="CI37" s="65">
        <v>0</v>
      </c>
      <c r="CJ37" s="65">
        <v>0</v>
      </c>
      <c r="CK37" s="65">
        <v>0</v>
      </c>
      <c r="CL37" s="65">
        <v>0</v>
      </c>
      <c r="CM37" s="65">
        <v>0</v>
      </c>
      <c r="CN37" s="65">
        <v>0</v>
      </c>
      <c r="CO37" s="65">
        <v>0</v>
      </c>
      <c r="CP37" s="65">
        <v>0</v>
      </c>
      <c r="CQ37" s="65">
        <v>0</v>
      </c>
      <c r="CR37" s="65">
        <v>0</v>
      </c>
      <c r="CS37" s="65">
        <v>0</v>
      </c>
      <c r="CT37" s="65">
        <v>0</v>
      </c>
      <c r="CU37" s="65">
        <v>0</v>
      </c>
      <c r="CV37" s="65">
        <v>0</v>
      </c>
      <c r="CW37" s="65">
        <v>0</v>
      </c>
      <c r="CX37" s="65">
        <v>0</v>
      </c>
      <c r="CY37" s="65">
        <v>0</v>
      </c>
      <c r="CZ37" s="65">
        <v>0</v>
      </c>
      <c r="DA37" s="65">
        <v>0</v>
      </c>
      <c r="DB37" s="65">
        <v>0</v>
      </c>
      <c r="DC37" s="65">
        <v>0</v>
      </c>
      <c r="DD37" s="65">
        <v>0</v>
      </c>
      <c r="DE37" s="65">
        <v>0</v>
      </c>
      <c r="DF37" s="65">
        <v>0</v>
      </c>
      <c r="DG37" s="65">
        <v>0</v>
      </c>
      <c r="DH37" s="65">
        <v>0</v>
      </c>
      <c r="DI37" s="65">
        <v>0</v>
      </c>
      <c r="DJ37" s="65">
        <v>0</v>
      </c>
      <c r="DK37" s="65">
        <v>0</v>
      </c>
      <c r="DL37" s="65">
        <v>0</v>
      </c>
      <c r="DM37" s="65">
        <v>0</v>
      </c>
      <c r="DN37" s="65">
        <v>0</v>
      </c>
      <c r="DO37" s="65">
        <v>0</v>
      </c>
      <c r="DP37" s="65">
        <v>0</v>
      </c>
      <c r="DQ37" s="65">
        <v>0</v>
      </c>
      <c r="DR37" s="65">
        <v>0</v>
      </c>
      <c r="DS37" s="65">
        <v>0</v>
      </c>
      <c r="DT37" s="14"/>
      <c r="DU37" s="10"/>
    </row>
    <row r="38" spans="1:125">
      <c r="A38" s="11"/>
      <c r="E38" s="12"/>
      <c r="F38" s="13"/>
      <c r="G38" s="13"/>
      <c r="H38" s="13"/>
      <c r="I38" s="13"/>
      <c r="J38" s="13"/>
      <c r="K38" s="35">
        <v>252</v>
      </c>
      <c r="L38" s="36" t="s">
        <v>41</v>
      </c>
      <c r="M38" s="59">
        <v>1.0670700835814202</v>
      </c>
      <c r="N38" s="61">
        <v>0.56199894484798918</v>
      </c>
      <c r="O38" s="65">
        <v>4.3121142161775164E-2</v>
      </c>
      <c r="P38" s="65">
        <v>3.5390795597531735E-2</v>
      </c>
      <c r="Q38" s="65">
        <v>0</v>
      </c>
      <c r="R38" s="65">
        <v>0</v>
      </c>
      <c r="S38" s="65">
        <v>0</v>
      </c>
      <c r="T38" s="65">
        <v>0</v>
      </c>
      <c r="U38" s="65">
        <v>0</v>
      </c>
      <c r="V38" s="65">
        <v>0</v>
      </c>
      <c r="W38" s="65">
        <v>0</v>
      </c>
      <c r="X38" s="65">
        <v>0</v>
      </c>
      <c r="Y38" s="65">
        <v>0</v>
      </c>
      <c r="Z38" s="65">
        <v>0</v>
      </c>
      <c r="AA38" s="65">
        <v>0</v>
      </c>
      <c r="AB38" s="65">
        <v>0</v>
      </c>
      <c r="AC38" s="65">
        <v>0</v>
      </c>
      <c r="AD38" s="65">
        <v>0</v>
      </c>
      <c r="AE38" s="65">
        <v>0</v>
      </c>
      <c r="AF38" s="65">
        <v>0</v>
      </c>
      <c r="AG38" s="65">
        <v>0</v>
      </c>
      <c r="AH38" s="65">
        <v>0</v>
      </c>
      <c r="AI38" s="65">
        <v>0</v>
      </c>
      <c r="AJ38" s="65">
        <v>0</v>
      </c>
      <c r="AK38" s="65">
        <v>0</v>
      </c>
      <c r="AL38" s="65">
        <v>0</v>
      </c>
      <c r="AM38" s="65">
        <v>0</v>
      </c>
      <c r="AN38" s="65">
        <v>0</v>
      </c>
      <c r="AO38" s="65">
        <v>0</v>
      </c>
      <c r="AP38" s="65">
        <v>0</v>
      </c>
      <c r="AQ38" s="65">
        <v>0</v>
      </c>
      <c r="AR38" s="65">
        <v>0</v>
      </c>
      <c r="AS38" s="65">
        <v>0</v>
      </c>
      <c r="AT38" s="65">
        <v>0</v>
      </c>
      <c r="AU38" s="65">
        <v>0</v>
      </c>
      <c r="AV38" s="65">
        <v>0</v>
      </c>
      <c r="AW38" s="65">
        <v>0</v>
      </c>
      <c r="AX38" s="65">
        <v>0</v>
      </c>
      <c r="AY38" s="65">
        <v>0</v>
      </c>
      <c r="AZ38" s="65">
        <v>0</v>
      </c>
      <c r="BA38" s="65">
        <v>0</v>
      </c>
      <c r="BB38" s="65">
        <v>0</v>
      </c>
      <c r="BC38" s="65">
        <v>0</v>
      </c>
      <c r="BD38" s="65">
        <v>0</v>
      </c>
      <c r="BE38" s="65">
        <v>0</v>
      </c>
      <c r="BF38" s="65">
        <v>0</v>
      </c>
      <c r="BG38" s="65">
        <v>0</v>
      </c>
      <c r="BH38" s="65">
        <v>0</v>
      </c>
      <c r="BI38" s="65">
        <v>0</v>
      </c>
      <c r="BJ38" s="65">
        <v>0</v>
      </c>
      <c r="BK38" s="65">
        <v>0</v>
      </c>
      <c r="BL38" s="65">
        <v>0</v>
      </c>
      <c r="BM38" s="65">
        <v>0</v>
      </c>
      <c r="BN38" s="65">
        <v>0</v>
      </c>
      <c r="BO38" s="65">
        <v>0</v>
      </c>
      <c r="BP38" s="65">
        <v>0</v>
      </c>
      <c r="BQ38" s="65">
        <v>0</v>
      </c>
      <c r="BR38" s="65">
        <v>0</v>
      </c>
      <c r="BS38" s="65">
        <v>0</v>
      </c>
      <c r="BT38" s="65">
        <v>0</v>
      </c>
      <c r="BU38" s="65">
        <v>0</v>
      </c>
      <c r="BV38" s="65">
        <v>0</v>
      </c>
      <c r="BW38" s="65">
        <v>0</v>
      </c>
      <c r="BX38" s="65">
        <v>0</v>
      </c>
      <c r="BY38" s="65">
        <v>0</v>
      </c>
      <c r="BZ38" s="65">
        <v>0</v>
      </c>
      <c r="CA38" s="65">
        <v>0</v>
      </c>
      <c r="CB38" s="65">
        <v>0</v>
      </c>
      <c r="CC38" s="65">
        <v>0</v>
      </c>
      <c r="CD38" s="65">
        <v>0</v>
      </c>
      <c r="CE38" s="65">
        <v>0</v>
      </c>
      <c r="CF38" s="65">
        <v>0</v>
      </c>
      <c r="CG38" s="65">
        <v>0</v>
      </c>
      <c r="CH38" s="65">
        <v>0</v>
      </c>
      <c r="CI38" s="65">
        <v>0</v>
      </c>
      <c r="CJ38" s="65">
        <v>0</v>
      </c>
      <c r="CK38" s="65">
        <v>0</v>
      </c>
      <c r="CL38" s="65">
        <v>0</v>
      </c>
      <c r="CM38" s="65">
        <v>0</v>
      </c>
      <c r="CN38" s="65">
        <v>0</v>
      </c>
      <c r="CO38" s="65">
        <v>0</v>
      </c>
      <c r="CP38" s="65">
        <v>0</v>
      </c>
      <c r="CQ38" s="65">
        <v>0</v>
      </c>
      <c r="CR38" s="65">
        <v>0</v>
      </c>
      <c r="CS38" s="65">
        <v>0</v>
      </c>
      <c r="CT38" s="65">
        <v>0</v>
      </c>
      <c r="CU38" s="65">
        <v>0</v>
      </c>
      <c r="CV38" s="65">
        <v>0</v>
      </c>
      <c r="CW38" s="65">
        <v>0</v>
      </c>
      <c r="CX38" s="65">
        <v>0</v>
      </c>
      <c r="CY38" s="65">
        <v>0</v>
      </c>
      <c r="CZ38" s="65">
        <v>0</v>
      </c>
      <c r="DA38" s="65">
        <v>0</v>
      </c>
      <c r="DB38" s="65">
        <v>0</v>
      </c>
      <c r="DC38" s="65">
        <v>0</v>
      </c>
      <c r="DD38" s="65">
        <v>0</v>
      </c>
      <c r="DE38" s="65">
        <v>0</v>
      </c>
      <c r="DF38" s="65">
        <v>0</v>
      </c>
      <c r="DG38" s="65">
        <v>0</v>
      </c>
      <c r="DH38" s="65">
        <v>0</v>
      </c>
      <c r="DI38" s="65">
        <v>0</v>
      </c>
      <c r="DJ38" s="65">
        <v>0</v>
      </c>
      <c r="DK38" s="65">
        <v>0</v>
      </c>
      <c r="DL38" s="65">
        <v>0</v>
      </c>
      <c r="DM38" s="65">
        <v>0</v>
      </c>
      <c r="DN38" s="65">
        <v>0</v>
      </c>
      <c r="DO38" s="65">
        <v>0</v>
      </c>
      <c r="DP38" s="65">
        <v>0</v>
      </c>
      <c r="DQ38" s="65">
        <v>0</v>
      </c>
      <c r="DR38" s="65">
        <v>0</v>
      </c>
      <c r="DS38" s="65">
        <v>0</v>
      </c>
      <c r="DT38" s="14"/>
      <c r="DU38" s="10"/>
    </row>
    <row r="39" spans="1:125">
      <c r="A39" s="11"/>
      <c r="E39" s="12"/>
      <c r="F39" s="13"/>
      <c r="G39" s="13"/>
      <c r="H39" s="13"/>
      <c r="I39" s="13"/>
      <c r="J39" s="13"/>
      <c r="K39" s="35">
        <v>253</v>
      </c>
      <c r="L39" s="36" t="s">
        <v>42</v>
      </c>
      <c r="M39" s="59">
        <v>0.93984991216962599</v>
      </c>
      <c r="N39" s="61">
        <v>0.34274296526148873</v>
      </c>
      <c r="O39" s="65">
        <v>4.9163527291281341E-5</v>
      </c>
      <c r="P39" s="65">
        <v>3.9200419180382019E-3</v>
      </c>
      <c r="Q39" s="65">
        <v>0</v>
      </c>
      <c r="R39" s="65">
        <v>0</v>
      </c>
      <c r="S39" s="65">
        <v>0</v>
      </c>
      <c r="T39" s="65">
        <v>0</v>
      </c>
      <c r="U39" s="65">
        <v>0</v>
      </c>
      <c r="V39" s="65">
        <v>0</v>
      </c>
      <c r="W39" s="65">
        <v>0</v>
      </c>
      <c r="X39" s="65">
        <v>0</v>
      </c>
      <c r="Y39" s="65">
        <v>0</v>
      </c>
      <c r="Z39" s="65">
        <v>0</v>
      </c>
      <c r="AA39" s="65">
        <v>0</v>
      </c>
      <c r="AB39" s="65">
        <v>0</v>
      </c>
      <c r="AC39" s="65">
        <v>0</v>
      </c>
      <c r="AD39" s="65">
        <v>0</v>
      </c>
      <c r="AE39" s="65">
        <v>0</v>
      </c>
      <c r="AF39" s="65">
        <v>0</v>
      </c>
      <c r="AG39" s="65">
        <v>0</v>
      </c>
      <c r="AH39" s="65">
        <v>0</v>
      </c>
      <c r="AI39" s="65">
        <v>0</v>
      </c>
      <c r="AJ39" s="65">
        <v>0</v>
      </c>
      <c r="AK39" s="65">
        <v>0</v>
      </c>
      <c r="AL39" s="65">
        <v>0</v>
      </c>
      <c r="AM39" s="65">
        <v>0</v>
      </c>
      <c r="AN39" s="65">
        <v>0</v>
      </c>
      <c r="AO39" s="65">
        <v>0</v>
      </c>
      <c r="AP39" s="65">
        <v>0</v>
      </c>
      <c r="AQ39" s="65">
        <v>0</v>
      </c>
      <c r="AR39" s="65">
        <v>0</v>
      </c>
      <c r="AS39" s="65">
        <v>0</v>
      </c>
      <c r="AT39" s="65">
        <v>0</v>
      </c>
      <c r="AU39" s="65">
        <v>0</v>
      </c>
      <c r="AV39" s="65">
        <v>0</v>
      </c>
      <c r="AW39" s="65">
        <v>0</v>
      </c>
      <c r="AX39" s="65">
        <v>0</v>
      </c>
      <c r="AY39" s="65">
        <v>0</v>
      </c>
      <c r="AZ39" s="65">
        <v>0</v>
      </c>
      <c r="BA39" s="65">
        <v>0</v>
      </c>
      <c r="BB39" s="65">
        <v>0</v>
      </c>
      <c r="BC39" s="65">
        <v>0</v>
      </c>
      <c r="BD39" s="65">
        <v>0</v>
      </c>
      <c r="BE39" s="65">
        <v>0</v>
      </c>
      <c r="BF39" s="65">
        <v>0</v>
      </c>
      <c r="BG39" s="65">
        <v>0</v>
      </c>
      <c r="BH39" s="65">
        <v>0</v>
      </c>
      <c r="BI39" s="65">
        <v>0</v>
      </c>
      <c r="BJ39" s="65">
        <v>0</v>
      </c>
      <c r="BK39" s="65">
        <v>0</v>
      </c>
      <c r="BL39" s="65">
        <v>0</v>
      </c>
      <c r="BM39" s="65">
        <v>0</v>
      </c>
      <c r="BN39" s="65">
        <v>0</v>
      </c>
      <c r="BO39" s="65">
        <v>0</v>
      </c>
      <c r="BP39" s="65">
        <v>0</v>
      </c>
      <c r="BQ39" s="65">
        <v>0</v>
      </c>
      <c r="BR39" s="65">
        <v>0</v>
      </c>
      <c r="BS39" s="65">
        <v>0</v>
      </c>
      <c r="BT39" s="65">
        <v>0</v>
      </c>
      <c r="BU39" s="65">
        <v>0</v>
      </c>
      <c r="BV39" s="65">
        <v>0</v>
      </c>
      <c r="BW39" s="65">
        <v>0</v>
      </c>
      <c r="BX39" s="65">
        <v>0</v>
      </c>
      <c r="BY39" s="65">
        <v>0</v>
      </c>
      <c r="BZ39" s="65">
        <v>0</v>
      </c>
      <c r="CA39" s="65">
        <v>0</v>
      </c>
      <c r="CB39" s="65">
        <v>0</v>
      </c>
      <c r="CC39" s="65">
        <v>0</v>
      </c>
      <c r="CD39" s="65">
        <v>0</v>
      </c>
      <c r="CE39" s="65">
        <v>0</v>
      </c>
      <c r="CF39" s="65">
        <v>0</v>
      </c>
      <c r="CG39" s="65">
        <v>0</v>
      </c>
      <c r="CH39" s="65">
        <v>0</v>
      </c>
      <c r="CI39" s="65">
        <v>0</v>
      </c>
      <c r="CJ39" s="65">
        <v>0</v>
      </c>
      <c r="CK39" s="65">
        <v>0</v>
      </c>
      <c r="CL39" s="65">
        <v>0</v>
      </c>
      <c r="CM39" s="65">
        <v>0</v>
      </c>
      <c r="CN39" s="65">
        <v>0</v>
      </c>
      <c r="CO39" s="65">
        <v>0</v>
      </c>
      <c r="CP39" s="65">
        <v>0</v>
      </c>
      <c r="CQ39" s="65">
        <v>0</v>
      </c>
      <c r="CR39" s="65">
        <v>0</v>
      </c>
      <c r="CS39" s="65">
        <v>0</v>
      </c>
      <c r="CT39" s="65">
        <v>0</v>
      </c>
      <c r="CU39" s="65">
        <v>0</v>
      </c>
      <c r="CV39" s="65">
        <v>0</v>
      </c>
      <c r="CW39" s="65">
        <v>0</v>
      </c>
      <c r="CX39" s="65">
        <v>0</v>
      </c>
      <c r="CY39" s="65">
        <v>0</v>
      </c>
      <c r="CZ39" s="65">
        <v>0</v>
      </c>
      <c r="DA39" s="65">
        <v>0</v>
      </c>
      <c r="DB39" s="65">
        <v>0</v>
      </c>
      <c r="DC39" s="65">
        <v>0</v>
      </c>
      <c r="DD39" s="65">
        <v>0</v>
      </c>
      <c r="DE39" s="65">
        <v>0</v>
      </c>
      <c r="DF39" s="65">
        <v>0</v>
      </c>
      <c r="DG39" s="65">
        <v>0</v>
      </c>
      <c r="DH39" s="65">
        <v>0</v>
      </c>
      <c r="DI39" s="65">
        <v>0</v>
      </c>
      <c r="DJ39" s="65">
        <v>0</v>
      </c>
      <c r="DK39" s="65">
        <v>0</v>
      </c>
      <c r="DL39" s="65">
        <v>0</v>
      </c>
      <c r="DM39" s="65">
        <v>0</v>
      </c>
      <c r="DN39" s="65">
        <v>0</v>
      </c>
      <c r="DO39" s="65">
        <v>0</v>
      </c>
      <c r="DP39" s="65">
        <v>0</v>
      </c>
      <c r="DQ39" s="65">
        <v>0</v>
      </c>
      <c r="DR39" s="65">
        <v>0</v>
      </c>
      <c r="DS39" s="65">
        <v>0</v>
      </c>
      <c r="DT39" s="14"/>
      <c r="DU39" s="10"/>
    </row>
    <row r="40" spans="1:125">
      <c r="A40" s="11"/>
      <c r="E40" s="12"/>
      <c r="F40" s="13"/>
      <c r="G40" s="13"/>
      <c r="H40" s="13"/>
      <c r="I40" s="13"/>
      <c r="J40" s="13"/>
      <c r="K40" s="35">
        <v>259</v>
      </c>
      <c r="L40" s="38" t="s">
        <v>43</v>
      </c>
      <c r="M40" s="59">
        <v>1.0686995841865128</v>
      </c>
      <c r="N40" s="61">
        <v>0.46324722349779585</v>
      </c>
      <c r="O40" s="65">
        <v>1.8027671265345768E-2</v>
      </c>
      <c r="P40" s="65">
        <v>1.0723113076735029E-2</v>
      </c>
      <c r="Q40" s="65">
        <v>0</v>
      </c>
      <c r="R40" s="65">
        <v>0</v>
      </c>
      <c r="S40" s="65">
        <v>0</v>
      </c>
      <c r="T40" s="65">
        <v>0</v>
      </c>
      <c r="U40" s="65">
        <v>0</v>
      </c>
      <c r="V40" s="65">
        <v>0</v>
      </c>
      <c r="W40" s="65">
        <v>0</v>
      </c>
      <c r="X40" s="65">
        <v>0</v>
      </c>
      <c r="Y40" s="65">
        <v>0</v>
      </c>
      <c r="Z40" s="65">
        <v>0</v>
      </c>
      <c r="AA40" s="65">
        <v>0</v>
      </c>
      <c r="AB40" s="65">
        <v>0</v>
      </c>
      <c r="AC40" s="65">
        <v>0</v>
      </c>
      <c r="AD40" s="65">
        <v>0</v>
      </c>
      <c r="AE40" s="65">
        <v>0</v>
      </c>
      <c r="AF40" s="65">
        <v>0</v>
      </c>
      <c r="AG40" s="65">
        <v>0</v>
      </c>
      <c r="AH40" s="65">
        <v>0</v>
      </c>
      <c r="AI40" s="65">
        <v>0</v>
      </c>
      <c r="AJ40" s="65">
        <v>0</v>
      </c>
      <c r="AK40" s="65">
        <v>0</v>
      </c>
      <c r="AL40" s="65">
        <v>0</v>
      </c>
      <c r="AM40" s="65">
        <v>0</v>
      </c>
      <c r="AN40" s="65">
        <v>0</v>
      </c>
      <c r="AO40" s="65">
        <v>0</v>
      </c>
      <c r="AP40" s="65">
        <v>0</v>
      </c>
      <c r="AQ40" s="65">
        <v>0</v>
      </c>
      <c r="AR40" s="65">
        <v>0</v>
      </c>
      <c r="AS40" s="65">
        <v>0</v>
      </c>
      <c r="AT40" s="65">
        <v>0</v>
      </c>
      <c r="AU40" s="65">
        <v>0</v>
      </c>
      <c r="AV40" s="65">
        <v>0</v>
      </c>
      <c r="AW40" s="65">
        <v>0</v>
      </c>
      <c r="AX40" s="65">
        <v>0</v>
      </c>
      <c r="AY40" s="65">
        <v>0</v>
      </c>
      <c r="AZ40" s="65">
        <v>0</v>
      </c>
      <c r="BA40" s="65">
        <v>0</v>
      </c>
      <c r="BB40" s="65">
        <v>0</v>
      </c>
      <c r="BC40" s="65">
        <v>0</v>
      </c>
      <c r="BD40" s="65">
        <v>0</v>
      </c>
      <c r="BE40" s="65">
        <v>0</v>
      </c>
      <c r="BF40" s="65">
        <v>0</v>
      </c>
      <c r="BG40" s="65">
        <v>0</v>
      </c>
      <c r="BH40" s="65">
        <v>0</v>
      </c>
      <c r="BI40" s="65">
        <v>0</v>
      </c>
      <c r="BJ40" s="65">
        <v>0</v>
      </c>
      <c r="BK40" s="65">
        <v>0</v>
      </c>
      <c r="BL40" s="65">
        <v>0</v>
      </c>
      <c r="BM40" s="65">
        <v>0</v>
      </c>
      <c r="BN40" s="65">
        <v>0</v>
      </c>
      <c r="BO40" s="65">
        <v>0</v>
      </c>
      <c r="BP40" s="65">
        <v>0</v>
      </c>
      <c r="BQ40" s="65">
        <v>0</v>
      </c>
      <c r="BR40" s="65">
        <v>0</v>
      </c>
      <c r="BS40" s="65">
        <v>0</v>
      </c>
      <c r="BT40" s="65">
        <v>0</v>
      </c>
      <c r="BU40" s="65">
        <v>0</v>
      </c>
      <c r="BV40" s="65">
        <v>0</v>
      </c>
      <c r="BW40" s="65">
        <v>0</v>
      </c>
      <c r="BX40" s="65">
        <v>0</v>
      </c>
      <c r="BY40" s="65">
        <v>0</v>
      </c>
      <c r="BZ40" s="65">
        <v>0</v>
      </c>
      <c r="CA40" s="65">
        <v>0</v>
      </c>
      <c r="CB40" s="65">
        <v>0</v>
      </c>
      <c r="CC40" s="65">
        <v>0</v>
      </c>
      <c r="CD40" s="65">
        <v>0</v>
      </c>
      <c r="CE40" s="65">
        <v>0</v>
      </c>
      <c r="CF40" s="65">
        <v>0</v>
      </c>
      <c r="CG40" s="65">
        <v>0</v>
      </c>
      <c r="CH40" s="65">
        <v>0</v>
      </c>
      <c r="CI40" s="65">
        <v>0</v>
      </c>
      <c r="CJ40" s="65">
        <v>0</v>
      </c>
      <c r="CK40" s="65">
        <v>0</v>
      </c>
      <c r="CL40" s="65">
        <v>0</v>
      </c>
      <c r="CM40" s="65">
        <v>0</v>
      </c>
      <c r="CN40" s="65">
        <v>0</v>
      </c>
      <c r="CO40" s="65">
        <v>0</v>
      </c>
      <c r="CP40" s="65">
        <v>0</v>
      </c>
      <c r="CQ40" s="65">
        <v>0</v>
      </c>
      <c r="CR40" s="65">
        <v>0</v>
      </c>
      <c r="CS40" s="65">
        <v>0</v>
      </c>
      <c r="CT40" s="65">
        <v>0</v>
      </c>
      <c r="CU40" s="65">
        <v>0</v>
      </c>
      <c r="CV40" s="65">
        <v>0</v>
      </c>
      <c r="CW40" s="65">
        <v>0</v>
      </c>
      <c r="CX40" s="65">
        <v>0</v>
      </c>
      <c r="CY40" s="65">
        <v>0</v>
      </c>
      <c r="CZ40" s="65">
        <v>0</v>
      </c>
      <c r="DA40" s="65">
        <v>0</v>
      </c>
      <c r="DB40" s="65">
        <v>0</v>
      </c>
      <c r="DC40" s="65">
        <v>0</v>
      </c>
      <c r="DD40" s="65">
        <v>0</v>
      </c>
      <c r="DE40" s="65">
        <v>0</v>
      </c>
      <c r="DF40" s="65">
        <v>0</v>
      </c>
      <c r="DG40" s="65">
        <v>0</v>
      </c>
      <c r="DH40" s="65">
        <v>0</v>
      </c>
      <c r="DI40" s="65">
        <v>0</v>
      </c>
      <c r="DJ40" s="65">
        <v>0</v>
      </c>
      <c r="DK40" s="65">
        <v>0</v>
      </c>
      <c r="DL40" s="65">
        <v>0</v>
      </c>
      <c r="DM40" s="65">
        <v>0</v>
      </c>
      <c r="DN40" s="65">
        <v>0</v>
      </c>
      <c r="DO40" s="65">
        <v>0</v>
      </c>
      <c r="DP40" s="65">
        <v>0</v>
      </c>
      <c r="DQ40" s="65">
        <v>0</v>
      </c>
      <c r="DR40" s="65">
        <v>0</v>
      </c>
      <c r="DS40" s="65">
        <v>0</v>
      </c>
      <c r="DT40" s="14"/>
      <c r="DU40" s="10"/>
    </row>
    <row r="41" spans="1:125">
      <c r="A41" s="11"/>
      <c r="E41" s="12"/>
      <c r="F41" s="13"/>
      <c r="G41" s="13"/>
      <c r="H41" s="13"/>
      <c r="I41" s="13"/>
      <c r="J41" s="13"/>
      <c r="K41" s="35">
        <v>261</v>
      </c>
      <c r="L41" s="36" t="s">
        <v>44</v>
      </c>
      <c r="M41" s="59">
        <v>0.98732919967788479</v>
      </c>
      <c r="N41" s="61">
        <v>0.51920118787613412</v>
      </c>
      <c r="O41" s="65">
        <v>-1.8503216387736636E-5</v>
      </c>
      <c r="P41" s="65">
        <v>0</v>
      </c>
      <c r="Q41" s="65">
        <v>0</v>
      </c>
      <c r="R41" s="65">
        <v>0</v>
      </c>
      <c r="S41" s="65">
        <v>0</v>
      </c>
      <c r="T41" s="65">
        <v>0</v>
      </c>
      <c r="U41" s="65">
        <v>0</v>
      </c>
      <c r="V41" s="65">
        <v>0</v>
      </c>
      <c r="W41" s="65">
        <v>0</v>
      </c>
      <c r="X41" s="65">
        <v>0</v>
      </c>
      <c r="Y41" s="65">
        <v>0</v>
      </c>
      <c r="Z41" s="65">
        <v>0</v>
      </c>
      <c r="AA41" s="65">
        <v>0</v>
      </c>
      <c r="AB41" s="65">
        <v>0</v>
      </c>
      <c r="AC41" s="65">
        <v>0</v>
      </c>
      <c r="AD41" s="65">
        <v>0</v>
      </c>
      <c r="AE41" s="65">
        <v>0</v>
      </c>
      <c r="AF41" s="65">
        <v>0</v>
      </c>
      <c r="AG41" s="65">
        <v>0</v>
      </c>
      <c r="AH41" s="65">
        <v>0</v>
      </c>
      <c r="AI41" s="65">
        <v>0</v>
      </c>
      <c r="AJ41" s="65">
        <v>0</v>
      </c>
      <c r="AK41" s="65">
        <v>0</v>
      </c>
      <c r="AL41" s="65">
        <v>0</v>
      </c>
      <c r="AM41" s="65">
        <v>0</v>
      </c>
      <c r="AN41" s="65">
        <v>0</v>
      </c>
      <c r="AO41" s="65">
        <v>0</v>
      </c>
      <c r="AP41" s="65">
        <v>0</v>
      </c>
      <c r="AQ41" s="65">
        <v>0</v>
      </c>
      <c r="AR41" s="65">
        <v>0</v>
      </c>
      <c r="AS41" s="65">
        <v>0</v>
      </c>
      <c r="AT41" s="65">
        <v>0</v>
      </c>
      <c r="AU41" s="65">
        <v>0</v>
      </c>
      <c r="AV41" s="65">
        <v>0</v>
      </c>
      <c r="AW41" s="65">
        <v>0</v>
      </c>
      <c r="AX41" s="65">
        <v>0</v>
      </c>
      <c r="AY41" s="65">
        <v>0</v>
      </c>
      <c r="AZ41" s="65">
        <v>0</v>
      </c>
      <c r="BA41" s="65">
        <v>0</v>
      </c>
      <c r="BB41" s="65">
        <v>0</v>
      </c>
      <c r="BC41" s="65">
        <v>0</v>
      </c>
      <c r="BD41" s="65">
        <v>0</v>
      </c>
      <c r="BE41" s="65">
        <v>0</v>
      </c>
      <c r="BF41" s="65">
        <v>0</v>
      </c>
      <c r="BG41" s="65">
        <v>0</v>
      </c>
      <c r="BH41" s="65">
        <v>0</v>
      </c>
      <c r="BI41" s="65">
        <v>0</v>
      </c>
      <c r="BJ41" s="65">
        <v>0</v>
      </c>
      <c r="BK41" s="65">
        <v>0</v>
      </c>
      <c r="BL41" s="65">
        <v>0</v>
      </c>
      <c r="BM41" s="65">
        <v>0</v>
      </c>
      <c r="BN41" s="65">
        <v>0</v>
      </c>
      <c r="BO41" s="65">
        <v>0</v>
      </c>
      <c r="BP41" s="65">
        <v>0</v>
      </c>
      <c r="BQ41" s="65">
        <v>0</v>
      </c>
      <c r="BR41" s="65">
        <v>0</v>
      </c>
      <c r="BS41" s="65">
        <v>0</v>
      </c>
      <c r="BT41" s="65">
        <v>0</v>
      </c>
      <c r="BU41" s="65">
        <v>0</v>
      </c>
      <c r="BV41" s="65">
        <v>0</v>
      </c>
      <c r="BW41" s="65">
        <v>0</v>
      </c>
      <c r="BX41" s="65">
        <v>0</v>
      </c>
      <c r="BY41" s="65">
        <v>0</v>
      </c>
      <c r="BZ41" s="65">
        <v>0</v>
      </c>
      <c r="CA41" s="65">
        <v>0</v>
      </c>
      <c r="CB41" s="65">
        <v>0</v>
      </c>
      <c r="CC41" s="65">
        <v>0</v>
      </c>
      <c r="CD41" s="65">
        <v>0</v>
      </c>
      <c r="CE41" s="65">
        <v>0</v>
      </c>
      <c r="CF41" s="65">
        <v>0</v>
      </c>
      <c r="CG41" s="65">
        <v>0</v>
      </c>
      <c r="CH41" s="65">
        <v>0</v>
      </c>
      <c r="CI41" s="65">
        <v>0</v>
      </c>
      <c r="CJ41" s="65">
        <v>0</v>
      </c>
      <c r="CK41" s="65">
        <v>0</v>
      </c>
      <c r="CL41" s="65">
        <v>0</v>
      </c>
      <c r="CM41" s="65">
        <v>0</v>
      </c>
      <c r="CN41" s="65">
        <v>0</v>
      </c>
      <c r="CO41" s="65">
        <v>0</v>
      </c>
      <c r="CP41" s="65">
        <v>0</v>
      </c>
      <c r="CQ41" s="65">
        <v>0</v>
      </c>
      <c r="CR41" s="65">
        <v>0</v>
      </c>
      <c r="CS41" s="65">
        <v>0</v>
      </c>
      <c r="CT41" s="65">
        <v>0</v>
      </c>
      <c r="CU41" s="65">
        <v>0</v>
      </c>
      <c r="CV41" s="65">
        <v>0</v>
      </c>
      <c r="CW41" s="65">
        <v>0</v>
      </c>
      <c r="CX41" s="65">
        <v>0</v>
      </c>
      <c r="CY41" s="65">
        <v>0</v>
      </c>
      <c r="CZ41" s="65">
        <v>0</v>
      </c>
      <c r="DA41" s="65">
        <v>0</v>
      </c>
      <c r="DB41" s="65">
        <v>0</v>
      </c>
      <c r="DC41" s="65">
        <v>0</v>
      </c>
      <c r="DD41" s="65">
        <v>0</v>
      </c>
      <c r="DE41" s="65">
        <v>0</v>
      </c>
      <c r="DF41" s="65">
        <v>0</v>
      </c>
      <c r="DG41" s="65">
        <v>0</v>
      </c>
      <c r="DH41" s="65">
        <v>0</v>
      </c>
      <c r="DI41" s="65">
        <v>0</v>
      </c>
      <c r="DJ41" s="65">
        <v>0</v>
      </c>
      <c r="DK41" s="65">
        <v>0</v>
      </c>
      <c r="DL41" s="65">
        <v>0</v>
      </c>
      <c r="DM41" s="65">
        <v>0</v>
      </c>
      <c r="DN41" s="65">
        <v>0</v>
      </c>
      <c r="DO41" s="65">
        <v>0</v>
      </c>
      <c r="DP41" s="65">
        <v>0</v>
      </c>
      <c r="DQ41" s="65">
        <v>0</v>
      </c>
      <c r="DR41" s="65">
        <v>0</v>
      </c>
      <c r="DS41" s="65">
        <v>0</v>
      </c>
      <c r="DT41" s="14"/>
      <c r="DU41" s="10"/>
    </row>
    <row r="42" spans="1:125">
      <c r="A42" s="11"/>
      <c r="E42" s="12"/>
      <c r="F42" s="13"/>
      <c r="G42" s="13"/>
      <c r="H42" s="13"/>
      <c r="I42" s="13"/>
      <c r="J42" s="13"/>
      <c r="K42" s="35">
        <v>262</v>
      </c>
      <c r="L42" s="36" t="s">
        <v>45</v>
      </c>
      <c r="M42" s="59">
        <v>1.0141266639115543</v>
      </c>
      <c r="N42" s="61">
        <v>0.60537500804958111</v>
      </c>
      <c r="O42" s="65">
        <v>5.9553309768729879E-3</v>
      </c>
      <c r="P42" s="65">
        <v>2.0617514318827627E-2</v>
      </c>
      <c r="Q42" s="65">
        <v>0</v>
      </c>
      <c r="R42" s="65">
        <v>0</v>
      </c>
      <c r="S42" s="65">
        <v>0</v>
      </c>
      <c r="T42" s="65">
        <v>0</v>
      </c>
      <c r="U42" s="65">
        <v>0</v>
      </c>
      <c r="V42" s="65">
        <v>0</v>
      </c>
      <c r="W42" s="65">
        <v>0</v>
      </c>
      <c r="X42" s="65">
        <v>0</v>
      </c>
      <c r="Y42" s="65">
        <v>0</v>
      </c>
      <c r="Z42" s="65">
        <v>0</v>
      </c>
      <c r="AA42" s="65">
        <v>0</v>
      </c>
      <c r="AB42" s="65">
        <v>0</v>
      </c>
      <c r="AC42" s="65">
        <v>0</v>
      </c>
      <c r="AD42" s="65">
        <v>0</v>
      </c>
      <c r="AE42" s="65">
        <v>0</v>
      </c>
      <c r="AF42" s="65">
        <v>0</v>
      </c>
      <c r="AG42" s="65">
        <v>0</v>
      </c>
      <c r="AH42" s="65">
        <v>0</v>
      </c>
      <c r="AI42" s="65">
        <v>0</v>
      </c>
      <c r="AJ42" s="65">
        <v>0</v>
      </c>
      <c r="AK42" s="65">
        <v>0</v>
      </c>
      <c r="AL42" s="65">
        <v>0</v>
      </c>
      <c r="AM42" s="65">
        <v>0</v>
      </c>
      <c r="AN42" s="65">
        <v>0</v>
      </c>
      <c r="AO42" s="65">
        <v>0</v>
      </c>
      <c r="AP42" s="65">
        <v>0</v>
      </c>
      <c r="AQ42" s="65">
        <v>0</v>
      </c>
      <c r="AR42" s="65">
        <v>0</v>
      </c>
      <c r="AS42" s="65">
        <v>0</v>
      </c>
      <c r="AT42" s="65">
        <v>0</v>
      </c>
      <c r="AU42" s="65">
        <v>0</v>
      </c>
      <c r="AV42" s="65">
        <v>0</v>
      </c>
      <c r="AW42" s="65">
        <v>0</v>
      </c>
      <c r="AX42" s="65">
        <v>0</v>
      </c>
      <c r="AY42" s="65">
        <v>0</v>
      </c>
      <c r="AZ42" s="65">
        <v>0</v>
      </c>
      <c r="BA42" s="65">
        <v>0</v>
      </c>
      <c r="BB42" s="65">
        <v>0</v>
      </c>
      <c r="BC42" s="65">
        <v>0</v>
      </c>
      <c r="BD42" s="65">
        <v>0</v>
      </c>
      <c r="BE42" s="65">
        <v>0</v>
      </c>
      <c r="BF42" s="65">
        <v>0</v>
      </c>
      <c r="BG42" s="65">
        <v>0</v>
      </c>
      <c r="BH42" s="65">
        <v>0</v>
      </c>
      <c r="BI42" s="65">
        <v>0</v>
      </c>
      <c r="BJ42" s="65">
        <v>0</v>
      </c>
      <c r="BK42" s="65">
        <v>0</v>
      </c>
      <c r="BL42" s="65">
        <v>0</v>
      </c>
      <c r="BM42" s="65">
        <v>0</v>
      </c>
      <c r="BN42" s="65">
        <v>0</v>
      </c>
      <c r="BO42" s="65">
        <v>0</v>
      </c>
      <c r="BP42" s="65">
        <v>0</v>
      </c>
      <c r="BQ42" s="65">
        <v>0</v>
      </c>
      <c r="BR42" s="65">
        <v>0</v>
      </c>
      <c r="BS42" s="65">
        <v>0</v>
      </c>
      <c r="BT42" s="65">
        <v>0</v>
      </c>
      <c r="BU42" s="65">
        <v>0</v>
      </c>
      <c r="BV42" s="65">
        <v>0</v>
      </c>
      <c r="BW42" s="65">
        <v>0</v>
      </c>
      <c r="BX42" s="65">
        <v>0</v>
      </c>
      <c r="BY42" s="65">
        <v>0</v>
      </c>
      <c r="BZ42" s="65">
        <v>0</v>
      </c>
      <c r="CA42" s="65">
        <v>0</v>
      </c>
      <c r="CB42" s="65">
        <v>0</v>
      </c>
      <c r="CC42" s="65">
        <v>0</v>
      </c>
      <c r="CD42" s="65">
        <v>0</v>
      </c>
      <c r="CE42" s="65">
        <v>0</v>
      </c>
      <c r="CF42" s="65">
        <v>0</v>
      </c>
      <c r="CG42" s="65">
        <v>0</v>
      </c>
      <c r="CH42" s="65">
        <v>0</v>
      </c>
      <c r="CI42" s="65">
        <v>0</v>
      </c>
      <c r="CJ42" s="65">
        <v>0</v>
      </c>
      <c r="CK42" s="65">
        <v>0</v>
      </c>
      <c r="CL42" s="65">
        <v>0</v>
      </c>
      <c r="CM42" s="65">
        <v>0</v>
      </c>
      <c r="CN42" s="65">
        <v>0</v>
      </c>
      <c r="CO42" s="65">
        <v>0</v>
      </c>
      <c r="CP42" s="65">
        <v>0</v>
      </c>
      <c r="CQ42" s="65">
        <v>0</v>
      </c>
      <c r="CR42" s="65">
        <v>0</v>
      </c>
      <c r="CS42" s="65">
        <v>0</v>
      </c>
      <c r="CT42" s="65">
        <v>0</v>
      </c>
      <c r="CU42" s="65">
        <v>0</v>
      </c>
      <c r="CV42" s="65">
        <v>0</v>
      </c>
      <c r="CW42" s="65">
        <v>0</v>
      </c>
      <c r="CX42" s="65">
        <v>0</v>
      </c>
      <c r="CY42" s="65">
        <v>0</v>
      </c>
      <c r="CZ42" s="65">
        <v>0</v>
      </c>
      <c r="DA42" s="65">
        <v>0</v>
      </c>
      <c r="DB42" s="65">
        <v>0</v>
      </c>
      <c r="DC42" s="65">
        <v>0</v>
      </c>
      <c r="DD42" s="65">
        <v>0</v>
      </c>
      <c r="DE42" s="65">
        <v>0</v>
      </c>
      <c r="DF42" s="65">
        <v>0</v>
      </c>
      <c r="DG42" s="65">
        <v>0</v>
      </c>
      <c r="DH42" s="65">
        <v>0</v>
      </c>
      <c r="DI42" s="65">
        <v>0</v>
      </c>
      <c r="DJ42" s="65">
        <v>0</v>
      </c>
      <c r="DK42" s="65">
        <v>0</v>
      </c>
      <c r="DL42" s="65">
        <v>0</v>
      </c>
      <c r="DM42" s="65">
        <v>0</v>
      </c>
      <c r="DN42" s="65">
        <v>0</v>
      </c>
      <c r="DO42" s="65">
        <v>0</v>
      </c>
      <c r="DP42" s="65">
        <v>0</v>
      </c>
      <c r="DQ42" s="65">
        <v>0</v>
      </c>
      <c r="DR42" s="65">
        <v>0</v>
      </c>
      <c r="DS42" s="65">
        <v>0</v>
      </c>
      <c r="DT42" s="14"/>
      <c r="DU42" s="10"/>
    </row>
    <row r="43" spans="1:125">
      <c r="A43" s="11"/>
      <c r="E43" s="12"/>
      <c r="F43" s="13"/>
      <c r="G43" s="13"/>
      <c r="H43" s="13"/>
      <c r="I43" s="13"/>
      <c r="J43" s="13"/>
      <c r="K43" s="35">
        <v>263</v>
      </c>
      <c r="L43" s="36" t="s">
        <v>46</v>
      </c>
      <c r="M43" s="59">
        <v>1.0762979803621566</v>
      </c>
      <c r="N43" s="61">
        <v>0.51208808768394287</v>
      </c>
      <c r="O43" s="65">
        <v>1.1982891475358127E-3</v>
      </c>
      <c r="P43" s="65">
        <v>1.4650635071288682E-4</v>
      </c>
      <c r="Q43" s="65">
        <v>0</v>
      </c>
      <c r="R43" s="65">
        <v>0</v>
      </c>
      <c r="S43" s="65">
        <v>0</v>
      </c>
      <c r="T43" s="65">
        <v>0</v>
      </c>
      <c r="U43" s="65">
        <v>0</v>
      </c>
      <c r="V43" s="65">
        <v>0</v>
      </c>
      <c r="W43" s="65">
        <v>0</v>
      </c>
      <c r="X43" s="65">
        <v>0</v>
      </c>
      <c r="Y43" s="65">
        <v>0</v>
      </c>
      <c r="Z43" s="65">
        <v>0</v>
      </c>
      <c r="AA43" s="65">
        <v>0</v>
      </c>
      <c r="AB43" s="65">
        <v>0</v>
      </c>
      <c r="AC43" s="65">
        <v>0</v>
      </c>
      <c r="AD43" s="65">
        <v>0</v>
      </c>
      <c r="AE43" s="65">
        <v>0</v>
      </c>
      <c r="AF43" s="65">
        <v>0</v>
      </c>
      <c r="AG43" s="65">
        <v>0</v>
      </c>
      <c r="AH43" s="65">
        <v>0</v>
      </c>
      <c r="AI43" s="65">
        <v>0</v>
      </c>
      <c r="AJ43" s="65">
        <v>0</v>
      </c>
      <c r="AK43" s="65">
        <v>0</v>
      </c>
      <c r="AL43" s="65">
        <v>0</v>
      </c>
      <c r="AM43" s="65">
        <v>0</v>
      </c>
      <c r="AN43" s="65">
        <v>0</v>
      </c>
      <c r="AO43" s="65">
        <v>0</v>
      </c>
      <c r="AP43" s="65">
        <v>0</v>
      </c>
      <c r="AQ43" s="65">
        <v>0</v>
      </c>
      <c r="AR43" s="65">
        <v>0</v>
      </c>
      <c r="AS43" s="65">
        <v>0</v>
      </c>
      <c r="AT43" s="65">
        <v>0</v>
      </c>
      <c r="AU43" s="65">
        <v>0</v>
      </c>
      <c r="AV43" s="65">
        <v>0</v>
      </c>
      <c r="AW43" s="65">
        <v>0</v>
      </c>
      <c r="AX43" s="65">
        <v>0</v>
      </c>
      <c r="AY43" s="65">
        <v>0</v>
      </c>
      <c r="AZ43" s="65">
        <v>0</v>
      </c>
      <c r="BA43" s="65">
        <v>0</v>
      </c>
      <c r="BB43" s="65">
        <v>0</v>
      </c>
      <c r="BC43" s="65">
        <v>0</v>
      </c>
      <c r="BD43" s="65">
        <v>0</v>
      </c>
      <c r="BE43" s="65">
        <v>0</v>
      </c>
      <c r="BF43" s="65">
        <v>0</v>
      </c>
      <c r="BG43" s="65">
        <v>0</v>
      </c>
      <c r="BH43" s="65">
        <v>0</v>
      </c>
      <c r="BI43" s="65">
        <v>0</v>
      </c>
      <c r="BJ43" s="65">
        <v>0</v>
      </c>
      <c r="BK43" s="65">
        <v>0</v>
      </c>
      <c r="BL43" s="65">
        <v>0</v>
      </c>
      <c r="BM43" s="65">
        <v>0</v>
      </c>
      <c r="BN43" s="65">
        <v>0</v>
      </c>
      <c r="BO43" s="65">
        <v>0</v>
      </c>
      <c r="BP43" s="65">
        <v>0</v>
      </c>
      <c r="BQ43" s="65">
        <v>0</v>
      </c>
      <c r="BR43" s="65">
        <v>0</v>
      </c>
      <c r="BS43" s="65">
        <v>0</v>
      </c>
      <c r="BT43" s="65">
        <v>0</v>
      </c>
      <c r="BU43" s="65">
        <v>0</v>
      </c>
      <c r="BV43" s="65">
        <v>0</v>
      </c>
      <c r="BW43" s="65">
        <v>0</v>
      </c>
      <c r="BX43" s="65">
        <v>0</v>
      </c>
      <c r="BY43" s="65">
        <v>0</v>
      </c>
      <c r="BZ43" s="65">
        <v>0</v>
      </c>
      <c r="CA43" s="65">
        <v>0</v>
      </c>
      <c r="CB43" s="65">
        <v>0</v>
      </c>
      <c r="CC43" s="65">
        <v>0</v>
      </c>
      <c r="CD43" s="65">
        <v>0</v>
      </c>
      <c r="CE43" s="65">
        <v>0</v>
      </c>
      <c r="CF43" s="65">
        <v>0</v>
      </c>
      <c r="CG43" s="65">
        <v>0</v>
      </c>
      <c r="CH43" s="65">
        <v>0</v>
      </c>
      <c r="CI43" s="65">
        <v>0</v>
      </c>
      <c r="CJ43" s="65">
        <v>0</v>
      </c>
      <c r="CK43" s="65">
        <v>0</v>
      </c>
      <c r="CL43" s="65">
        <v>0</v>
      </c>
      <c r="CM43" s="65">
        <v>0</v>
      </c>
      <c r="CN43" s="65">
        <v>0</v>
      </c>
      <c r="CO43" s="65">
        <v>0</v>
      </c>
      <c r="CP43" s="65">
        <v>0</v>
      </c>
      <c r="CQ43" s="65">
        <v>0</v>
      </c>
      <c r="CR43" s="65">
        <v>0</v>
      </c>
      <c r="CS43" s="65">
        <v>0</v>
      </c>
      <c r="CT43" s="65">
        <v>0</v>
      </c>
      <c r="CU43" s="65">
        <v>0</v>
      </c>
      <c r="CV43" s="65">
        <v>0</v>
      </c>
      <c r="CW43" s="65">
        <v>0</v>
      </c>
      <c r="CX43" s="65">
        <v>0</v>
      </c>
      <c r="CY43" s="65">
        <v>0</v>
      </c>
      <c r="CZ43" s="65">
        <v>0</v>
      </c>
      <c r="DA43" s="65">
        <v>0</v>
      </c>
      <c r="DB43" s="65">
        <v>0</v>
      </c>
      <c r="DC43" s="65">
        <v>0</v>
      </c>
      <c r="DD43" s="65">
        <v>0</v>
      </c>
      <c r="DE43" s="65">
        <v>0</v>
      </c>
      <c r="DF43" s="65">
        <v>0</v>
      </c>
      <c r="DG43" s="65">
        <v>0</v>
      </c>
      <c r="DH43" s="65">
        <v>0</v>
      </c>
      <c r="DI43" s="65">
        <v>0</v>
      </c>
      <c r="DJ43" s="65">
        <v>0</v>
      </c>
      <c r="DK43" s="65">
        <v>0</v>
      </c>
      <c r="DL43" s="65">
        <v>0</v>
      </c>
      <c r="DM43" s="65">
        <v>0</v>
      </c>
      <c r="DN43" s="65">
        <v>0</v>
      </c>
      <c r="DO43" s="65">
        <v>0</v>
      </c>
      <c r="DP43" s="65">
        <v>0</v>
      </c>
      <c r="DQ43" s="65">
        <v>0</v>
      </c>
      <c r="DR43" s="65">
        <v>0</v>
      </c>
      <c r="DS43" s="65">
        <v>0</v>
      </c>
      <c r="DT43" s="14"/>
      <c r="DU43" s="10"/>
    </row>
    <row r="44" spans="1:125">
      <c r="A44" s="11"/>
      <c r="E44" s="12"/>
      <c r="F44" s="13"/>
      <c r="G44" s="13"/>
      <c r="H44" s="13"/>
      <c r="I44" s="13"/>
      <c r="J44" s="13"/>
      <c r="K44" s="35">
        <v>269</v>
      </c>
      <c r="L44" s="36" t="s">
        <v>47</v>
      </c>
      <c r="M44" s="59">
        <v>1.088861514875836</v>
      </c>
      <c r="N44" s="61">
        <v>0.69619107201706076</v>
      </c>
      <c r="O44" s="65">
        <v>5.8611603822382955E-5</v>
      </c>
      <c r="P44" s="65">
        <v>2.3219914605224104E-4</v>
      </c>
      <c r="Q44" s="65">
        <v>0</v>
      </c>
      <c r="R44" s="65">
        <v>0</v>
      </c>
      <c r="S44" s="65">
        <v>0</v>
      </c>
      <c r="T44" s="65">
        <v>0</v>
      </c>
      <c r="U44" s="65">
        <v>0</v>
      </c>
      <c r="V44" s="65">
        <v>0</v>
      </c>
      <c r="W44" s="65">
        <v>0</v>
      </c>
      <c r="X44" s="65">
        <v>0</v>
      </c>
      <c r="Y44" s="65">
        <v>0</v>
      </c>
      <c r="Z44" s="65">
        <v>0</v>
      </c>
      <c r="AA44" s="65">
        <v>0</v>
      </c>
      <c r="AB44" s="65">
        <v>0</v>
      </c>
      <c r="AC44" s="65">
        <v>0</v>
      </c>
      <c r="AD44" s="65">
        <v>0</v>
      </c>
      <c r="AE44" s="65">
        <v>0</v>
      </c>
      <c r="AF44" s="65">
        <v>0</v>
      </c>
      <c r="AG44" s="65">
        <v>0</v>
      </c>
      <c r="AH44" s="65">
        <v>0</v>
      </c>
      <c r="AI44" s="65">
        <v>0</v>
      </c>
      <c r="AJ44" s="65">
        <v>0</v>
      </c>
      <c r="AK44" s="65">
        <v>0</v>
      </c>
      <c r="AL44" s="65">
        <v>0</v>
      </c>
      <c r="AM44" s="65">
        <v>0</v>
      </c>
      <c r="AN44" s="65">
        <v>0</v>
      </c>
      <c r="AO44" s="65">
        <v>0</v>
      </c>
      <c r="AP44" s="65">
        <v>0</v>
      </c>
      <c r="AQ44" s="65">
        <v>0</v>
      </c>
      <c r="AR44" s="65">
        <v>0</v>
      </c>
      <c r="AS44" s="65">
        <v>0</v>
      </c>
      <c r="AT44" s="65">
        <v>0</v>
      </c>
      <c r="AU44" s="65">
        <v>0</v>
      </c>
      <c r="AV44" s="65">
        <v>0</v>
      </c>
      <c r="AW44" s="65">
        <v>0</v>
      </c>
      <c r="AX44" s="65">
        <v>0</v>
      </c>
      <c r="AY44" s="65">
        <v>0</v>
      </c>
      <c r="AZ44" s="65">
        <v>0</v>
      </c>
      <c r="BA44" s="65">
        <v>0</v>
      </c>
      <c r="BB44" s="65">
        <v>0</v>
      </c>
      <c r="BC44" s="65">
        <v>0</v>
      </c>
      <c r="BD44" s="65">
        <v>0</v>
      </c>
      <c r="BE44" s="65">
        <v>0</v>
      </c>
      <c r="BF44" s="65">
        <v>0</v>
      </c>
      <c r="BG44" s="65">
        <v>0</v>
      </c>
      <c r="BH44" s="65">
        <v>0</v>
      </c>
      <c r="BI44" s="65">
        <v>0</v>
      </c>
      <c r="BJ44" s="65">
        <v>0</v>
      </c>
      <c r="BK44" s="65">
        <v>0</v>
      </c>
      <c r="BL44" s="65">
        <v>0</v>
      </c>
      <c r="BM44" s="65">
        <v>0</v>
      </c>
      <c r="BN44" s="65">
        <v>0</v>
      </c>
      <c r="BO44" s="65">
        <v>0</v>
      </c>
      <c r="BP44" s="65">
        <v>0</v>
      </c>
      <c r="BQ44" s="65">
        <v>0</v>
      </c>
      <c r="BR44" s="65">
        <v>0</v>
      </c>
      <c r="BS44" s="65">
        <v>0</v>
      </c>
      <c r="BT44" s="65">
        <v>0</v>
      </c>
      <c r="BU44" s="65">
        <v>0</v>
      </c>
      <c r="BV44" s="65">
        <v>0</v>
      </c>
      <c r="BW44" s="65">
        <v>0</v>
      </c>
      <c r="BX44" s="65">
        <v>0</v>
      </c>
      <c r="BY44" s="65">
        <v>0</v>
      </c>
      <c r="BZ44" s="65">
        <v>0</v>
      </c>
      <c r="CA44" s="65">
        <v>0</v>
      </c>
      <c r="CB44" s="65">
        <v>0</v>
      </c>
      <c r="CC44" s="65">
        <v>0</v>
      </c>
      <c r="CD44" s="65">
        <v>0</v>
      </c>
      <c r="CE44" s="65">
        <v>0</v>
      </c>
      <c r="CF44" s="65">
        <v>0</v>
      </c>
      <c r="CG44" s="65">
        <v>0</v>
      </c>
      <c r="CH44" s="65">
        <v>0</v>
      </c>
      <c r="CI44" s="65">
        <v>0</v>
      </c>
      <c r="CJ44" s="65">
        <v>0</v>
      </c>
      <c r="CK44" s="65">
        <v>0</v>
      </c>
      <c r="CL44" s="65">
        <v>0</v>
      </c>
      <c r="CM44" s="65">
        <v>0</v>
      </c>
      <c r="CN44" s="65">
        <v>0</v>
      </c>
      <c r="CO44" s="65">
        <v>0</v>
      </c>
      <c r="CP44" s="65">
        <v>0</v>
      </c>
      <c r="CQ44" s="65">
        <v>0</v>
      </c>
      <c r="CR44" s="65">
        <v>0</v>
      </c>
      <c r="CS44" s="65">
        <v>0</v>
      </c>
      <c r="CT44" s="65">
        <v>0</v>
      </c>
      <c r="CU44" s="65">
        <v>0</v>
      </c>
      <c r="CV44" s="65">
        <v>0</v>
      </c>
      <c r="CW44" s="65">
        <v>0</v>
      </c>
      <c r="CX44" s="65">
        <v>0</v>
      </c>
      <c r="CY44" s="65">
        <v>0</v>
      </c>
      <c r="CZ44" s="65">
        <v>0</v>
      </c>
      <c r="DA44" s="65">
        <v>0</v>
      </c>
      <c r="DB44" s="65">
        <v>0</v>
      </c>
      <c r="DC44" s="65">
        <v>0</v>
      </c>
      <c r="DD44" s="65">
        <v>0</v>
      </c>
      <c r="DE44" s="65">
        <v>0</v>
      </c>
      <c r="DF44" s="65">
        <v>0</v>
      </c>
      <c r="DG44" s="65">
        <v>0</v>
      </c>
      <c r="DH44" s="65">
        <v>0</v>
      </c>
      <c r="DI44" s="65">
        <v>0</v>
      </c>
      <c r="DJ44" s="65">
        <v>0</v>
      </c>
      <c r="DK44" s="65">
        <v>0</v>
      </c>
      <c r="DL44" s="65">
        <v>0</v>
      </c>
      <c r="DM44" s="65">
        <v>0</v>
      </c>
      <c r="DN44" s="65">
        <v>0</v>
      </c>
      <c r="DO44" s="65">
        <v>0</v>
      </c>
      <c r="DP44" s="65">
        <v>0</v>
      </c>
      <c r="DQ44" s="65">
        <v>0</v>
      </c>
      <c r="DR44" s="65">
        <v>0</v>
      </c>
      <c r="DS44" s="65">
        <v>0</v>
      </c>
      <c r="DT44" s="14"/>
      <c r="DU44" s="10"/>
    </row>
    <row r="45" spans="1:125">
      <c r="A45" s="11"/>
      <c r="E45" s="12"/>
      <c r="F45" s="13"/>
      <c r="G45" s="13"/>
      <c r="H45" s="13"/>
      <c r="I45" s="13"/>
      <c r="J45" s="13"/>
      <c r="K45" s="35">
        <v>271</v>
      </c>
      <c r="L45" s="36" t="s">
        <v>48</v>
      </c>
      <c r="M45" s="59">
        <v>1.0022278956333002</v>
      </c>
      <c r="N45" s="61">
        <v>0.79346882053154844</v>
      </c>
      <c r="O45" s="65">
        <v>-6.4886328004139903E-6</v>
      </c>
      <c r="P45" s="65">
        <v>1.8224998672228276E-4</v>
      </c>
      <c r="Q45" s="65">
        <v>0</v>
      </c>
      <c r="R45" s="65">
        <v>0</v>
      </c>
      <c r="S45" s="65">
        <v>0</v>
      </c>
      <c r="T45" s="65">
        <v>0</v>
      </c>
      <c r="U45" s="65">
        <v>0</v>
      </c>
      <c r="V45" s="65">
        <v>0</v>
      </c>
      <c r="W45" s="65">
        <v>0</v>
      </c>
      <c r="X45" s="65">
        <v>0</v>
      </c>
      <c r="Y45" s="65">
        <v>0</v>
      </c>
      <c r="Z45" s="65">
        <v>0</v>
      </c>
      <c r="AA45" s="65">
        <v>0</v>
      </c>
      <c r="AB45" s="65">
        <v>0</v>
      </c>
      <c r="AC45" s="65">
        <v>0</v>
      </c>
      <c r="AD45" s="65">
        <v>0</v>
      </c>
      <c r="AE45" s="65">
        <v>0</v>
      </c>
      <c r="AF45" s="65">
        <v>0</v>
      </c>
      <c r="AG45" s="65">
        <v>0</v>
      </c>
      <c r="AH45" s="65">
        <v>0</v>
      </c>
      <c r="AI45" s="65">
        <v>0</v>
      </c>
      <c r="AJ45" s="65">
        <v>0</v>
      </c>
      <c r="AK45" s="65">
        <v>0</v>
      </c>
      <c r="AL45" s="65">
        <v>0</v>
      </c>
      <c r="AM45" s="65">
        <v>0</v>
      </c>
      <c r="AN45" s="65">
        <v>0</v>
      </c>
      <c r="AO45" s="65">
        <v>0</v>
      </c>
      <c r="AP45" s="65">
        <v>0</v>
      </c>
      <c r="AQ45" s="65">
        <v>0</v>
      </c>
      <c r="AR45" s="65">
        <v>0</v>
      </c>
      <c r="AS45" s="65">
        <v>0</v>
      </c>
      <c r="AT45" s="65">
        <v>0</v>
      </c>
      <c r="AU45" s="65">
        <v>0</v>
      </c>
      <c r="AV45" s="65">
        <v>0</v>
      </c>
      <c r="AW45" s="65">
        <v>0</v>
      </c>
      <c r="AX45" s="65">
        <v>0</v>
      </c>
      <c r="AY45" s="65">
        <v>0</v>
      </c>
      <c r="AZ45" s="65">
        <v>0</v>
      </c>
      <c r="BA45" s="65">
        <v>0</v>
      </c>
      <c r="BB45" s="65">
        <v>0</v>
      </c>
      <c r="BC45" s="65">
        <v>0</v>
      </c>
      <c r="BD45" s="65">
        <v>0</v>
      </c>
      <c r="BE45" s="65">
        <v>0</v>
      </c>
      <c r="BF45" s="65">
        <v>0</v>
      </c>
      <c r="BG45" s="65">
        <v>0</v>
      </c>
      <c r="BH45" s="65">
        <v>0</v>
      </c>
      <c r="BI45" s="65">
        <v>0</v>
      </c>
      <c r="BJ45" s="65">
        <v>0</v>
      </c>
      <c r="BK45" s="65">
        <v>0</v>
      </c>
      <c r="BL45" s="65">
        <v>0</v>
      </c>
      <c r="BM45" s="65">
        <v>0</v>
      </c>
      <c r="BN45" s="65">
        <v>0</v>
      </c>
      <c r="BO45" s="65">
        <v>0</v>
      </c>
      <c r="BP45" s="65">
        <v>0</v>
      </c>
      <c r="BQ45" s="65">
        <v>0</v>
      </c>
      <c r="BR45" s="65">
        <v>0</v>
      </c>
      <c r="BS45" s="65">
        <v>0</v>
      </c>
      <c r="BT45" s="65">
        <v>0</v>
      </c>
      <c r="BU45" s="65">
        <v>0</v>
      </c>
      <c r="BV45" s="65">
        <v>0</v>
      </c>
      <c r="BW45" s="65">
        <v>0</v>
      </c>
      <c r="BX45" s="65">
        <v>0</v>
      </c>
      <c r="BY45" s="65">
        <v>0</v>
      </c>
      <c r="BZ45" s="65">
        <v>0</v>
      </c>
      <c r="CA45" s="65">
        <v>0</v>
      </c>
      <c r="CB45" s="65">
        <v>0</v>
      </c>
      <c r="CC45" s="65">
        <v>0</v>
      </c>
      <c r="CD45" s="65">
        <v>0</v>
      </c>
      <c r="CE45" s="65">
        <v>0</v>
      </c>
      <c r="CF45" s="65">
        <v>0</v>
      </c>
      <c r="CG45" s="65">
        <v>0</v>
      </c>
      <c r="CH45" s="65">
        <v>0</v>
      </c>
      <c r="CI45" s="65">
        <v>0</v>
      </c>
      <c r="CJ45" s="65">
        <v>0</v>
      </c>
      <c r="CK45" s="65">
        <v>0</v>
      </c>
      <c r="CL45" s="65">
        <v>0</v>
      </c>
      <c r="CM45" s="65">
        <v>0</v>
      </c>
      <c r="CN45" s="65">
        <v>0</v>
      </c>
      <c r="CO45" s="65">
        <v>0</v>
      </c>
      <c r="CP45" s="65">
        <v>0</v>
      </c>
      <c r="CQ45" s="65">
        <v>0</v>
      </c>
      <c r="CR45" s="65">
        <v>0</v>
      </c>
      <c r="CS45" s="65">
        <v>0</v>
      </c>
      <c r="CT45" s="65">
        <v>0</v>
      </c>
      <c r="CU45" s="65">
        <v>0</v>
      </c>
      <c r="CV45" s="65">
        <v>0</v>
      </c>
      <c r="CW45" s="65">
        <v>0</v>
      </c>
      <c r="CX45" s="65">
        <v>0</v>
      </c>
      <c r="CY45" s="65">
        <v>0</v>
      </c>
      <c r="CZ45" s="65">
        <v>0</v>
      </c>
      <c r="DA45" s="65">
        <v>0</v>
      </c>
      <c r="DB45" s="65">
        <v>0</v>
      </c>
      <c r="DC45" s="65">
        <v>0</v>
      </c>
      <c r="DD45" s="65">
        <v>0</v>
      </c>
      <c r="DE45" s="65">
        <v>0</v>
      </c>
      <c r="DF45" s="65">
        <v>0</v>
      </c>
      <c r="DG45" s="65">
        <v>0</v>
      </c>
      <c r="DH45" s="65">
        <v>0</v>
      </c>
      <c r="DI45" s="65">
        <v>0</v>
      </c>
      <c r="DJ45" s="65">
        <v>0</v>
      </c>
      <c r="DK45" s="65">
        <v>0</v>
      </c>
      <c r="DL45" s="65">
        <v>0</v>
      </c>
      <c r="DM45" s="65">
        <v>0</v>
      </c>
      <c r="DN45" s="65">
        <v>0</v>
      </c>
      <c r="DO45" s="65">
        <v>0</v>
      </c>
      <c r="DP45" s="65">
        <v>0</v>
      </c>
      <c r="DQ45" s="65">
        <v>0</v>
      </c>
      <c r="DR45" s="65">
        <v>0</v>
      </c>
      <c r="DS45" s="65">
        <v>0</v>
      </c>
      <c r="DT45" s="14"/>
      <c r="DU45" s="10"/>
    </row>
    <row r="46" spans="1:125">
      <c r="A46" s="11"/>
      <c r="E46" s="12"/>
      <c r="F46" s="13"/>
      <c r="G46" s="13"/>
      <c r="H46" s="13"/>
      <c r="I46" s="13"/>
      <c r="J46" s="13"/>
      <c r="K46" s="35">
        <v>272</v>
      </c>
      <c r="L46" s="36" t="s">
        <v>49</v>
      </c>
      <c r="M46" s="59">
        <v>1.1786980443126454</v>
      </c>
      <c r="N46" s="61">
        <v>0.75607140203434675</v>
      </c>
      <c r="O46" s="65">
        <v>9.006224672221709E-4</v>
      </c>
      <c r="P46" s="65">
        <v>6.5148020116839664E-3</v>
      </c>
      <c r="Q46" s="65">
        <v>0</v>
      </c>
      <c r="R46" s="65">
        <v>0</v>
      </c>
      <c r="S46" s="65">
        <v>0</v>
      </c>
      <c r="T46" s="65">
        <v>0</v>
      </c>
      <c r="U46" s="65">
        <v>0</v>
      </c>
      <c r="V46" s="65">
        <v>0</v>
      </c>
      <c r="W46" s="65">
        <v>0</v>
      </c>
      <c r="X46" s="65">
        <v>0</v>
      </c>
      <c r="Y46" s="65">
        <v>0</v>
      </c>
      <c r="Z46" s="65">
        <v>0</v>
      </c>
      <c r="AA46" s="65">
        <v>0</v>
      </c>
      <c r="AB46" s="65">
        <v>0</v>
      </c>
      <c r="AC46" s="65">
        <v>0</v>
      </c>
      <c r="AD46" s="65">
        <v>0</v>
      </c>
      <c r="AE46" s="65">
        <v>0</v>
      </c>
      <c r="AF46" s="65">
        <v>0</v>
      </c>
      <c r="AG46" s="65">
        <v>0</v>
      </c>
      <c r="AH46" s="65">
        <v>0</v>
      </c>
      <c r="AI46" s="65">
        <v>0</v>
      </c>
      <c r="AJ46" s="65">
        <v>0</v>
      </c>
      <c r="AK46" s="65">
        <v>0</v>
      </c>
      <c r="AL46" s="65">
        <v>0</v>
      </c>
      <c r="AM46" s="65">
        <v>0</v>
      </c>
      <c r="AN46" s="65">
        <v>0</v>
      </c>
      <c r="AO46" s="65">
        <v>0</v>
      </c>
      <c r="AP46" s="65">
        <v>0</v>
      </c>
      <c r="AQ46" s="65">
        <v>0</v>
      </c>
      <c r="AR46" s="65">
        <v>0</v>
      </c>
      <c r="AS46" s="65">
        <v>0</v>
      </c>
      <c r="AT46" s="65">
        <v>0</v>
      </c>
      <c r="AU46" s="65">
        <v>0</v>
      </c>
      <c r="AV46" s="65">
        <v>0</v>
      </c>
      <c r="AW46" s="65">
        <v>0</v>
      </c>
      <c r="AX46" s="65">
        <v>0</v>
      </c>
      <c r="AY46" s="65">
        <v>0</v>
      </c>
      <c r="AZ46" s="65">
        <v>0</v>
      </c>
      <c r="BA46" s="65">
        <v>0</v>
      </c>
      <c r="BB46" s="65">
        <v>0</v>
      </c>
      <c r="BC46" s="65">
        <v>0</v>
      </c>
      <c r="BD46" s="65">
        <v>0</v>
      </c>
      <c r="BE46" s="65">
        <v>0</v>
      </c>
      <c r="BF46" s="65">
        <v>0</v>
      </c>
      <c r="BG46" s="65">
        <v>0</v>
      </c>
      <c r="BH46" s="65">
        <v>0</v>
      </c>
      <c r="BI46" s="65">
        <v>0</v>
      </c>
      <c r="BJ46" s="65">
        <v>0</v>
      </c>
      <c r="BK46" s="65">
        <v>0</v>
      </c>
      <c r="BL46" s="65">
        <v>0</v>
      </c>
      <c r="BM46" s="65">
        <v>0</v>
      </c>
      <c r="BN46" s="65">
        <v>0</v>
      </c>
      <c r="BO46" s="65">
        <v>0</v>
      </c>
      <c r="BP46" s="65">
        <v>0</v>
      </c>
      <c r="BQ46" s="65">
        <v>0</v>
      </c>
      <c r="BR46" s="65">
        <v>0</v>
      </c>
      <c r="BS46" s="65">
        <v>0</v>
      </c>
      <c r="BT46" s="65">
        <v>0</v>
      </c>
      <c r="BU46" s="65">
        <v>0</v>
      </c>
      <c r="BV46" s="65">
        <v>0</v>
      </c>
      <c r="BW46" s="65">
        <v>0</v>
      </c>
      <c r="BX46" s="65">
        <v>0</v>
      </c>
      <c r="BY46" s="65">
        <v>0</v>
      </c>
      <c r="BZ46" s="65">
        <v>0</v>
      </c>
      <c r="CA46" s="65">
        <v>0</v>
      </c>
      <c r="CB46" s="65">
        <v>0</v>
      </c>
      <c r="CC46" s="65">
        <v>0</v>
      </c>
      <c r="CD46" s="65">
        <v>6.5419988696972811E-2</v>
      </c>
      <c r="CE46" s="65">
        <v>0</v>
      </c>
      <c r="CF46" s="65">
        <v>0</v>
      </c>
      <c r="CG46" s="65">
        <v>0</v>
      </c>
      <c r="CH46" s="65">
        <v>0</v>
      </c>
      <c r="CI46" s="65">
        <v>0</v>
      </c>
      <c r="CJ46" s="65">
        <v>0</v>
      </c>
      <c r="CK46" s="65">
        <v>0</v>
      </c>
      <c r="CL46" s="65">
        <v>0</v>
      </c>
      <c r="CM46" s="65">
        <v>0</v>
      </c>
      <c r="CN46" s="65">
        <v>0</v>
      </c>
      <c r="CO46" s="65">
        <v>0</v>
      </c>
      <c r="CP46" s="65">
        <v>0</v>
      </c>
      <c r="CQ46" s="65">
        <v>0</v>
      </c>
      <c r="CR46" s="65">
        <v>0</v>
      </c>
      <c r="CS46" s="65">
        <v>0</v>
      </c>
      <c r="CT46" s="65">
        <v>0</v>
      </c>
      <c r="CU46" s="65">
        <v>0</v>
      </c>
      <c r="CV46" s="65">
        <v>0</v>
      </c>
      <c r="CW46" s="65">
        <v>0</v>
      </c>
      <c r="CX46" s="65">
        <v>0</v>
      </c>
      <c r="CY46" s="65">
        <v>0</v>
      </c>
      <c r="CZ46" s="65">
        <v>0</v>
      </c>
      <c r="DA46" s="65">
        <v>0</v>
      </c>
      <c r="DB46" s="65">
        <v>0</v>
      </c>
      <c r="DC46" s="65">
        <v>0</v>
      </c>
      <c r="DD46" s="65">
        <v>0</v>
      </c>
      <c r="DE46" s="65">
        <v>0</v>
      </c>
      <c r="DF46" s="65">
        <v>0</v>
      </c>
      <c r="DG46" s="65">
        <v>0</v>
      </c>
      <c r="DH46" s="65">
        <v>0</v>
      </c>
      <c r="DI46" s="65">
        <v>0</v>
      </c>
      <c r="DJ46" s="65">
        <v>0</v>
      </c>
      <c r="DK46" s="65">
        <v>0</v>
      </c>
      <c r="DL46" s="65">
        <v>0</v>
      </c>
      <c r="DM46" s="65">
        <v>0</v>
      </c>
      <c r="DN46" s="65">
        <v>0</v>
      </c>
      <c r="DO46" s="65">
        <v>0</v>
      </c>
      <c r="DP46" s="65">
        <v>0</v>
      </c>
      <c r="DQ46" s="65">
        <v>0</v>
      </c>
      <c r="DR46" s="65">
        <v>0</v>
      </c>
      <c r="DS46" s="65">
        <v>0</v>
      </c>
      <c r="DT46" s="14"/>
      <c r="DU46" s="10"/>
    </row>
    <row r="47" spans="1:125">
      <c r="A47" s="11"/>
      <c r="E47" s="12"/>
      <c r="F47" s="13"/>
      <c r="G47" s="13"/>
      <c r="H47" s="13"/>
      <c r="I47" s="13"/>
      <c r="J47" s="13"/>
      <c r="K47" s="35">
        <v>281</v>
      </c>
      <c r="L47" s="36" t="s">
        <v>50</v>
      </c>
      <c r="M47" s="59">
        <v>1.078770995220204</v>
      </c>
      <c r="N47" s="61">
        <v>0.57689216463559434</v>
      </c>
      <c r="O47" s="65">
        <v>1.5705880676402918E-2</v>
      </c>
      <c r="P47" s="65">
        <v>0.11199133377711207</v>
      </c>
      <c r="Q47" s="65">
        <v>1.7275329451684479E-5</v>
      </c>
      <c r="R47" s="65">
        <v>1.60155916661969E-5</v>
      </c>
      <c r="S47" s="65">
        <v>9.1413216042065233E-5</v>
      </c>
      <c r="T47" s="65">
        <v>7.3219049245354579E-4</v>
      </c>
      <c r="U47" s="65">
        <v>2.0761238711723432E-4</v>
      </c>
      <c r="V47" s="65">
        <v>8.2599405428267184E-5</v>
      </c>
      <c r="W47" s="65">
        <v>1.0405086373552043E-3</v>
      </c>
      <c r="X47" s="65">
        <v>7.4778234250995671E-4</v>
      </c>
      <c r="Y47" s="65">
        <v>3.0963837756867901E-4</v>
      </c>
      <c r="Z47" s="65">
        <v>5.6192295603093646E-4</v>
      </c>
      <c r="AA47" s="65">
        <v>0</v>
      </c>
      <c r="AB47" s="65">
        <v>2.129290008548054E-3</v>
      </c>
      <c r="AC47" s="65">
        <v>3.6156028642312047E-3</v>
      </c>
      <c r="AD47" s="65">
        <v>3.076008189674519E-3</v>
      </c>
      <c r="AE47" s="65">
        <v>4.6145296211908497E-3</v>
      </c>
      <c r="AF47" s="65">
        <v>1.2326088999580737E-4</v>
      </c>
      <c r="AG47" s="65">
        <v>2.1509071367161333E-3</v>
      </c>
      <c r="AH47" s="65">
        <v>2.0212806873593269E-3</v>
      </c>
      <c r="AI47" s="65">
        <v>1.1184419801041543E-4</v>
      </c>
      <c r="AJ47" s="65">
        <v>5.6412017862571924E-5</v>
      </c>
      <c r="AK47" s="65">
        <v>3.9859689075410514E-5</v>
      </c>
      <c r="AL47" s="65">
        <v>3.0205192265479277E-5</v>
      </c>
      <c r="AM47" s="65">
        <v>6.3016462457158223E-6</v>
      </c>
      <c r="AN47" s="65">
        <v>2.6541819122887471E-5</v>
      </c>
      <c r="AO47" s="65">
        <v>2.2398888346812108E-5</v>
      </c>
      <c r="AP47" s="65">
        <v>5.164469455608533E-5</v>
      </c>
      <c r="AQ47" s="65">
        <v>1.0307533973306931E-5</v>
      </c>
      <c r="AR47" s="65">
        <v>3.6208934850489547E-4</v>
      </c>
      <c r="AS47" s="65">
        <v>4.2726201559158871E-4</v>
      </c>
      <c r="AT47" s="65">
        <v>3.8212920865516464E-4</v>
      </c>
      <c r="AU47" s="65">
        <v>4.4687515895379575E-3</v>
      </c>
      <c r="AV47" s="65">
        <v>1.5246430771490789E-4</v>
      </c>
      <c r="AW47" s="65">
        <v>6.6490332874017213E-4</v>
      </c>
      <c r="AX47" s="65">
        <v>1.5945471877377678E-3</v>
      </c>
      <c r="AY47" s="65">
        <v>1.3058213357080872E-3</v>
      </c>
      <c r="AZ47" s="65">
        <v>1.4447785561833145E-4</v>
      </c>
      <c r="BA47" s="65">
        <v>3.7430208484054896E-5</v>
      </c>
      <c r="BB47" s="65">
        <v>4.3144829846617514E-4</v>
      </c>
      <c r="BC47" s="65">
        <v>3.7263945571570288E-4</v>
      </c>
      <c r="BD47" s="65">
        <v>9.4891341280439506E-5</v>
      </c>
      <c r="BE47" s="65">
        <v>2.9623595030326257E-4</v>
      </c>
      <c r="BF47" s="65">
        <v>1.8840615709181539E-3</v>
      </c>
      <c r="BG47" s="65">
        <v>1.6823068102251666E-3</v>
      </c>
      <c r="BH47" s="65">
        <v>3.4820370392354391E-4</v>
      </c>
      <c r="BI47" s="65">
        <v>3.1948769425629912E-4</v>
      </c>
      <c r="BJ47" s="65">
        <v>2.2236316829244316E-4</v>
      </c>
      <c r="BK47" s="65">
        <v>6.4034319725768217E-5</v>
      </c>
      <c r="BL47" s="65">
        <v>2.2939402741625528E-4</v>
      </c>
      <c r="BM47" s="65">
        <v>1.7851214439836691E-4</v>
      </c>
      <c r="BN47" s="65">
        <v>5.6510478313677578E-5</v>
      </c>
      <c r="BO47" s="65">
        <v>1.8403701394720831E-4</v>
      </c>
      <c r="BP47" s="65">
        <v>1.3309543966330808E-4</v>
      </c>
      <c r="BQ47" s="65">
        <v>7.300113946764597E-5</v>
      </c>
      <c r="BR47" s="65">
        <v>1.8046643964869999E-4</v>
      </c>
      <c r="BS47" s="65">
        <v>6.6678128259639713E-5</v>
      </c>
      <c r="BT47" s="65">
        <v>4.8589356289747324E-5</v>
      </c>
      <c r="BU47" s="65">
        <v>5.0426064118809452E-5</v>
      </c>
      <c r="BV47" s="65">
        <v>2.2926060461335852E-4</v>
      </c>
      <c r="BW47" s="65">
        <v>1.0874713156650751E-4</v>
      </c>
      <c r="BX47" s="65">
        <v>8.6089837945262549E-4</v>
      </c>
      <c r="BY47" s="65">
        <v>4.635560819607089E-4</v>
      </c>
      <c r="BZ47" s="65">
        <v>5.6125157317850739E-4</v>
      </c>
      <c r="CA47" s="65">
        <v>2.2706445181049219E-3</v>
      </c>
      <c r="CB47" s="65">
        <v>0</v>
      </c>
      <c r="CC47" s="65">
        <v>3.1076718712604506E-4</v>
      </c>
      <c r="CD47" s="65">
        <v>4.3005053135469815E-6</v>
      </c>
      <c r="CE47" s="65">
        <v>3.5441397731113095E-5</v>
      </c>
      <c r="CF47" s="65">
        <v>0</v>
      </c>
      <c r="CG47" s="65">
        <v>2.7820017091713411E-4</v>
      </c>
      <c r="CH47" s="65">
        <v>3.4570212358934468E-4</v>
      </c>
      <c r="CI47" s="65">
        <v>7.3157546738347571E-4</v>
      </c>
      <c r="CJ47" s="65">
        <v>4.049303477333276E-3</v>
      </c>
      <c r="CK47" s="65">
        <v>6.2706016972496528E-3</v>
      </c>
      <c r="CL47" s="65">
        <v>0</v>
      </c>
      <c r="CM47" s="65">
        <v>1.0180530033423938E-5</v>
      </c>
      <c r="CN47" s="65">
        <v>2.0575508392432118E-3</v>
      </c>
      <c r="CO47" s="65">
        <v>0</v>
      </c>
      <c r="CP47" s="65">
        <v>1.3171287910739558E-4</v>
      </c>
      <c r="CQ47" s="65">
        <v>1.7335262867120058E-5</v>
      </c>
      <c r="CR47" s="65">
        <v>1.4636114989044361E-3</v>
      </c>
      <c r="CS47" s="65">
        <v>4.761802550051215E-4</v>
      </c>
      <c r="CT47" s="65">
        <v>2.2241238873367919E-3</v>
      </c>
      <c r="CU47" s="65">
        <v>0</v>
      </c>
      <c r="CV47" s="65">
        <v>5.1752449568845139E-5</v>
      </c>
      <c r="CW47" s="65">
        <v>1.3081534714223279E-4</v>
      </c>
      <c r="CX47" s="65">
        <v>4.9016311016075525E-4</v>
      </c>
      <c r="CY47" s="65">
        <v>2.945599050965678E-5</v>
      </c>
      <c r="CZ47" s="65">
        <v>1.8257275252188756E-3</v>
      </c>
      <c r="DA47" s="65">
        <v>5.4311729405629668E-5</v>
      </c>
      <c r="DB47" s="65">
        <v>3.7096412822196088E-4</v>
      </c>
      <c r="DC47" s="65">
        <v>9.2252569346124198E-5</v>
      </c>
      <c r="DD47" s="65">
        <v>9.3216615603968812E-4</v>
      </c>
      <c r="DE47" s="65">
        <v>7.1455889873340498E-4</v>
      </c>
      <c r="DF47" s="65">
        <v>3.2134470939481686E-3</v>
      </c>
      <c r="DG47" s="65">
        <v>8.1740348553091893E-4</v>
      </c>
      <c r="DH47" s="65">
        <v>6.3386215953259038E-4</v>
      </c>
      <c r="DI47" s="65">
        <v>1.9749335230025435E-4</v>
      </c>
      <c r="DJ47" s="65">
        <v>1.022912559828092E-3</v>
      </c>
      <c r="DK47" s="65">
        <v>4.2469944451210091E-3</v>
      </c>
      <c r="DL47" s="65">
        <v>4.4793583025094204E-3</v>
      </c>
      <c r="DM47" s="65">
        <v>1.6722018610733393E-3</v>
      </c>
      <c r="DN47" s="65">
        <v>8.7587311821638774E-4</v>
      </c>
      <c r="DO47" s="65">
        <v>2.7372438521220243E-3</v>
      </c>
      <c r="DP47" s="65">
        <v>4.1653606217074431E-4</v>
      </c>
      <c r="DQ47" s="65">
        <v>2.6667562556321688E-3</v>
      </c>
      <c r="DR47" s="65">
        <v>0</v>
      </c>
      <c r="DS47" s="65">
        <v>7.8098431990258213E-3</v>
      </c>
      <c r="DT47" s="14"/>
      <c r="DU47" s="10"/>
    </row>
    <row r="48" spans="1:125">
      <c r="A48" s="11"/>
      <c r="E48" s="12"/>
      <c r="F48" s="13"/>
      <c r="G48" s="13"/>
      <c r="H48" s="13"/>
      <c r="I48" s="13"/>
      <c r="J48" s="13"/>
      <c r="K48" s="35">
        <v>289</v>
      </c>
      <c r="L48" s="36" t="s">
        <v>51</v>
      </c>
      <c r="M48" s="59">
        <v>1.0064665346761426</v>
      </c>
      <c r="N48" s="61">
        <v>0.50315242066696053</v>
      </c>
      <c r="O48" s="65">
        <v>2.5818789629627275E-3</v>
      </c>
      <c r="P48" s="65">
        <v>1.9998134782381854E-2</v>
      </c>
      <c r="Q48" s="65">
        <v>3.8506928405193837E-4</v>
      </c>
      <c r="R48" s="65">
        <v>3.1735211424893992E-4</v>
      </c>
      <c r="S48" s="65">
        <v>1.8472798081045887E-3</v>
      </c>
      <c r="T48" s="65">
        <v>1.4595670581598118E-2</v>
      </c>
      <c r="U48" s="65">
        <v>4.2384013099584453E-3</v>
      </c>
      <c r="V48" s="65">
        <v>1.6885706087530954E-3</v>
      </c>
      <c r="W48" s="65">
        <v>2.109469021051116E-2</v>
      </c>
      <c r="X48" s="65">
        <v>3.2564090065063632E-2</v>
      </c>
      <c r="Y48" s="65">
        <v>6.5059346281713826E-3</v>
      </c>
      <c r="Z48" s="65">
        <v>1.5591085549213608E-2</v>
      </c>
      <c r="AA48" s="65">
        <v>0</v>
      </c>
      <c r="AB48" s="65">
        <v>3.5643590388199642E-2</v>
      </c>
      <c r="AC48" s="65">
        <v>7.2753716735448018E-2</v>
      </c>
      <c r="AD48" s="65">
        <v>6.2048470914655665E-2</v>
      </c>
      <c r="AE48" s="65">
        <v>9.4278385608263598E-2</v>
      </c>
      <c r="AF48" s="65">
        <v>2.46168061525694E-3</v>
      </c>
      <c r="AG48" s="65">
        <v>4.4235223962805763E-2</v>
      </c>
      <c r="AH48" s="65">
        <v>4.5925459745010354E-2</v>
      </c>
      <c r="AI48" s="65">
        <v>2.0855166511437101E-3</v>
      </c>
      <c r="AJ48" s="65">
        <v>1.1453812209543074E-3</v>
      </c>
      <c r="AK48" s="65">
        <v>8.5502739171738516E-4</v>
      </c>
      <c r="AL48" s="65">
        <v>6.0779862349248702E-4</v>
      </c>
      <c r="AM48" s="65">
        <v>1.8107940310686498E-4</v>
      </c>
      <c r="AN48" s="65">
        <v>3.9968049675225545E-4</v>
      </c>
      <c r="AO48" s="65">
        <v>4.3437385610271709E-4</v>
      </c>
      <c r="AP48" s="65">
        <v>9.9276924318766196E-4</v>
      </c>
      <c r="AQ48" s="65">
        <v>1.5274342311990562E-4</v>
      </c>
      <c r="AR48" s="65">
        <v>8.4384766415480043E-3</v>
      </c>
      <c r="AS48" s="65">
        <v>8.6926788962096262E-3</v>
      </c>
      <c r="AT48" s="65">
        <v>7.8496682713087677E-3</v>
      </c>
      <c r="AU48" s="65">
        <v>9.206446124549364E-2</v>
      </c>
      <c r="AV48" s="65">
        <v>3.1469786894271845E-3</v>
      </c>
      <c r="AW48" s="65">
        <v>1.3357297573418076E-2</v>
      </c>
      <c r="AX48" s="65">
        <v>3.1752635219035728E-2</v>
      </c>
      <c r="AY48" s="65">
        <v>2.6866047840899663E-2</v>
      </c>
      <c r="AZ48" s="65">
        <v>2.9089072714776486E-3</v>
      </c>
      <c r="BA48" s="65">
        <v>8.6144907094660278E-4</v>
      </c>
      <c r="BB48" s="65">
        <v>9.4745187340657677E-3</v>
      </c>
      <c r="BC48" s="65">
        <v>7.3102780102865675E-3</v>
      </c>
      <c r="BD48" s="65">
        <v>2.1982621576718728E-3</v>
      </c>
      <c r="BE48" s="65">
        <v>5.9993789925913222E-3</v>
      </c>
      <c r="BF48" s="65">
        <v>3.8496863992938238E-2</v>
      </c>
      <c r="BG48" s="65">
        <v>5.974578280948388E-2</v>
      </c>
      <c r="BH48" s="65">
        <v>7.1200861806128418E-3</v>
      </c>
      <c r="BI48" s="65">
        <v>6.5264797973034637E-3</v>
      </c>
      <c r="BJ48" s="65">
        <v>4.5394417529015891E-3</v>
      </c>
      <c r="BK48" s="65">
        <v>1.2980860962323181E-3</v>
      </c>
      <c r="BL48" s="65">
        <v>4.7031245538147965E-3</v>
      </c>
      <c r="BM48" s="65">
        <v>3.6557410057825842E-3</v>
      </c>
      <c r="BN48" s="65">
        <v>1.0503672030701084E-3</v>
      </c>
      <c r="BO48" s="65">
        <v>3.7066632064079036E-3</v>
      </c>
      <c r="BP48" s="65">
        <v>2.6484956202946991E-3</v>
      </c>
      <c r="BQ48" s="65">
        <v>1.4670172965450998E-3</v>
      </c>
      <c r="BR48" s="65">
        <v>3.628480292613446E-3</v>
      </c>
      <c r="BS48" s="65">
        <v>1.6182426832632574E-3</v>
      </c>
      <c r="BT48" s="65">
        <v>1.1751013769214595E-3</v>
      </c>
      <c r="BU48" s="65">
        <v>1.2127901698220634E-3</v>
      </c>
      <c r="BV48" s="65">
        <v>4.7701796304250987E-3</v>
      </c>
      <c r="BW48" s="65">
        <v>2.3781803230970245E-3</v>
      </c>
      <c r="BX48" s="65">
        <v>1.6450561930715635E-2</v>
      </c>
      <c r="BY48" s="65">
        <v>5.6437896584284799E-3</v>
      </c>
      <c r="BZ48" s="65">
        <v>6.8352955239270258E-3</v>
      </c>
      <c r="CA48" s="65">
        <v>2.4225507492807438E-2</v>
      </c>
      <c r="CB48" s="65">
        <v>0</v>
      </c>
      <c r="CC48" s="65">
        <v>3.3910268326414598E-3</v>
      </c>
      <c r="CD48" s="65">
        <v>8.7806558757180355E-5</v>
      </c>
      <c r="CE48" s="65">
        <v>8.5243303994155504E-4</v>
      </c>
      <c r="CF48" s="65">
        <v>0</v>
      </c>
      <c r="CG48" s="65">
        <v>3.7034715181018816E-3</v>
      </c>
      <c r="CH48" s="65">
        <v>1.6299195712009908E-2</v>
      </c>
      <c r="CI48" s="65">
        <v>1.1609564117143759E-2</v>
      </c>
      <c r="CJ48" s="65">
        <v>5.3332857275376691E-2</v>
      </c>
      <c r="CK48" s="65">
        <v>8.2933766248366569E-2</v>
      </c>
      <c r="CL48" s="65">
        <v>0</v>
      </c>
      <c r="CM48" s="65">
        <v>6.5831773444959658E-4</v>
      </c>
      <c r="CN48" s="65">
        <v>2.6123036539825704E-2</v>
      </c>
      <c r="CO48" s="65">
        <v>0</v>
      </c>
      <c r="CP48" s="65">
        <v>1.3486116016058378E-2</v>
      </c>
      <c r="CQ48" s="65">
        <v>2.0057993197489256E-3</v>
      </c>
      <c r="CR48" s="65">
        <v>4.8336677725288171E-2</v>
      </c>
      <c r="CS48" s="65">
        <v>9.6474495278145046E-3</v>
      </c>
      <c r="CT48" s="65">
        <v>2.8530072568567457E-2</v>
      </c>
      <c r="CU48" s="65">
        <v>0</v>
      </c>
      <c r="CV48" s="65">
        <v>1.0447248380536323E-3</v>
      </c>
      <c r="CW48" s="65">
        <v>4.2681286424235323E-3</v>
      </c>
      <c r="CX48" s="65">
        <v>7.974859480696244E-3</v>
      </c>
      <c r="CY48" s="65">
        <v>6.0854236439940811E-4</v>
      </c>
      <c r="CZ48" s="65">
        <v>3.2197070868131304E-2</v>
      </c>
      <c r="DA48" s="65">
        <v>4.5350615563479572E-3</v>
      </c>
      <c r="DB48" s="65">
        <v>1.3303791864837166E-2</v>
      </c>
      <c r="DC48" s="65">
        <v>5.1328434533425274E-3</v>
      </c>
      <c r="DD48" s="65">
        <v>1.7398611105405488E-2</v>
      </c>
      <c r="DE48" s="65">
        <v>1.5408098663873779E-2</v>
      </c>
      <c r="DF48" s="65">
        <v>6.5762321667697562E-2</v>
      </c>
      <c r="DG48" s="65">
        <v>4.7509088649993293E-2</v>
      </c>
      <c r="DH48" s="65">
        <v>1.3570339240936785E-2</v>
      </c>
      <c r="DI48" s="65">
        <v>5.2623644054581049E-3</v>
      </c>
      <c r="DJ48" s="65">
        <v>2.3422215689519427E-2</v>
      </c>
      <c r="DK48" s="65">
        <v>8.6683928615338454E-2</v>
      </c>
      <c r="DL48" s="65">
        <v>8.8908642043124764E-2</v>
      </c>
      <c r="DM48" s="65">
        <v>5.0681337251141836E-2</v>
      </c>
      <c r="DN48" s="65">
        <v>3.3973165706249073E-2</v>
      </c>
      <c r="DO48" s="65">
        <v>5.7215069300179972E-2</v>
      </c>
      <c r="DP48" s="65">
        <v>8.7963082438510393E-3</v>
      </c>
      <c r="DQ48" s="65">
        <v>5.5232254691271354E-2</v>
      </c>
      <c r="DR48" s="65">
        <v>0</v>
      </c>
      <c r="DS48" s="65">
        <v>5.8109016808427116E-2</v>
      </c>
      <c r="DT48" s="14"/>
      <c r="DU48" s="10"/>
    </row>
    <row r="49" spans="1:125">
      <c r="A49" s="11"/>
      <c r="E49" s="12"/>
      <c r="F49" s="13"/>
      <c r="G49" s="13"/>
      <c r="H49" s="13"/>
      <c r="I49" s="13"/>
      <c r="J49" s="13"/>
      <c r="K49" s="35">
        <v>291</v>
      </c>
      <c r="L49" s="36" t="s">
        <v>52</v>
      </c>
      <c r="M49" s="59">
        <v>0.99804687742255671</v>
      </c>
      <c r="N49" s="61">
        <v>0.60547056188660697</v>
      </c>
      <c r="O49" s="65">
        <v>4.1117745954190954E-3</v>
      </c>
      <c r="P49" s="65">
        <v>1.3939783514054319E-2</v>
      </c>
      <c r="Q49" s="65">
        <v>4.042745239526596E-3</v>
      </c>
      <c r="R49" s="65">
        <v>4.8113656753325752E-3</v>
      </c>
      <c r="S49" s="65">
        <v>1.313657802492026E-2</v>
      </c>
      <c r="T49" s="65">
        <v>0.15792732321734196</v>
      </c>
      <c r="U49" s="65">
        <v>0.56455966650549649</v>
      </c>
      <c r="V49" s="65">
        <v>4.4664647506243021E-2</v>
      </c>
      <c r="W49" s="65">
        <v>0.24430487524215039</v>
      </c>
      <c r="X49" s="65">
        <v>0.18961257792203759</v>
      </c>
      <c r="Y49" s="65">
        <v>0.19471744638456731</v>
      </c>
      <c r="Z49" s="65">
        <v>0.28772289980594395</v>
      </c>
      <c r="AA49" s="65">
        <v>0</v>
      </c>
      <c r="AB49" s="65">
        <v>5.4649735216835034E-2</v>
      </c>
      <c r="AC49" s="65">
        <v>7.5130753943019074E-2</v>
      </c>
      <c r="AD49" s="65">
        <v>4.0724651129430876E-2</v>
      </c>
      <c r="AE49" s="65">
        <v>4.2049751984442503E-2</v>
      </c>
      <c r="AF49" s="65">
        <v>0.1580396166813379</v>
      </c>
      <c r="AG49" s="65">
        <v>0.10790458528178071</v>
      </c>
      <c r="AH49" s="65">
        <v>5.9142599385002562E-2</v>
      </c>
      <c r="AI49" s="65">
        <v>0.10427790235008373</v>
      </c>
      <c r="AJ49" s="65">
        <v>0.10161485580674738</v>
      </c>
      <c r="AK49" s="65">
        <v>0.12778568826803743</v>
      </c>
      <c r="AL49" s="65">
        <v>0.11277780288478352</v>
      </c>
      <c r="AM49" s="65">
        <v>3.835674050650574E-2</v>
      </c>
      <c r="AN49" s="65">
        <v>8.2188261683325436E-2</v>
      </c>
      <c r="AO49" s="65">
        <v>3.2457540629968348E-2</v>
      </c>
      <c r="AP49" s="65">
        <v>0.10966896437915317</v>
      </c>
      <c r="AQ49" s="65">
        <v>0.20347040795806168</v>
      </c>
      <c r="AR49" s="65">
        <v>0.17190763033785456</v>
      </c>
      <c r="AS49" s="65">
        <v>1.9828786781569456E-2</v>
      </c>
      <c r="AT49" s="65">
        <v>7.5722417495597216E-2</v>
      </c>
      <c r="AU49" s="65">
        <v>4.5968705280166597E-2</v>
      </c>
      <c r="AV49" s="65">
        <v>5.1159548257384668E-2</v>
      </c>
      <c r="AW49" s="65">
        <v>0.10324160700177681</v>
      </c>
      <c r="AX49" s="65">
        <v>3.532117199802047E-2</v>
      </c>
      <c r="AY49" s="65">
        <v>0.12282908545675397</v>
      </c>
      <c r="AZ49" s="65">
        <v>0.31360412515455388</v>
      </c>
      <c r="BA49" s="65">
        <v>9.330581304368335E-2</v>
      </c>
      <c r="BB49" s="65">
        <v>9.5529948154217378E-2</v>
      </c>
      <c r="BC49" s="65">
        <v>5.3783600913373995E-2</v>
      </c>
      <c r="BD49" s="65">
        <v>0.20519275923508654</v>
      </c>
      <c r="BE49" s="65">
        <v>0.13602747311743921</v>
      </c>
      <c r="BF49" s="65">
        <v>5.1397199572619928E-2</v>
      </c>
      <c r="BG49" s="65">
        <v>4.3728217184439547E-2</v>
      </c>
      <c r="BH49" s="65">
        <v>0.26725057081671932</v>
      </c>
      <c r="BI49" s="65">
        <v>0.23940014048907907</v>
      </c>
      <c r="BJ49" s="65">
        <v>4.677566881185468E-2</v>
      </c>
      <c r="BK49" s="65">
        <v>2.1527362267268368E-2</v>
      </c>
      <c r="BL49" s="65">
        <v>7.4362185632909805E-2</v>
      </c>
      <c r="BM49" s="65">
        <v>3.6111871612062287E-2</v>
      </c>
      <c r="BN49" s="65">
        <v>9.6586676822126127E-2</v>
      </c>
      <c r="BO49" s="65">
        <v>4.6992599633697452E-2</v>
      </c>
      <c r="BP49" s="65">
        <v>6.605595382923686E-2</v>
      </c>
      <c r="BQ49" s="65">
        <v>3.6156456128157023E-2</v>
      </c>
      <c r="BR49" s="65">
        <v>4.3098054241368623E-2</v>
      </c>
      <c r="BS49" s="65">
        <v>9.8235995318498526E-2</v>
      </c>
      <c r="BT49" s="65">
        <v>6.7232006300721375E-2</v>
      </c>
      <c r="BU49" s="65">
        <v>7.0408316293029835E-2</v>
      </c>
      <c r="BV49" s="65">
        <v>0.49708414078140128</v>
      </c>
      <c r="BW49" s="65">
        <v>0.14378562355029256</v>
      </c>
      <c r="BX49" s="65">
        <v>7.9511921763154247E-2</v>
      </c>
      <c r="BY49" s="65">
        <v>0.1839490248718961</v>
      </c>
      <c r="BZ49" s="65">
        <v>3.15279027256593E-2</v>
      </c>
      <c r="CA49" s="65">
        <v>4.8116760083736547E-2</v>
      </c>
      <c r="CB49" s="65">
        <v>0</v>
      </c>
      <c r="CC49" s="65">
        <v>0.10597071294758839</v>
      </c>
      <c r="CD49" s="65">
        <v>0.12049818376573308</v>
      </c>
      <c r="CE49" s="65">
        <v>0.19897722846211838</v>
      </c>
      <c r="CF49" s="65">
        <v>0.13793790141372839</v>
      </c>
      <c r="CG49" s="65">
        <v>9.7198018397845157E-2</v>
      </c>
      <c r="CH49" s="65">
        <v>0.22412258167829313</v>
      </c>
      <c r="CI49" s="65">
        <v>4.7876251082010469E-2</v>
      </c>
      <c r="CJ49" s="65">
        <v>0.10566840311553556</v>
      </c>
      <c r="CK49" s="65">
        <v>2.1806042424669051E-2</v>
      </c>
      <c r="CL49" s="65">
        <v>0</v>
      </c>
      <c r="CM49" s="65">
        <v>2.7653166117907438E-3</v>
      </c>
      <c r="CN49" s="65">
        <v>2.3323128477837241E-2</v>
      </c>
      <c r="CO49" s="65">
        <v>0</v>
      </c>
      <c r="CP49" s="65">
        <v>0.24202720906824815</v>
      </c>
      <c r="CQ49" s="65">
        <v>3.4428629579812201E-3</v>
      </c>
      <c r="CR49" s="65">
        <v>7.2080236274786019E-2</v>
      </c>
      <c r="CS49" s="65">
        <v>0.38494516879202534</v>
      </c>
      <c r="CT49" s="65">
        <v>0.12310435226237121</v>
      </c>
      <c r="CU49" s="65">
        <v>4.6496173649577005E-2</v>
      </c>
      <c r="CV49" s="65">
        <v>1.1884039955466595E-2</v>
      </c>
      <c r="CW49" s="65">
        <v>7.1696483221893627E-3</v>
      </c>
      <c r="CX49" s="65">
        <v>7.5902912109937675E-3</v>
      </c>
      <c r="CY49" s="65">
        <v>7.6819488568021232E-3</v>
      </c>
      <c r="CZ49" s="65">
        <v>7.7401513671415234E-2</v>
      </c>
      <c r="DA49" s="65">
        <v>3.984633726697024E-2</v>
      </c>
      <c r="DB49" s="65">
        <v>4.7708214523852807E-2</v>
      </c>
      <c r="DC49" s="65">
        <v>7.9347692142028609E-2</v>
      </c>
      <c r="DD49" s="65">
        <v>3.3133876544762811E-2</v>
      </c>
      <c r="DE49" s="65">
        <v>3.2634343156591472E-2</v>
      </c>
      <c r="DF49" s="65">
        <v>5.5220050812702363E-2</v>
      </c>
      <c r="DG49" s="65">
        <v>3.4277232679629989E-2</v>
      </c>
      <c r="DH49" s="65">
        <v>0.30522853221072482</v>
      </c>
      <c r="DI49" s="65">
        <v>0.10563552571089042</v>
      </c>
      <c r="DJ49" s="65">
        <v>1.3432664595438506E-2</v>
      </c>
      <c r="DK49" s="65">
        <v>5.9316211621844771E-2</v>
      </c>
      <c r="DL49" s="65">
        <v>5.0031114596058912E-2</v>
      </c>
      <c r="DM49" s="65">
        <v>0.17018333233396998</v>
      </c>
      <c r="DN49" s="65">
        <v>0.14594270699276332</v>
      </c>
      <c r="DO49" s="65">
        <v>0.14854415091513104</v>
      </c>
      <c r="DP49" s="65">
        <v>8.1892557638728977E-2</v>
      </c>
      <c r="DQ49" s="65">
        <v>0.12954087094307801</v>
      </c>
      <c r="DR49" s="65">
        <v>0</v>
      </c>
      <c r="DS49" s="65">
        <v>0.28497983866230486</v>
      </c>
      <c r="DT49" s="14"/>
      <c r="DU49" s="10"/>
    </row>
    <row r="50" spans="1:125">
      <c r="A50" s="11"/>
      <c r="E50" s="12"/>
      <c r="F50" s="13"/>
      <c r="G50" s="13"/>
      <c r="H50" s="13"/>
      <c r="I50" s="13"/>
      <c r="J50" s="13"/>
      <c r="K50" s="35">
        <v>301</v>
      </c>
      <c r="L50" s="36" t="s">
        <v>53</v>
      </c>
      <c r="M50" s="59">
        <v>1.0542282146114508</v>
      </c>
      <c r="N50" s="61">
        <v>0.50538168437689568</v>
      </c>
      <c r="O50" s="65">
        <v>1.0504369071238729E-5</v>
      </c>
      <c r="P50" s="65">
        <v>3.2948095991421799E-5</v>
      </c>
      <c r="Q50" s="65">
        <v>0.72022346026031669</v>
      </c>
      <c r="R50" s="65">
        <v>0.34971285285565568</v>
      </c>
      <c r="S50" s="65">
        <v>0.62049950373699947</v>
      </c>
      <c r="T50" s="65">
        <v>0.5811717554770901</v>
      </c>
      <c r="U50" s="65">
        <v>1.0050173471631823E-2</v>
      </c>
      <c r="V50" s="65">
        <v>0.59312853838778046</v>
      </c>
      <c r="W50" s="65">
        <v>0.42637457846256416</v>
      </c>
      <c r="X50" s="65">
        <v>0.25979723263864668</v>
      </c>
      <c r="Y50" s="65">
        <v>0.29791590875344387</v>
      </c>
      <c r="Z50" s="65">
        <v>0.17306958462425603</v>
      </c>
      <c r="AA50" s="65">
        <v>0</v>
      </c>
      <c r="AB50" s="65">
        <v>0.40773972690944144</v>
      </c>
      <c r="AC50" s="65">
        <v>0.29367833581184105</v>
      </c>
      <c r="AD50" s="65">
        <v>0.30820290403586142</v>
      </c>
      <c r="AE50" s="65">
        <v>0.14720303293721021</v>
      </c>
      <c r="AF50" s="65">
        <v>0.19663142726724325</v>
      </c>
      <c r="AG50" s="65">
        <v>0.29352730843166369</v>
      </c>
      <c r="AH50" s="65">
        <v>0.21495285403824982</v>
      </c>
      <c r="AI50" s="65">
        <v>0.10182227619037026</v>
      </c>
      <c r="AJ50" s="65">
        <v>0.17095527780709488</v>
      </c>
      <c r="AK50" s="65">
        <v>0.37056495917414128</v>
      </c>
      <c r="AL50" s="65">
        <v>0.23660622882356069</v>
      </c>
      <c r="AM50" s="65">
        <v>0.35241073606793993</v>
      </c>
      <c r="AN50" s="65">
        <v>0.22402044446838454</v>
      </c>
      <c r="AO50" s="65">
        <v>0.17254370999161375</v>
      </c>
      <c r="AP50" s="65">
        <v>0.12987611194998722</v>
      </c>
      <c r="AQ50" s="65">
        <v>0.29837472607095111</v>
      </c>
      <c r="AR50" s="65">
        <v>1.2850248808016431E-2</v>
      </c>
      <c r="AS50" s="65">
        <v>0.64255335519051826</v>
      </c>
      <c r="AT50" s="65">
        <v>0.34534199659862236</v>
      </c>
      <c r="AU50" s="65">
        <v>0.40104892292336936</v>
      </c>
      <c r="AV50" s="65">
        <v>0.48397729136090789</v>
      </c>
      <c r="AW50" s="65">
        <v>0.2782573268236978</v>
      </c>
      <c r="AX50" s="65">
        <v>0.33916268698939289</v>
      </c>
      <c r="AY50" s="65">
        <v>0.23480821701375404</v>
      </c>
      <c r="AZ50" s="65">
        <v>9.1966561597583332E-2</v>
      </c>
      <c r="BA50" s="65">
        <v>0.3084588270993307</v>
      </c>
      <c r="BB50" s="65">
        <v>0.26677461293347071</v>
      </c>
      <c r="BC50" s="65">
        <v>0.27975153882843029</v>
      </c>
      <c r="BD50" s="65">
        <v>6.589657188603161E-2</v>
      </c>
      <c r="BE50" s="65">
        <v>0.26694563820416239</v>
      </c>
      <c r="BF50" s="65">
        <v>0.34583307281767461</v>
      </c>
      <c r="BG50" s="65">
        <v>0.41062498028351552</v>
      </c>
      <c r="BH50" s="65">
        <v>0.32535677903541754</v>
      </c>
      <c r="BI50" s="65">
        <v>0.2602687284149528</v>
      </c>
      <c r="BJ50" s="65">
        <v>0.20843636372984373</v>
      </c>
      <c r="BK50" s="65">
        <v>0.63758489161673537</v>
      </c>
      <c r="BL50" s="65">
        <v>0.141750850437524</v>
      </c>
      <c r="BM50" s="65">
        <v>0.10306762140269053</v>
      </c>
      <c r="BN50" s="65">
        <v>0.41355115839044881</v>
      </c>
      <c r="BO50" s="65">
        <v>7.565885921496969E-2</v>
      </c>
      <c r="BP50" s="65">
        <v>0.28727647168203257</v>
      </c>
      <c r="BQ50" s="65">
        <v>0.13083615945401472</v>
      </c>
      <c r="BR50" s="65">
        <v>7.2859128404603984E-2</v>
      </c>
      <c r="BS50" s="65">
        <v>0.31477940800205889</v>
      </c>
      <c r="BT50" s="65">
        <v>0.40007135645755693</v>
      </c>
      <c r="BU50" s="65">
        <v>0.42030376085632015</v>
      </c>
      <c r="BV50" s="65">
        <v>0.15583396503580393</v>
      </c>
      <c r="BW50" s="65">
        <v>0.25850258042835289</v>
      </c>
      <c r="BX50" s="65">
        <v>0.31984825077822471</v>
      </c>
      <c r="BY50" s="65">
        <v>7.0009525516088494E-2</v>
      </c>
      <c r="BZ50" s="65">
        <v>0.3140097185253628</v>
      </c>
      <c r="CA50" s="65">
        <v>0.13930706143909721</v>
      </c>
      <c r="CB50" s="65">
        <v>0</v>
      </c>
      <c r="CC50" s="65">
        <v>0.24812888132411823</v>
      </c>
      <c r="CD50" s="65">
        <v>3.3370934884502872E-4</v>
      </c>
      <c r="CE50" s="65">
        <v>6.2404671244527747E-2</v>
      </c>
      <c r="CF50" s="65">
        <v>0</v>
      </c>
      <c r="CG50" s="65">
        <v>0.5112163794636273</v>
      </c>
      <c r="CH50" s="65">
        <v>1.4523758971041844E-2</v>
      </c>
      <c r="CI50" s="65">
        <v>2.494850437638892E-3</v>
      </c>
      <c r="CJ50" s="65">
        <v>3.4787211565524322E-3</v>
      </c>
      <c r="CK50" s="65">
        <v>9.0224191792434259E-3</v>
      </c>
      <c r="CL50" s="65">
        <v>0</v>
      </c>
      <c r="CM50" s="65">
        <v>1.3677570499295155E-4</v>
      </c>
      <c r="CN50" s="65">
        <v>1.7736831966073973E-3</v>
      </c>
      <c r="CO50" s="65">
        <v>0</v>
      </c>
      <c r="CP50" s="65">
        <v>4.2652834427266374E-3</v>
      </c>
      <c r="CQ50" s="65">
        <v>1.570878517627669E-3</v>
      </c>
      <c r="CR50" s="65">
        <v>6.7971589021329007E-2</v>
      </c>
      <c r="CS50" s="65">
        <v>2.7536850014365854E-2</v>
      </c>
      <c r="CT50" s="65">
        <v>2.6803151442594526E-4</v>
      </c>
      <c r="CU50" s="65">
        <v>0</v>
      </c>
      <c r="CV50" s="65">
        <v>3.2453814764296884E-4</v>
      </c>
      <c r="CW50" s="65">
        <v>0</v>
      </c>
      <c r="CX50" s="65">
        <v>2.6319141934676393E-4</v>
      </c>
      <c r="CY50" s="65">
        <v>2.293267067199001E-4</v>
      </c>
      <c r="CZ50" s="65">
        <v>0.14481327350332118</v>
      </c>
      <c r="DA50" s="65">
        <v>2.0463046618833516E-3</v>
      </c>
      <c r="DB50" s="65">
        <v>1.4518520228301645E-2</v>
      </c>
      <c r="DC50" s="65">
        <v>6.9554318610456786E-2</v>
      </c>
      <c r="DD50" s="65">
        <v>9.5114266954663752E-4</v>
      </c>
      <c r="DE50" s="65">
        <v>0</v>
      </c>
      <c r="DF50" s="65">
        <v>8.7612462429113587E-4</v>
      </c>
      <c r="DG50" s="65">
        <v>5.0701153331550261E-6</v>
      </c>
      <c r="DH50" s="65">
        <v>2.9544730027904588E-3</v>
      </c>
      <c r="DI50" s="65">
        <v>0.29477965847033288</v>
      </c>
      <c r="DJ50" s="65">
        <v>1.0667813340610791E-3</v>
      </c>
      <c r="DK50" s="65">
        <v>4.6637716394922063E-2</v>
      </c>
      <c r="DL50" s="65">
        <v>1.5199429308354634E-2</v>
      </c>
      <c r="DM50" s="65">
        <v>9.4901595761076151E-4</v>
      </c>
      <c r="DN50" s="65">
        <v>4.2131274884707097E-3</v>
      </c>
      <c r="DO50" s="65">
        <v>1.3560474658200173E-2</v>
      </c>
      <c r="DP50" s="65">
        <v>5.4978355548662662E-4</v>
      </c>
      <c r="DQ50" s="65">
        <v>1.2977597215577008E-2</v>
      </c>
      <c r="DR50" s="65">
        <v>0</v>
      </c>
      <c r="DS50" s="65">
        <v>3.2840595233301607E-2</v>
      </c>
      <c r="DT50" s="14"/>
      <c r="DU50" s="10"/>
    </row>
    <row r="51" spans="1:125">
      <c r="A51" s="11"/>
      <c r="E51" s="12"/>
      <c r="F51" s="13"/>
      <c r="G51" s="13"/>
      <c r="H51" s="13"/>
      <c r="I51" s="13"/>
      <c r="J51" s="13"/>
      <c r="K51" s="35">
        <v>311</v>
      </c>
      <c r="L51" s="38" t="s">
        <v>54</v>
      </c>
      <c r="M51" s="59">
        <v>0.993776990181925</v>
      </c>
      <c r="N51" s="61">
        <v>0.59356156332108412</v>
      </c>
      <c r="O51" s="65">
        <v>0</v>
      </c>
      <c r="P51" s="65">
        <v>6.1410494174862123E-4</v>
      </c>
      <c r="Q51" s="65">
        <v>8.0117552565960016E-4</v>
      </c>
      <c r="R51" s="65">
        <v>6.5854879734684026E-4</v>
      </c>
      <c r="S51" s="65">
        <v>3.8879072844633468E-2</v>
      </c>
      <c r="T51" s="65">
        <v>6.3091666538006206E-4</v>
      </c>
      <c r="U51" s="65">
        <v>2.4288597956891735E-2</v>
      </c>
      <c r="V51" s="65">
        <v>4.9596727696712964E-3</v>
      </c>
      <c r="W51" s="65">
        <v>6.1632442113224968E-3</v>
      </c>
      <c r="X51" s="65">
        <v>3.2292962353340962E-2</v>
      </c>
      <c r="Y51" s="65">
        <v>0.13123314184228071</v>
      </c>
      <c r="Z51" s="65">
        <v>1.561012209103969E-2</v>
      </c>
      <c r="AA51" s="65">
        <v>0</v>
      </c>
      <c r="AB51" s="65">
        <v>1.1746993878654794E-2</v>
      </c>
      <c r="AC51" s="65">
        <v>6.7030086517712384E-3</v>
      </c>
      <c r="AD51" s="65">
        <v>2.028681771949981E-3</v>
      </c>
      <c r="AE51" s="65">
        <v>3.5884810427910122E-3</v>
      </c>
      <c r="AF51" s="65">
        <v>5.8752475669881232E-3</v>
      </c>
      <c r="AG51" s="65">
        <v>4.9276280095670822E-3</v>
      </c>
      <c r="AH51" s="65">
        <v>5.5074907584885265E-2</v>
      </c>
      <c r="AI51" s="65">
        <v>3.7258651009638495E-2</v>
      </c>
      <c r="AJ51" s="65">
        <v>2.6721860955403673E-2</v>
      </c>
      <c r="AK51" s="65">
        <v>1.6931155422307519E-2</v>
      </c>
      <c r="AL51" s="65">
        <v>1.303256743333041E-2</v>
      </c>
      <c r="AM51" s="65">
        <v>1.8189627679698762E-2</v>
      </c>
      <c r="AN51" s="65">
        <v>4.7168490685144823E-2</v>
      </c>
      <c r="AO51" s="65">
        <v>1.0439508858865475E-2</v>
      </c>
      <c r="AP51" s="65">
        <v>1.3964173815725922E-2</v>
      </c>
      <c r="AQ51" s="65">
        <v>1.968842716802633E-2</v>
      </c>
      <c r="AR51" s="65">
        <v>1.4115197434818344E-3</v>
      </c>
      <c r="AS51" s="65">
        <v>9.417517959489724E-3</v>
      </c>
      <c r="AT51" s="65">
        <v>1.1242751892341842E-2</v>
      </c>
      <c r="AU51" s="65">
        <v>1.7694351562037036E-3</v>
      </c>
      <c r="AV51" s="65">
        <v>1.4800566121418791E-2</v>
      </c>
      <c r="AW51" s="65">
        <v>1.6206719140203645E-2</v>
      </c>
      <c r="AX51" s="65">
        <v>8.8015728441229579E-3</v>
      </c>
      <c r="AY51" s="65">
        <v>3.78326220491094E-2</v>
      </c>
      <c r="AZ51" s="65">
        <v>1.6045413039324948E-2</v>
      </c>
      <c r="BA51" s="65">
        <v>1.046517113831469E-2</v>
      </c>
      <c r="BB51" s="65">
        <v>6.2399728901924708E-3</v>
      </c>
      <c r="BC51" s="65">
        <v>5.5240196626498688E-3</v>
      </c>
      <c r="BD51" s="65">
        <v>7.3936469896496507E-2</v>
      </c>
      <c r="BE51" s="65">
        <v>1.1355587534041235E-2</v>
      </c>
      <c r="BF51" s="65">
        <v>1.0402924524816207E-2</v>
      </c>
      <c r="BG51" s="65">
        <v>9.1543466863417723E-3</v>
      </c>
      <c r="BH51" s="65">
        <v>1.0077904728717339E-2</v>
      </c>
      <c r="BI51" s="65">
        <v>9.5609385868925985E-3</v>
      </c>
      <c r="BJ51" s="65">
        <v>1.6331924734716684E-2</v>
      </c>
      <c r="BK51" s="65">
        <v>1.370616520992372E-2</v>
      </c>
      <c r="BL51" s="65">
        <v>4.7371222439851098E-2</v>
      </c>
      <c r="BM51" s="65">
        <v>9.1311341542389766E-3</v>
      </c>
      <c r="BN51" s="65">
        <v>1.392747715508454E-2</v>
      </c>
      <c r="BO51" s="65">
        <v>3.3611134326587633E-2</v>
      </c>
      <c r="BP51" s="65">
        <v>2.4587241665887483E-2</v>
      </c>
      <c r="BQ51" s="65">
        <v>1.3378368566477342E-2</v>
      </c>
      <c r="BR51" s="65">
        <v>3.2953054542629999E-2</v>
      </c>
      <c r="BS51" s="65">
        <v>7.404941770786112E-3</v>
      </c>
      <c r="BT51" s="65">
        <v>5.4216761976874847E-3</v>
      </c>
      <c r="BU51" s="65">
        <v>5.6752359799400109E-3</v>
      </c>
      <c r="BV51" s="65">
        <v>6.9895424705981798E-3</v>
      </c>
      <c r="BW51" s="65">
        <v>1.3446050713541453E-2</v>
      </c>
      <c r="BX51" s="65">
        <v>2.0141540085552748E-2</v>
      </c>
      <c r="BY51" s="65">
        <v>1.3046223097308293E-2</v>
      </c>
      <c r="BZ51" s="65">
        <v>1.1812979041266526E-2</v>
      </c>
      <c r="CA51" s="65">
        <v>1.2993212259027815E-2</v>
      </c>
      <c r="CB51" s="65">
        <v>0</v>
      </c>
      <c r="CC51" s="65">
        <v>3.891061449868622E-2</v>
      </c>
      <c r="CD51" s="65">
        <v>4.5137220388970933E-4</v>
      </c>
      <c r="CE51" s="65">
        <v>0.2629501049890654</v>
      </c>
      <c r="CF51" s="65">
        <v>0</v>
      </c>
      <c r="CG51" s="65">
        <v>1.8521691870147232E-2</v>
      </c>
      <c r="CH51" s="65">
        <v>3.886033548379738E-2</v>
      </c>
      <c r="CI51" s="65">
        <v>4.1149051911165422E-3</v>
      </c>
      <c r="CJ51" s="65">
        <v>4.8932671177066662E-3</v>
      </c>
      <c r="CK51" s="65">
        <v>2.0907488807791119E-3</v>
      </c>
      <c r="CL51" s="65">
        <v>0</v>
      </c>
      <c r="CM51" s="65">
        <v>3.7103346167912214E-3</v>
      </c>
      <c r="CN51" s="65">
        <v>2.2097635983265199E-2</v>
      </c>
      <c r="CO51" s="65">
        <v>0</v>
      </c>
      <c r="CP51" s="65">
        <v>1.5499594815241978E-4</v>
      </c>
      <c r="CQ51" s="65">
        <v>4.3497374229888773E-4</v>
      </c>
      <c r="CR51" s="65">
        <v>2.8832852273143941E-3</v>
      </c>
      <c r="CS51" s="65">
        <v>0.13965589957488542</v>
      </c>
      <c r="CT51" s="65">
        <v>3.0694888839911318E-2</v>
      </c>
      <c r="CU51" s="65">
        <v>3.1963553394095158E-2</v>
      </c>
      <c r="CV51" s="65">
        <v>3.5446641592379196E-3</v>
      </c>
      <c r="CW51" s="65">
        <v>4.2880643260186681E-2</v>
      </c>
      <c r="CX51" s="65">
        <v>4.4458997744176356E-3</v>
      </c>
      <c r="CY51" s="65">
        <v>1.2206506909263962E-3</v>
      </c>
      <c r="CZ51" s="65">
        <v>2.1559110771106674E-2</v>
      </c>
      <c r="DA51" s="65">
        <v>0.15725728693674301</v>
      </c>
      <c r="DB51" s="65">
        <v>2.9515129788283651E-2</v>
      </c>
      <c r="DC51" s="65">
        <v>0.12495163365643143</v>
      </c>
      <c r="DD51" s="65">
        <v>0.4276199876465977</v>
      </c>
      <c r="DE51" s="65">
        <v>0.33548690329763309</v>
      </c>
      <c r="DF51" s="65">
        <v>2.8097650491378089E-3</v>
      </c>
      <c r="DG51" s="65">
        <v>5.184482380674986E-2</v>
      </c>
      <c r="DH51" s="65">
        <v>0.11985643361628037</v>
      </c>
      <c r="DI51" s="65">
        <v>8.1482240141541207E-2</v>
      </c>
      <c r="DJ51" s="65">
        <v>2.3166599926469918E-2</v>
      </c>
      <c r="DK51" s="65">
        <v>3.1214838328857155E-2</v>
      </c>
      <c r="DL51" s="65">
        <v>1.5991930444410565E-2</v>
      </c>
      <c r="DM51" s="65">
        <v>0.54156178359774609</v>
      </c>
      <c r="DN51" s="65">
        <v>0.50235956210110178</v>
      </c>
      <c r="DO51" s="65">
        <v>5.2829757067742386E-2</v>
      </c>
      <c r="DP51" s="65">
        <v>0.57419031545102239</v>
      </c>
      <c r="DQ51" s="65">
        <v>4.4900149008251095E-2</v>
      </c>
      <c r="DR51" s="65">
        <v>0</v>
      </c>
      <c r="DS51" s="65">
        <v>9.1994805267276488E-3</v>
      </c>
      <c r="DT51" s="14"/>
      <c r="DU51" s="10"/>
    </row>
    <row r="52" spans="1:125">
      <c r="A52" s="11"/>
      <c r="E52" s="12"/>
      <c r="F52" s="13"/>
      <c r="G52" s="13"/>
      <c r="H52" s="13"/>
      <c r="I52" s="13"/>
      <c r="J52" s="13"/>
      <c r="K52" s="35">
        <v>321</v>
      </c>
      <c r="L52" s="36" t="s">
        <v>55</v>
      </c>
      <c r="M52" s="59">
        <v>0.87217033210708417</v>
      </c>
      <c r="N52" s="61">
        <v>0.72239232197374015</v>
      </c>
      <c r="O52" s="65">
        <v>0</v>
      </c>
      <c r="P52" s="65">
        <v>0</v>
      </c>
      <c r="Q52" s="65">
        <v>0</v>
      </c>
      <c r="R52" s="65">
        <v>0</v>
      </c>
      <c r="S52" s="65">
        <v>0</v>
      </c>
      <c r="T52" s="65">
        <v>0</v>
      </c>
      <c r="U52" s="65">
        <v>0</v>
      </c>
      <c r="V52" s="65">
        <v>0</v>
      </c>
      <c r="W52" s="65">
        <v>0</v>
      </c>
      <c r="X52" s="65">
        <v>0</v>
      </c>
      <c r="Y52" s="65">
        <v>0</v>
      </c>
      <c r="Z52" s="65">
        <v>0</v>
      </c>
      <c r="AA52" s="65">
        <v>0</v>
      </c>
      <c r="AB52" s="65">
        <v>0</v>
      </c>
      <c r="AC52" s="65">
        <v>0</v>
      </c>
      <c r="AD52" s="65">
        <v>0</v>
      </c>
      <c r="AE52" s="65">
        <v>0</v>
      </c>
      <c r="AF52" s="65">
        <v>0</v>
      </c>
      <c r="AG52" s="65">
        <v>0</v>
      </c>
      <c r="AH52" s="65">
        <v>0</v>
      </c>
      <c r="AI52" s="65">
        <v>0</v>
      </c>
      <c r="AJ52" s="65">
        <v>0</v>
      </c>
      <c r="AK52" s="65">
        <v>0</v>
      </c>
      <c r="AL52" s="65">
        <v>0</v>
      </c>
      <c r="AM52" s="65">
        <v>0</v>
      </c>
      <c r="AN52" s="65">
        <v>0</v>
      </c>
      <c r="AO52" s="65">
        <v>0</v>
      </c>
      <c r="AP52" s="65">
        <v>0</v>
      </c>
      <c r="AQ52" s="65">
        <v>0</v>
      </c>
      <c r="AR52" s="65">
        <v>0</v>
      </c>
      <c r="AS52" s="65">
        <v>0</v>
      </c>
      <c r="AT52" s="65">
        <v>0</v>
      </c>
      <c r="AU52" s="65">
        <v>0</v>
      </c>
      <c r="AV52" s="65">
        <v>0</v>
      </c>
      <c r="AW52" s="65">
        <v>0</v>
      </c>
      <c r="AX52" s="65">
        <v>0</v>
      </c>
      <c r="AY52" s="65">
        <v>0</v>
      </c>
      <c r="AZ52" s="65">
        <v>0</v>
      </c>
      <c r="BA52" s="65">
        <v>0</v>
      </c>
      <c r="BB52" s="65">
        <v>0</v>
      </c>
      <c r="BC52" s="65">
        <v>0</v>
      </c>
      <c r="BD52" s="65">
        <v>0</v>
      </c>
      <c r="BE52" s="65">
        <v>0</v>
      </c>
      <c r="BF52" s="65">
        <v>0</v>
      </c>
      <c r="BG52" s="65">
        <v>0</v>
      </c>
      <c r="BH52" s="65">
        <v>0</v>
      </c>
      <c r="BI52" s="65">
        <v>0</v>
      </c>
      <c r="BJ52" s="65">
        <v>0</v>
      </c>
      <c r="BK52" s="65">
        <v>0</v>
      </c>
      <c r="BL52" s="65">
        <v>0</v>
      </c>
      <c r="BM52" s="65">
        <v>0</v>
      </c>
      <c r="BN52" s="65">
        <v>0</v>
      </c>
      <c r="BO52" s="65">
        <v>0</v>
      </c>
      <c r="BP52" s="65">
        <v>0</v>
      </c>
      <c r="BQ52" s="65">
        <v>0</v>
      </c>
      <c r="BR52" s="65">
        <v>0</v>
      </c>
      <c r="BS52" s="65">
        <v>0</v>
      </c>
      <c r="BT52" s="65">
        <v>0</v>
      </c>
      <c r="BU52" s="65">
        <v>0</v>
      </c>
      <c r="BV52" s="65">
        <v>0</v>
      </c>
      <c r="BW52" s="65">
        <v>0</v>
      </c>
      <c r="BX52" s="65">
        <v>0</v>
      </c>
      <c r="BY52" s="65">
        <v>0</v>
      </c>
      <c r="BZ52" s="65">
        <v>0</v>
      </c>
      <c r="CA52" s="65">
        <v>0</v>
      </c>
      <c r="CB52" s="65">
        <v>0</v>
      </c>
      <c r="CC52" s="65">
        <v>0</v>
      </c>
      <c r="CD52" s="65">
        <v>0</v>
      </c>
      <c r="CE52" s="65">
        <v>0</v>
      </c>
      <c r="CF52" s="65">
        <v>0</v>
      </c>
      <c r="CG52" s="65">
        <v>0</v>
      </c>
      <c r="CH52" s="65">
        <v>0</v>
      </c>
      <c r="CI52" s="65">
        <v>0</v>
      </c>
      <c r="CJ52" s="65">
        <v>0</v>
      </c>
      <c r="CK52" s="65">
        <v>0</v>
      </c>
      <c r="CL52" s="65">
        <v>0</v>
      </c>
      <c r="CM52" s="65">
        <v>0</v>
      </c>
      <c r="CN52" s="65">
        <v>0</v>
      </c>
      <c r="CO52" s="65">
        <v>0</v>
      </c>
      <c r="CP52" s="65">
        <v>0</v>
      </c>
      <c r="CQ52" s="65">
        <v>0</v>
      </c>
      <c r="CR52" s="65">
        <v>0</v>
      </c>
      <c r="CS52" s="65">
        <v>0</v>
      </c>
      <c r="CT52" s="65">
        <v>0</v>
      </c>
      <c r="CU52" s="65">
        <v>0</v>
      </c>
      <c r="CV52" s="65">
        <v>0</v>
      </c>
      <c r="CW52" s="65">
        <v>0</v>
      </c>
      <c r="CX52" s="65">
        <v>0</v>
      </c>
      <c r="CY52" s="65">
        <v>0</v>
      </c>
      <c r="CZ52" s="65">
        <v>0</v>
      </c>
      <c r="DA52" s="65">
        <v>0</v>
      </c>
      <c r="DB52" s="65">
        <v>0</v>
      </c>
      <c r="DC52" s="65">
        <v>0</v>
      </c>
      <c r="DD52" s="65">
        <v>0</v>
      </c>
      <c r="DE52" s="65">
        <v>0</v>
      </c>
      <c r="DF52" s="65">
        <v>0</v>
      </c>
      <c r="DG52" s="65">
        <v>0</v>
      </c>
      <c r="DH52" s="65">
        <v>0</v>
      </c>
      <c r="DI52" s="65">
        <v>0</v>
      </c>
      <c r="DJ52" s="65">
        <v>0</v>
      </c>
      <c r="DK52" s="65">
        <v>0</v>
      </c>
      <c r="DL52" s="65">
        <v>0</v>
      </c>
      <c r="DM52" s="65">
        <v>0</v>
      </c>
      <c r="DN52" s="65">
        <v>0</v>
      </c>
      <c r="DO52" s="65">
        <v>0</v>
      </c>
      <c r="DP52" s="65">
        <v>0</v>
      </c>
      <c r="DQ52" s="65">
        <v>0</v>
      </c>
      <c r="DR52" s="65">
        <v>0</v>
      </c>
      <c r="DS52" s="65">
        <v>0</v>
      </c>
      <c r="DT52" s="14"/>
      <c r="DU52" s="10"/>
    </row>
    <row r="53" spans="1:125">
      <c r="A53" s="11"/>
      <c r="E53" s="12"/>
      <c r="F53" s="13"/>
      <c r="G53" s="13"/>
      <c r="H53" s="13"/>
      <c r="I53" s="13"/>
      <c r="J53" s="13"/>
      <c r="K53" s="39">
        <v>329</v>
      </c>
      <c r="L53" s="40" t="s">
        <v>56</v>
      </c>
      <c r="M53" s="59">
        <v>0.9839279747950298</v>
      </c>
      <c r="N53" s="61">
        <v>0.55031589015875637</v>
      </c>
      <c r="O53" s="65">
        <v>7.2639285608780679E-7</v>
      </c>
      <c r="P53" s="65">
        <v>3.7006580568354726E-4</v>
      </c>
      <c r="Q53" s="65">
        <v>0</v>
      </c>
      <c r="R53" s="65">
        <v>0</v>
      </c>
      <c r="S53" s="65">
        <v>0</v>
      </c>
      <c r="T53" s="65">
        <v>0</v>
      </c>
      <c r="U53" s="65">
        <v>0</v>
      </c>
      <c r="V53" s="65">
        <v>0</v>
      </c>
      <c r="W53" s="65">
        <v>0</v>
      </c>
      <c r="X53" s="65">
        <v>0</v>
      </c>
      <c r="Y53" s="65">
        <v>0</v>
      </c>
      <c r="Z53" s="65">
        <v>0</v>
      </c>
      <c r="AA53" s="65">
        <v>0</v>
      </c>
      <c r="AB53" s="65">
        <v>0</v>
      </c>
      <c r="AC53" s="65">
        <v>0</v>
      </c>
      <c r="AD53" s="65">
        <v>0</v>
      </c>
      <c r="AE53" s="65">
        <v>0</v>
      </c>
      <c r="AF53" s="65">
        <v>0</v>
      </c>
      <c r="AG53" s="65">
        <v>0</v>
      </c>
      <c r="AH53" s="65">
        <v>0</v>
      </c>
      <c r="AI53" s="65">
        <v>0</v>
      </c>
      <c r="AJ53" s="65">
        <v>0</v>
      </c>
      <c r="AK53" s="65">
        <v>0</v>
      </c>
      <c r="AL53" s="65">
        <v>0</v>
      </c>
      <c r="AM53" s="65">
        <v>0</v>
      </c>
      <c r="AN53" s="65">
        <v>0</v>
      </c>
      <c r="AO53" s="65">
        <v>0</v>
      </c>
      <c r="AP53" s="65">
        <v>0</v>
      </c>
      <c r="AQ53" s="65">
        <v>0</v>
      </c>
      <c r="AR53" s="65">
        <v>0</v>
      </c>
      <c r="AS53" s="65">
        <v>0</v>
      </c>
      <c r="AT53" s="65">
        <v>0</v>
      </c>
      <c r="AU53" s="65">
        <v>0</v>
      </c>
      <c r="AV53" s="65">
        <v>0</v>
      </c>
      <c r="AW53" s="65">
        <v>0</v>
      </c>
      <c r="AX53" s="65">
        <v>0</v>
      </c>
      <c r="AY53" s="65">
        <v>0</v>
      </c>
      <c r="AZ53" s="65">
        <v>0</v>
      </c>
      <c r="BA53" s="65">
        <v>0</v>
      </c>
      <c r="BB53" s="65">
        <v>0</v>
      </c>
      <c r="BC53" s="65">
        <v>0</v>
      </c>
      <c r="BD53" s="65">
        <v>0</v>
      </c>
      <c r="BE53" s="65">
        <v>0</v>
      </c>
      <c r="BF53" s="65">
        <v>0</v>
      </c>
      <c r="BG53" s="65">
        <v>0</v>
      </c>
      <c r="BH53" s="65">
        <v>0</v>
      </c>
      <c r="BI53" s="65">
        <v>0</v>
      </c>
      <c r="BJ53" s="65">
        <v>0</v>
      </c>
      <c r="BK53" s="65">
        <v>0</v>
      </c>
      <c r="BL53" s="65">
        <v>0</v>
      </c>
      <c r="BM53" s="65">
        <v>0</v>
      </c>
      <c r="BN53" s="65">
        <v>0</v>
      </c>
      <c r="BO53" s="65">
        <v>0</v>
      </c>
      <c r="BP53" s="65">
        <v>0</v>
      </c>
      <c r="BQ53" s="65">
        <v>0</v>
      </c>
      <c r="BR53" s="65">
        <v>0</v>
      </c>
      <c r="BS53" s="65">
        <v>0</v>
      </c>
      <c r="BT53" s="65">
        <v>0</v>
      </c>
      <c r="BU53" s="65">
        <v>0</v>
      </c>
      <c r="BV53" s="65">
        <v>0</v>
      </c>
      <c r="BW53" s="65">
        <v>0</v>
      </c>
      <c r="BX53" s="65">
        <v>0</v>
      </c>
      <c r="BY53" s="65">
        <v>0</v>
      </c>
      <c r="BZ53" s="65">
        <v>0</v>
      </c>
      <c r="CA53" s="65">
        <v>0</v>
      </c>
      <c r="CB53" s="65">
        <v>0</v>
      </c>
      <c r="CC53" s="65">
        <v>0</v>
      </c>
      <c r="CD53" s="65">
        <v>0</v>
      </c>
      <c r="CE53" s="65">
        <v>0</v>
      </c>
      <c r="CF53" s="65">
        <v>0</v>
      </c>
      <c r="CG53" s="65">
        <v>0</v>
      </c>
      <c r="CH53" s="65">
        <v>0</v>
      </c>
      <c r="CI53" s="65">
        <v>0</v>
      </c>
      <c r="CJ53" s="65">
        <v>0</v>
      </c>
      <c r="CK53" s="65">
        <v>0</v>
      </c>
      <c r="CL53" s="65">
        <v>0</v>
      </c>
      <c r="CM53" s="65">
        <v>0</v>
      </c>
      <c r="CN53" s="65">
        <v>0</v>
      </c>
      <c r="CO53" s="65">
        <v>0</v>
      </c>
      <c r="CP53" s="65">
        <v>0</v>
      </c>
      <c r="CQ53" s="65">
        <v>0</v>
      </c>
      <c r="CR53" s="65">
        <v>0</v>
      </c>
      <c r="CS53" s="65">
        <v>0</v>
      </c>
      <c r="CT53" s="65">
        <v>0</v>
      </c>
      <c r="CU53" s="65">
        <v>0</v>
      </c>
      <c r="CV53" s="65">
        <v>0</v>
      </c>
      <c r="CW53" s="65">
        <v>0</v>
      </c>
      <c r="CX53" s="65">
        <v>0</v>
      </c>
      <c r="CY53" s="65">
        <v>0</v>
      </c>
      <c r="CZ53" s="65">
        <v>0</v>
      </c>
      <c r="DA53" s="65">
        <v>0</v>
      </c>
      <c r="DB53" s="65">
        <v>0</v>
      </c>
      <c r="DC53" s="65">
        <v>0</v>
      </c>
      <c r="DD53" s="65">
        <v>0</v>
      </c>
      <c r="DE53" s="65">
        <v>0</v>
      </c>
      <c r="DF53" s="65">
        <v>0</v>
      </c>
      <c r="DG53" s="65">
        <v>0</v>
      </c>
      <c r="DH53" s="65">
        <v>0</v>
      </c>
      <c r="DI53" s="65">
        <v>0</v>
      </c>
      <c r="DJ53" s="65">
        <v>0</v>
      </c>
      <c r="DK53" s="65">
        <v>0</v>
      </c>
      <c r="DL53" s="65">
        <v>0</v>
      </c>
      <c r="DM53" s="65">
        <v>0</v>
      </c>
      <c r="DN53" s="65">
        <v>0</v>
      </c>
      <c r="DO53" s="65">
        <v>0</v>
      </c>
      <c r="DP53" s="65">
        <v>0</v>
      </c>
      <c r="DQ53" s="65">
        <v>0</v>
      </c>
      <c r="DR53" s="65">
        <v>0</v>
      </c>
      <c r="DS53" s="65">
        <v>0</v>
      </c>
      <c r="DT53" s="14"/>
      <c r="DU53" s="10"/>
    </row>
    <row r="54" spans="1:125">
      <c r="A54" s="11"/>
      <c r="E54" s="12"/>
      <c r="F54" s="13"/>
      <c r="G54" s="13"/>
      <c r="H54" s="13"/>
      <c r="I54" s="13"/>
      <c r="J54" s="13"/>
      <c r="K54" s="39">
        <v>331</v>
      </c>
      <c r="L54" s="41" t="s">
        <v>57</v>
      </c>
      <c r="M54" s="59">
        <v>0.96944649885451473</v>
      </c>
      <c r="N54" s="61">
        <v>0.6471792195462831</v>
      </c>
      <c r="O54" s="65">
        <v>4.3239235978942257E-4</v>
      </c>
      <c r="P54" s="65">
        <v>3.1410981069224892E-3</v>
      </c>
      <c r="Q54" s="65">
        <v>4.0022425373858177E-3</v>
      </c>
      <c r="R54" s="65">
        <v>9.4314584729729301E-3</v>
      </c>
      <c r="S54" s="65">
        <v>2.4826912820852289E-2</v>
      </c>
      <c r="T54" s="65">
        <v>1.9070599850986459E-2</v>
      </c>
      <c r="U54" s="65">
        <v>4.3984938454373311E-3</v>
      </c>
      <c r="V54" s="65">
        <v>5.9390997373211941E-2</v>
      </c>
      <c r="W54" s="65">
        <v>4.8190067201690452E-2</v>
      </c>
      <c r="X54" s="65">
        <v>5.5127620367334769E-2</v>
      </c>
      <c r="Y54" s="65">
        <v>4.4480907323851779E-2</v>
      </c>
      <c r="Z54" s="65">
        <v>0.1340573016256201</v>
      </c>
      <c r="AA54" s="65">
        <v>0</v>
      </c>
      <c r="AB54" s="65">
        <v>4.3434538030582032E-2</v>
      </c>
      <c r="AC54" s="65">
        <v>2.5199916107938598E-2</v>
      </c>
      <c r="AD54" s="65">
        <v>0.12379841814452142</v>
      </c>
      <c r="AE54" s="65">
        <v>3.0819016872613236E-2</v>
      </c>
      <c r="AF54" s="65">
        <v>0.24358173935061211</v>
      </c>
      <c r="AG54" s="65">
        <v>5.2096768615737213E-2</v>
      </c>
      <c r="AH54" s="65">
        <v>3.1405643831468662E-2</v>
      </c>
      <c r="AI54" s="65">
        <v>0.15829194235497956</v>
      </c>
      <c r="AJ54" s="65">
        <v>0.18885691216917297</v>
      </c>
      <c r="AK54" s="65">
        <v>0.10749313747999088</v>
      </c>
      <c r="AL54" s="65">
        <v>9.7237922082534387E-2</v>
      </c>
      <c r="AM54" s="65">
        <v>5.3865158816078999E-2</v>
      </c>
      <c r="AN54" s="65">
        <v>9.066857011249127E-2</v>
      </c>
      <c r="AO54" s="65">
        <v>6.8847945853216068E-3</v>
      </c>
      <c r="AP54" s="65">
        <v>3.0242480341255432E-2</v>
      </c>
      <c r="AQ54" s="65">
        <v>0.16211513813577372</v>
      </c>
      <c r="AR54" s="65">
        <v>0.42111991364771667</v>
      </c>
      <c r="AS54" s="65">
        <v>4.2976211150385461E-2</v>
      </c>
      <c r="AT54" s="65">
        <v>7.4755356789093022E-2</v>
      </c>
      <c r="AU54" s="65">
        <v>1.1247127954091796E-2</v>
      </c>
      <c r="AV54" s="65">
        <v>7.885263327136717E-2</v>
      </c>
      <c r="AW54" s="65">
        <v>0.10689737828785174</v>
      </c>
      <c r="AX54" s="65">
        <v>5.5201983010823595E-2</v>
      </c>
      <c r="AY54" s="65">
        <v>7.6488099242808735E-2</v>
      </c>
      <c r="AZ54" s="65">
        <v>0.35020551479863876</v>
      </c>
      <c r="BA54" s="65">
        <v>0.31800136646727928</v>
      </c>
      <c r="BB54" s="65">
        <v>0.33423837448096333</v>
      </c>
      <c r="BC54" s="65">
        <v>0.20999005331852472</v>
      </c>
      <c r="BD54" s="65">
        <v>0.21737836817121384</v>
      </c>
      <c r="BE54" s="65">
        <v>7.9452474625619871E-2</v>
      </c>
      <c r="BF54" s="65">
        <v>4.1950244004941656E-2</v>
      </c>
      <c r="BG54" s="65">
        <v>3.8531860745461943E-2</v>
      </c>
      <c r="BH54" s="65">
        <v>9.1325349742104447E-2</v>
      </c>
      <c r="BI54" s="65">
        <v>6.7120311752030828E-2</v>
      </c>
      <c r="BJ54" s="65">
        <v>5.7709393337723083E-2</v>
      </c>
      <c r="BK54" s="65">
        <v>1.636475861689507E-2</v>
      </c>
      <c r="BL54" s="65">
        <v>6.3039154259144789E-2</v>
      </c>
      <c r="BM54" s="65">
        <v>0.24081179154307114</v>
      </c>
      <c r="BN54" s="65">
        <v>0.17218279005908721</v>
      </c>
      <c r="BO54" s="65">
        <v>3.9703774406525748E-2</v>
      </c>
      <c r="BP54" s="65">
        <v>0.15255972079739394</v>
      </c>
      <c r="BQ54" s="65">
        <v>5.5703351481605899E-2</v>
      </c>
      <c r="BR54" s="65">
        <v>3.5505348311054397E-2</v>
      </c>
      <c r="BS54" s="65">
        <v>6.7608663039428113E-2</v>
      </c>
      <c r="BT54" s="65">
        <v>4.952111453352738E-2</v>
      </c>
      <c r="BU54" s="65">
        <v>5.4161674302388496E-2</v>
      </c>
      <c r="BV54" s="65">
        <v>8.3605669128175158E-2</v>
      </c>
      <c r="BW54" s="65">
        <v>0.1764035707065027</v>
      </c>
      <c r="BX54" s="65">
        <v>0.20970164621598483</v>
      </c>
      <c r="BY54" s="65">
        <v>0.22957496462379914</v>
      </c>
      <c r="BZ54" s="65">
        <v>7.3895673918880536E-2</v>
      </c>
      <c r="CA54" s="65">
        <v>4.8911503178701583E-2</v>
      </c>
      <c r="CB54" s="65">
        <v>0</v>
      </c>
      <c r="CC54" s="65">
        <v>7.8249431618732213E-2</v>
      </c>
      <c r="CD54" s="65">
        <v>0.2043141376849209</v>
      </c>
      <c r="CE54" s="65">
        <v>6.8019146509939898E-2</v>
      </c>
      <c r="CF54" s="65">
        <v>0.73503981082849712</v>
      </c>
      <c r="CG54" s="65">
        <v>6.3569637430147249E-2</v>
      </c>
      <c r="CH54" s="65">
        <v>5.2937967480386698E-2</v>
      </c>
      <c r="CI54" s="65">
        <v>3.7363035901517488E-2</v>
      </c>
      <c r="CJ54" s="65">
        <v>9.423350154125136E-2</v>
      </c>
      <c r="CK54" s="65">
        <v>0.14677374933021403</v>
      </c>
      <c r="CL54" s="65">
        <v>0</v>
      </c>
      <c r="CM54" s="65">
        <v>6.7732214245527722E-2</v>
      </c>
      <c r="CN54" s="65">
        <v>6.6754880689695213E-3</v>
      </c>
      <c r="CO54" s="65">
        <v>0</v>
      </c>
      <c r="CP54" s="65">
        <v>1.1705317068016783E-2</v>
      </c>
      <c r="CQ54" s="65">
        <v>3.4093859198639936E-3</v>
      </c>
      <c r="CR54" s="65">
        <v>1.3885889661217196E-2</v>
      </c>
      <c r="CS54" s="65">
        <v>6.5224709476895168E-2</v>
      </c>
      <c r="CT54" s="65">
        <v>4.3164798704495785E-2</v>
      </c>
      <c r="CU54" s="65">
        <v>0</v>
      </c>
      <c r="CV54" s="65">
        <v>5.7650785906845026E-2</v>
      </c>
      <c r="CW54" s="65">
        <v>0.14565852554923581</v>
      </c>
      <c r="CX54" s="65">
        <v>3.2364204564673857E-2</v>
      </c>
      <c r="CY54" s="65">
        <v>2.9981387652191806E-2</v>
      </c>
      <c r="CZ54" s="65">
        <v>2.8797369946809596E-2</v>
      </c>
      <c r="DA54" s="65">
        <v>1.3119080403306664E-2</v>
      </c>
      <c r="DB54" s="65">
        <v>5.674163675532079E-2</v>
      </c>
      <c r="DC54" s="65">
        <v>5.4582638123669411E-2</v>
      </c>
      <c r="DD54" s="65">
        <v>2.1617154473557585E-2</v>
      </c>
      <c r="DE54" s="65">
        <v>4.9696036004528585E-2</v>
      </c>
      <c r="DF54" s="65">
        <v>0.1339289421633488</v>
      </c>
      <c r="DG54" s="65">
        <v>8.0401861708068498E-2</v>
      </c>
      <c r="DH54" s="65">
        <v>4.6759550079789665E-2</v>
      </c>
      <c r="DI54" s="65">
        <v>2.4550088345089618E-2</v>
      </c>
      <c r="DJ54" s="65">
        <v>0.10318875827276365</v>
      </c>
      <c r="DK54" s="65">
        <v>5.1811773714308035E-2</v>
      </c>
      <c r="DL54" s="65">
        <v>0.10399064750703278</v>
      </c>
      <c r="DM54" s="65">
        <v>1.5014686512141589E-2</v>
      </c>
      <c r="DN54" s="65">
        <v>2.1705776031907317E-2</v>
      </c>
      <c r="DO54" s="65">
        <v>9.2293781982624598E-2</v>
      </c>
      <c r="DP54" s="65">
        <v>1.6096543791969096E-2</v>
      </c>
      <c r="DQ54" s="65">
        <v>0.11003711272879961</v>
      </c>
      <c r="DR54" s="65">
        <v>0</v>
      </c>
      <c r="DS54" s="65">
        <v>0.2741573625728409</v>
      </c>
      <c r="DT54" s="14"/>
      <c r="DU54" s="10"/>
    </row>
    <row r="55" spans="1:125">
      <c r="A55" s="11"/>
      <c r="E55" s="12"/>
      <c r="F55" s="13"/>
      <c r="G55" s="13"/>
      <c r="H55" s="13"/>
      <c r="I55" s="13"/>
      <c r="J55" s="13"/>
      <c r="K55" s="39">
        <v>332</v>
      </c>
      <c r="L55" s="40" t="s">
        <v>58</v>
      </c>
      <c r="M55" s="59">
        <v>0.93933155585241601</v>
      </c>
      <c r="N55" s="61">
        <v>0.53060379083451326</v>
      </c>
      <c r="O55" s="65">
        <v>0</v>
      </c>
      <c r="P55" s="65">
        <v>2.3463183380687818E-3</v>
      </c>
      <c r="Q55" s="65">
        <v>1.7536182104212889E-4</v>
      </c>
      <c r="R55" s="65">
        <v>1.719998914138E-4</v>
      </c>
      <c r="S55" s="65">
        <v>4.7770438173263333E-3</v>
      </c>
      <c r="T55" s="65">
        <v>3.66392900939228E-4</v>
      </c>
      <c r="U55" s="65">
        <v>2.2207264372073494E-3</v>
      </c>
      <c r="V55" s="65">
        <v>9.6348012120282725E-4</v>
      </c>
      <c r="W55" s="65">
        <v>1.1130986831964116E-2</v>
      </c>
      <c r="X55" s="65">
        <v>8.0906270914674287E-3</v>
      </c>
      <c r="Y55" s="65">
        <v>3.3446208465531236E-3</v>
      </c>
      <c r="Z55" s="65">
        <v>5.7765164301082821E-3</v>
      </c>
      <c r="AA55" s="65">
        <v>0</v>
      </c>
      <c r="AB55" s="65">
        <v>2.3066291883773009E-2</v>
      </c>
      <c r="AC55" s="65">
        <v>3.9090846340181999E-2</v>
      </c>
      <c r="AD55" s="65">
        <v>3.2864852416596209E-2</v>
      </c>
      <c r="AE55" s="65">
        <v>4.9973635798144254E-2</v>
      </c>
      <c r="AF55" s="65">
        <v>1.2817596036792083E-3</v>
      </c>
      <c r="AG55" s="65">
        <v>2.3337246411685508E-2</v>
      </c>
      <c r="AH55" s="65">
        <v>2.1817053373573793E-2</v>
      </c>
      <c r="AI55" s="65">
        <v>1.1486641205118251E-3</v>
      </c>
      <c r="AJ55" s="65">
        <v>6.0611800139048267E-4</v>
      </c>
      <c r="AK55" s="65">
        <v>4.2060369416334001E-4</v>
      </c>
      <c r="AL55" s="65">
        <v>3.1680103626727609E-4</v>
      </c>
      <c r="AM55" s="65">
        <v>6.1454617531365627E-5</v>
      </c>
      <c r="AN55" s="65">
        <v>2.2378848684818955E-4</v>
      </c>
      <c r="AO55" s="65">
        <v>2.2595431889617997E-4</v>
      </c>
      <c r="AP55" s="65">
        <v>5.2783794083517146E-4</v>
      </c>
      <c r="AQ55" s="65">
        <v>8.0521061692381086E-5</v>
      </c>
      <c r="AR55" s="65">
        <v>4.527953716504881E-3</v>
      </c>
      <c r="AS55" s="65">
        <v>4.6078648503947682E-3</v>
      </c>
      <c r="AT55" s="65">
        <v>4.160108348572244E-3</v>
      </c>
      <c r="AU55" s="65">
        <v>4.8944833762512921E-2</v>
      </c>
      <c r="AV55" s="65">
        <v>1.668438220370155E-3</v>
      </c>
      <c r="AW55" s="65">
        <v>7.0648466773277508E-3</v>
      </c>
      <c r="AX55" s="65">
        <v>1.6754705056910211E-2</v>
      </c>
      <c r="AY55" s="65">
        <v>1.4284175375596701E-2</v>
      </c>
      <c r="AZ55" s="65">
        <v>1.5365978394892641E-3</v>
      </c>
      <c r="BA55" s="65">
        <v>4.0700827764847007E-4</v>
      </c>
      <c r="BB55" s="65">
        <v>4.5792842821146505E-3</v>
      </c>
      <c r="BC55" s="65">
        <v>3.9229384149933764E-3</v>
      </c>
      <c r="BD55" s="65">
        <v>1.120953812474378E-3</v>
      </c>
      <c r="BE55" s="65">
        <v>3.1717531399532901E-3</v>
      </c>
      <c r="BF55" s="65">
        <v>2.03921926611071E-2</v>
      </c>
      <c r="BG55" s="65">
        <v>1.8191847585814078E-2</v>
      </c>
      <c r="BH55" s="65">
        <v>3.7757244012434814E-3</v>
      </c>
      <c r="BI55" s="65">
        <v>3.4576146593556885E-3</v>
      </c>
      <c r="BJ55" s="65">
        <v>2.3884735319618378E-3</v>
      </c>
      <c r="BK55" s="65">
        <v>6.8699152854058854E-4</v>
      </c>
      <c r="BL55" s="65">
        <v>2.4887715911695867E-3</v>
      </c>
      <c r="BM55" s="65">
        <v>1.9284551658130895E-3</v>
      </c>
      <c r="BN55" s="65">
        <v>5.5516166198039864E-4</v>
      </c>
      <c r="BO55" s="65">
        <v>1.9730673676685781E-3</v>
      </c>
      <c r="BP55" s="65">
        <v>1.4032301992898013E-3</v>
      </c>
      <c r="BQ55" s="65">
        <v>7.7139888573882816E-4</v>
      </c>
      <c r="BR55" s="65">
        <v>1.9210334444728521E-3</v>
      </c>
      <c r="BS55" s="65">
        <v>7.0889523458780466E-4</v>
      </c>
      <c r="BT55" s="65">
        <v>5.1411542795909285E-4</v>
      </c>
      <c r="BU55" s="65">
        <v>5.4373198607899557E-4</v>
      </c>
      <c r="BV55" s="65">
        <v>2.5134234937287787E-3</v>
      </c>
      <c r="BW55" s="65">
        <v>1.1156913156404628E-3</v>
      </c>
      <c r="BX55" s="65">
        <v>9.2756531722148344E-3</v>
      </c>
      <c r="BY55" s="65">
        <v>5.6859489870424908E-3</v>
      </c>
      <c r="BZ55" s="65">
        <v>5.7946124424478598E-3</v>
      </c>
      <c r="CA55" s="65">
        <v>2.3214135911826101E-2</v>
      </c>
      <c r="CB55" s="65">
        <v>0</v>
      </c>
      <c r="CC55" s="65">
        <v>3.1483993760615847E-3</v>
      </c>
      <c r="CD55" s="65">
        <v>4.5725242743484459E-5</v>
      </c>
      <c r="CE55" s="65">
        <v>3.7641134735853879E-4</v>
      </c>
      <c r="CF55" s="65">
        <v>0</v>
      </c>
      <c r="CG55" s="65">
        <v>2.9673578611830202E-3</v>
      </c>
      <c r="CH55" s="65">
        <v>3.789588301402014E-3</v>
      </c>
      <c r="CI55" s="65">
        <v>8.2114609212161262E-3</v>
      </c>
      <c r="CJ55" s="65">
        <v>4.3806396874995206E-2</v>
      </c>
      <c r="CK55" s="65">
        <v>6.7904785448883245E-2</v>
      </c>
      <c r="CL55" s="65">
        <v>0</v>
      </c>
      <c r="CM55" s="65">
        <v>1.0712853403953693E-4</v>
      </c>
      <c r="CN55" s="65">
        <v>2.2931584175148255E-2</v>
      </c>
      <c r="CO55" s="65">
        <v>0</v>
      </c>
      <c r="CP55" s="65">
        <v>1.4437028057506078E-3</v>
      </c>
      <c r="CQ55" s="65">
        <v>1.8743295436530346E-4</v>
      </c>
      <c r="CR55" s="65">
        <v>1.4809624466368869E-3</v>
      </c>
      <c r="CS55" s="65">
        <v>5.1218843380692082E-3</v>
      </c>
      <c r="CT55" s="65">
        <v>2.194751710290397E-2</v>
      </c>
      <c r="CU55" s="65">
        <v>0</v>
      </c>
      <c r="CV55" s="65">
        <v>6.4559084352254438E-4</v>
      </c>
      <c r="CW55" s="65">
        <v>1.309614406568622E-3</v>
      </c>
      <c r="CX55" s="65">
        <v>5.2949336753907728E-3</v>
      </c>
      <c r="CY55" s="65">
        <v>3.2282937903370173E-4</v>
      </c>
      <c r="CZ55" s="65">
        <v>1.9765263569997409E-2</v>
      </c>
      <c r="DA55" s="65">
        <v>2.3057296703152719E-4</v>
      </c>
      <c r="DB55" s="65">
        <v>4.2034748850576144E-3</v>
      </c>
      <c r="DC55" s="65">
        <v>9.8829583824045115E-4</v>
      </c>
      <c r="DD55" s="65">
        <v>1.0118868985400818E-2</v>
      </c>
      <c r="DE55" s="65">
        <v>7.9836371776762071E-3</v>
      </c>
      <c r="DF55" s="65">
        <v>3.5440045025994085E-2</v>
      </c>
      <c r="DG55" s="65">
        <v>9.0357851469423465E-3</v>
      </c>
      <c r="DH55" s="65">
        <v>6.8789929592061204E-3</v>
      </c>
      <c r="DI55" s="65">
        <v>7.3009837298491946E-3</v>
      </c>
      <c r="DJ55" s="65">
        <v>1.1071677054718189E-2</v>
      </c>
      <c r="DK55" s="65">
        <v>4.5942547342684124E-2</v>
      </c>
      <c r="DL55" s="65">
        <v>4.8514912552225495E-2</v>
      </c>
      <c r="DM55" s="65">
        <v>1.8258863031843924E-2</v>
      </c>
      <c r="DN55" s="65">
        <v>9.4894085261565831E-3</v>
      </c>
      <c r="DO55" s="65">
        <v>2.9521982702240247E-2</v>
      </c>
      <c r="DP55" s="65">
        <v>4.5123714368183378E-3</v>
      </c>
      <c r="DQ55" s="65">
        <v>2.9001033535631524E-2</v>
      </c>
      <c r="DR55" s="65">
        <v>0</v>
      </c>
      <c r="DS55" s="65">
        <v>2.8351129692246468E-2</v>
      </c>
      <c r="DT55" s="14"/>
      <c r="DU55" s="10"/>
    </row>
    <row r="56" spans="1:125">
      <c r="A56" s="11"/>
      <c r="E56" s="12"/>
      <c r="F56" s="13"/>
      <c r="G56" s="13"/>
      <c r="H56" s="13"/>
      <c r="I56" s="13"/>
      <c r="J56" s="13"/>
      <c r="K56" s="39">
        <v>333</v>
      </c>
      <c r="L56" s="40" t="s">
        <v>59</v>
      </c>
      <c r="M56" s="59">
        <v>0.91252521591431612</v>
      </c>
      <c r="N56" s="61">
        <v>0.69134392642157372</v>
      </c>
      <c r="O56" s="65">
        <v>3.1328456525899818E-4</v>
      </c>
      <c r="P56" s="65">
        <v>1.8517470078442788E-4</v>
      </c>
      <c r="Q56" s="65">
        <v>1.5726826858132712E-5</v>
      </c>
      <c r="R56" s="65">
        <v>5.5504711719069431E-5</v>
      </c>
      <c r="S56" s="65">
        <v>8.9263773603786359E-3</v>
      </c>
      <c r="T56" s="65">
        <v>4.1622764823899945E-4</v>
      </c>
      <c r="U56" s="65">
        <v>6.8313969818795974E-6</v>
      </c>
      <c r="V56" s="65">
        <v>2.1403448162050304E-3</v>
      </c>
      <c r="W56" s="65">
        <v>2.5834799490898537E-3</v>
      </c>
      <c r="X56" s="65">
        <v>1.9245405734293303E-2</v>
      </c>
      <c r="Y56" s="65">
        <v>1.7734281376182576E-2</v>
      </c>
      <c r="Z56" s="65">
        <v>3.1062922833377991E-3</v>
      </c>
      <c r="AA56" s="65">
        <v>0</v>
      </c>
      <c r="AB56" s="65">
        <v>1.1868454656790298E-3</v>
      </c>
      <c r="AC56" s="65">
        <v>2.6690750753964159E-4</v>
      </c>
      <c r="AD56" s="65">
        <v>2.8095814796391569E-4</v>
      </c>
      <c r="AE56" s="65">
        <v>0</v>
      </c>
      <c r="AF56" s="65">
        <v>2.2474988747929449E-2</v>
      </c>
      <c r="AG56" s="65">
        <v>2.0944540680023857E-4</v>
      </c>
      <c r="AH56" s="65">
        <v>4.1598675759384474E-3</v>
      </c>
      <c r="AI56" s="65">
        <v>3.085141362867733E-2</v>
      </c>
      <c r="AJ56" s="65">
        <v>1.8125371268853316E-2</v>
      </c>
      <c r="AK56" s="65">
        <v>1.972799580210945E-2</v>
      </c>
      <c r="AL56" s="65">
        <v>1.5193519187813405E-2</v>
      </c>
      <c r="AM56" s="65">
        <v>1.1686144353163746E-2</v>
      </c>
      <c r="AN56" s="65">
        <v>1.8822434855109812E-2</v>
      </c>
      <c r="AO56" s="65">
        <v>2.3616041965442611E-3</v>
      </c>
      <c r="AP56" s="65">
        <v>1.1110485581738484E-2</v>
      </c>
      <c r="AQ56" s="65">
        <v>2.0666260893482769E-2</v>
      </c>
      <c r="AR56" s="65">
        <v>5.2750985899955114E-3</v>
      </c>
      <c r="AS56" s="65">
        <v>8.8160361751149913E-3</v>
      </c>
      <c r="AT56" s="65">
        <v>8.7364778921053491E-3</v>
      </c>
      <c r="AU56" s="65">
        <v>1.0090005572221977E-2</v>
      </c>
      <c r="AV56" s="65">
        <v>4.1694713972802349E-3</v>
      </c>
      <c r="AW56" s="65">
        <v>3.173371684567911E-3</v>
      </c>
      <c r="AX56" s="65">
        <v>7.6806941350275734E-3</v>
      </c>
      <c r="AY56" s="65">
        <v>2.9952243389355375E-3</v>
      </c>
      <c r="AZ56" s="65">
        <v>1.2759308686190008E-2</v>
      </c>
      <c r="BA56" s="65">
        <v>7.4172905310660904E-3</v>
      </c>
      <c r="BB56" s="65">
        <v>1.3883852434492906E-2</v>
      </c>
      <c r="BC56" s="65">
        <v>1.2562424118069782E-2</v>
      </c>
      <c r="BD56" s="65">
        <v>1.3200154118340347E-2</v>
      </c>
      <c r="BE56" s="65">
        <v>2.3201640567355117E-3</v>
      </c>
      <c r="BF56" s="65">
        <v>7.9683978047816531E-4</v>
      </c>
      <c r="BG56" s="65">
        <v>6.7246613660083667E-3</v>
      </c>
      <c r="BH56" s="65">
        <v>2.0673822866565269E-2</v>
      </c>
      <c r="BI56" s="65">
        <v>3.2411175276833397E-2</v>
      </c>
      <c r="BJ56" s="65">
        <v>1.1567768601182679E-2</v>
      </c>
      <c r="BK56" s="65">
        <v>1.1695931816937608E-2</v>
      </c>
      <c r="BL56" s="65">
        <v>2.4082299031126676E-2</v>
      </c>
      <c r="BM56" s="65">
        <v>1.9221619646260291E-2</v>
      </c>
      <c r="BN56" s="65">
        <v>3.9012437582427104E-2</v>
      </c>
      <c r="BO56" s="65">
        <v>6.2330530014461101E-2</v>
      </c>
      <c r="BP56" s="65">
        <v>1.6725852519207392E-2</v>
      </c>
      <c r="BQ56" s="65">
        <v>1.4879740340809527E-2</v>
      </c>
      <c r="BR56" s="65">
        <v>1.5136266454483389E-2</v>
      </c>
      <c r="BS56" s="65">
        <v>6.9890635666122088E-3</v>
      </c>
      <c r="BT56" s="65">
        <v>3.2169084480871174E-3</v>
      </c>
      <c r="BU56" s="65">
        <v>4.5743562279614864E-3</v>
      </c>
      <c r="BV56" s="65">
        <v>4.9292900342987618E-2</v>
      </c>
      <c r="BW56" s="65">
        <v>8.1297856914797698E-3</v>
      </c>
      <c r="BX56" s="65">
        <v>2.0097009348538666E-2</v>
      </c>
      <c r="BY56" s="65">
        <v>5.7356472699946074E-3</v>
      </c>
      <c r="BZ56" s="65">
        <v>1.449127460108195E-3</v>
      </c>
      <c r="CA56" s="65">
        <v>5.9068474813595603E-4</v>
      </c>
      <c r="CB56" s="65">
        <v>0</v>
      </c>
      <c r="CC56" s="65">
        <v>1.0306991498755451E-3</v>
      </c>
      <c r="CD56" s="65">
        <v>8.728545131624592E-4</v>
      </c>
      <c r="CE56" s="65">
        <v>1.0988546825557522E-2</v>
      </c>
      <c r="CF56" s="65">
        <v>0</v>
      </c>
      <c r="CG56" s="65">
        <v>6.9288596672273384E-3</v>
      </c>
      <c r="CH56" s="65">
        <v>1.7466982884766667E-3</v>
      </c>
      <c r="CI56" s="65">
        <v>2.563413262823348E-4</v>
      </c>
      <c r="CJ56" s="65">
        <v>4.4350602007893838E-4</v>
      </c>
      <c r="CK56" s="65">
        <v>3.9462303452304741E-6</v>
      </c>
      <c r="CL56" s="65">
        <v>0</v>
      </c>
      <c r="CM56" s="65">
        <v>8.7846188256176719E-5</v>
      </c>
      <c r="CN56" s="65">
        <v>1.2960203600992167E-3</v>
      </c>
      <c r="CO56" s="65">
        <v>0</v>
      </c>
      <c r="CP56" s="65">
        <v>1.4507978314958844E-4</v>
      </c>
      <c r="CQ56" s="65">
        <v>1.2733662434807514E-4</v>
      </c>
      <c r="CR56" s="65">
        <v>9.9049746129257615E-5</v>
      </c>
      <c r="CS56" s="65">
        <v>1.1486714459866738E-3</v>
      </c>
      <c r="CT56" s="65">
        <v>5.3774943815003762E-5</v>
      </c>
      <c r="CU56" s="65">
        <v>1.3531523125388131E-2</v>
      </c>
      <c r="CV56" s="65">
        <v>4.6498845812831362E-3</v>
      </c>
      <c r="CW56" s="65">
        <v>1.5907531762527238E-2</v>
      </c>
      <c r="CX56" s="65">
        <v>1.9428087315527833E-3</v>
      </c>
      <c r="CY56" s="65">
        <v>2.827628507519058E-3</v>
      </c>
      <c r="CZ56" s="65">
        <v>3.4695604468718399E-3</v>
      </c>
      <c r="DA56" s="65">
        <v>7.4219235508830809E-3</v>
      </c>
      <c r="DB56" s="65">
        <v>4.5038050065235114E-3</v>
      </c>
      <c r="DC56" s="65">
        <v>6.6995065619328692E-2</v>
      </c>
      <c r="DD56" s="65">
        <v>8.9720309364565001E-2</v>
      </c>
      <c r="DE56" s="65">
        <v>9.0434445920049802E-2</v>
      </c>
      <c r="DF56" s="65">
        <v>8.3164015180327397E-4</v>
      </c>
      <c r="DG56" s="65">
        <v>6.2846376947902505E-3</v>
      </c>
      <c r="DH56" s="65">
        <v>9.2012574148615442E-4</v>
      </c>
      <c r="DI56" s="65">
        <v>1.4706965645776901E-2</v>
      </c>
      <c r="DJ56" s="65">
        <v>3.6047725594938571E-3</v>
      </c>
      <c r="DK56" s="65">
        <v>4.6220837173500007E-4</v>
      </c>
      <c r="DL56" s="65">
        <v>8.2522111816180389E-3</v>
      </c>
      <c r="DM56" s="65">
        <v>4.2301563697495022E-4</v>
      </c>
      <c r="DN56" s="65">
        <v>5.0257625304095602E-5</v>
      </c>
      <c r="DO56" s="65">
        <v>1.191647209445942E-3</v>
      </c>
      <c r="DP56" s="65">
        <v>5.3046032720984598E-4</v>
      </c>
      <c r="DQ56" s="65">
        <v>7.8490750875430827E-4</v>
      </c>
      <c r="DR56" s="65">
        <v>0</v>
      </c>
      <c r="DS56" s="65">
        <v>3.9769254397087811E-4</v>
      </c>
      <c r="DT56" s="14"/>
      <c r="DU56" s="10"/>
    </row>
    <row r="57" spans="1:125">
      <c r="A57" s="11"/>
      <c r="E57" s="12"/>
      <c r="F57" s="13"/>
      <c r="G57" s="13"/>
      <c r="H57" s="13"/>
      <c r="I57" s="13"/>
      <c r="J57" s="13"/>
      <c r="K57" s="39">
        <v>339</v>
      </c>
      <c r="L57" s="40" t="s">
        <v>60</v>
      </c>
      <c r="M57" s="59">
        <v>1.0862464709146373</v>
      </c>
      <c r="N57" s="61">
        <v>0.53265638898743262</v>
      </c>
      <c r="O57" s="65">
        <v>1.3816219139204877E-3</v>
      </c>
      <c r="P57" s="65">
        <v>5.4762746945769859E-3</v>
      </c>
      <c r="Q57" s="65">
        <v>0</v>
      </c>
      <c r="R57" s="65">
        <v>0</v>
      </c>
      <c r="S57" s="65">
        <v>1.2349392369217449E-5</v>
      </c>
      <c r="T57" s="65">
        <v>0</v>
      </c>
      <c r="U57" s="65">
        <v>0</v>
      </c>
      <c r="V57" s="65">
        <v>1.9898646311307675E-3</v>
      </c>
      <c r="W57" s="65">
        <v>2.2520866183433916E-3</v>
      </c>
      <c r="X57" s="65">
        <v>2.6729806256333435E-3</v>
      </c>
      <c r="Y57" s="65">
        <v>8.6950830096803981E-3</v>
      </c>
      <c r="Z57" s="65">
        <v>8.7535587057247025E-3</v>
      </c>
      <c r="AA57" s="65">
        <v>0</v>
      </c>
      <c r="AB57" s="65">
        <v>2.6340165622181021E-2</v>
      </c>
      <c r="AC57" s="65">
        <v>1.3021892162387392E-2</v>
      </c>
      <c r="AD57" s="65">
        <v>7.9755269315579707E-4</v>
      </c>
      <c r="AE57" s="65">
        <v>8.4746735286431979E-6</v>
      </c>
      <c r="AF57" s="65">
        <v>3.2439922929631583E-2</v>
      </c>
      <c r="AG57" s="65">
        <v>6.5752027983567024E-4</v>
      </c>
      <c r="AH57" s="65">
        <v>4.5215626700796771E-4</v>
      </c>
      <c r="AI57" s="65">
        <v>5.4425383631296224E-2</v>
      </c>
      <c r="AJ57" s="65">
        <v>4.7392119517103148E-2</v>
      </c>
      <c r="AK57" s="65">
        <v>6.8811664317955046E-2</v>
      </c>
      <c r="AL57" s="65">
        <v>5.6589176543384391E-2</v>
      </c>
      <c r="AM57" s="65">
        <v>5.8840773114625863E-2</v>
      </c>
      <c r="AN57" s="65">
        <v>6.0262345316129153E-2</v>
      </c>
      <c r="AO57" s="65">
        <v>1.0393864221644931E-2</v>
      </c>
      <c r="AP57" s="65">
        <v>2.0510742559198658E-2</v>
      </c>
      <c r="AQ57" s="65">
        <v>1.7732567062283763E-2</v>
      </c>
      <c r="AR57" s="65">
        <v>7.6656046866551363E-4</v>
      </c>
      <c r="AS57" s="65">
        <v>1.4182736966915149E-4</v>
      </c>
      <c r="AT57" s="65">
        <v>2.3992406603391392E-3</v>
      </c>
      <c r="AU57" s="65">
        <v>0</v>
      </c>
      <c r="AV57" s="65">
        <v>8.4318122324200349E-3</v>
      </c>
      <c r="AW57" s="65">
        <v>1.0390379061133426E-2</v>
      </c>
      <c r="AX57" s="65">
        <v>1.2894045173004766E-3</v>
      </c>
      <c r="AY57" s="65">
        <v>1.1928474174583705E-2</v>
      </c>
      <c r="AZ57" s="65">
        <v>6.7118347776910173E-3</v>
      </c>
      <c r="BA57" s="65">
        <v>6.9089020855881726E-3</v>
      </c>
      <c r="BB57" s="65">
        <v>1.7119745353320677E-2</v>
      </c>
      <c r="BC57" s="65">
        <v>1.3912542215659617E-3</v>
      </c>
      <c r="BD57" s="65">
        <v>1.7725499920150451E-2</v>
      </c>
      <c r="BE57" s="65">
        <v>9.1275422862439599E-4</v>
      </c>
      <c r="BF57" s="65">
        <v>1.0671176011518264E-5</v>
      </c>
      <c r="BG57" s="65">
        <v>1.0024197266601802E-3</v>
      </c>
      <c r="BH57" s="65">
        <v>1.7355144687327276E-3</v>
      </c>
      <c r="BI57" s="65">
        <v>1.6788068394369021E-3</v>
      </c>
      <c r="BJ57" s="65">
        <v>1.2253210996199929E-3</v>
      </c>
      <c r="BK57" s="65">
        <v>2.2443369454268366E-4</v>
      </c>
      <c r="BL57" s="65">
        <v>5.6782543554803741E-4</v>
      </c>
      <c r="BM57" s="65">
        <v>5.0891191038508858E-3</v>
      </c>
      <c r="BN57" s="65">
        <v>1.9910621284078144E-3</v>
      </c>
      <c r="BO57" s="65">
        <v>1.5774718003467485E-4</v>
      </c>
      <c r="BP57" s="65">
        <v>1.4868471833398254E-2</v>
      </c>
      <c r="BQ57" s="65">
        <v>6.9103844582476723E-4</v>
      </c>
      <c r="BR57" s="65">
        <v>1.7609330704530568E-4</v>
      </c>
      <c r="BS57" s="65">
        <v>7.7706547309740557E-3</v>
      </c>
      <c r="BT57" s="65">
        <v>5.635851475634117E-3</v>
      </c>
      <c r="BU57" s="65">
        <v>5.9874392228254705E-3</v>
      </c>
      <c r="BV57" s="65">
        <v>9.8995581937335892E-3</v>
      </c>
      <c r="BW57" s="65">
        <v>4.0753914573287749E-3</v>
      </c>
      <c r="BX57" s="65">
        <v>7.2552523208582621E-3</v>
      </c>
      <c r="BY57" s="65">
        <v>2.6311025041803255E-4</v>
      </c>
      <c r="BZ57" s="65">
        <v>0</v>
      </c>
      <c r="CA57" s="65">
        <v>0</v>
      </c>
      <c r="CB57" s="65">
        <v>0</v>
      </c>
      <c r="CC57" s="65">
        <v>1.2012606688308961E-4</v>
      </c>
      <c r="CD57" s="65">
        <v>3.3797232451618947E-2</v>
      </c>
      <c r="CE57" s="65">
        <v>2.4554188114799615E-2</v>
      </c>
      <c r="CF57" s="65">
        <v>0</v>
      </c>
      <c r="CG57" s="65">
        <v>3.7698713587212438E-4</v>
      </c>
      <c r="CH57" s="65">
        <v>3.1175209424314503E-2</v>
      </c>
      <c r="CI57" s="65">
        <v>2.0584414343974212E-5</v>
      </c>
      <c r="CJ57" s="65">
        <v>0</v>
      </c>
      <c r="CK57" s="65">
        <v>0</v>
      </c>
      <c r="CL57" s="65">
        <v>0</v>
      </c>
      <c r="CM57" s="65">
        <v>5.1955930544407092E-4</v>
      </c>
      <c r="CN57" s="65">
        <v>0</v>
      </c>
      <c r="CO57" s="65">
        <v>0</v>
      </c>
      <c r="CP57" s="65">
        <v>1.1944949119700734E-3</v>
      </c>
      <c r="CQ57" s="65">
        <v>2.6510227795733731E-3</v>
      </c>
      <c r="CR57" s="65">
        <v>0</v>
      </c>
      <c r="CS57" s="65">
        <v>1.4289820707502074E-3</v>
      </c>
      <c r="CT57" s="65">
        <v>9.7077766186113579E-2</v>
      </c>
      <c r="CU57" s="65">
        <v>0</v>
      </c>
      <c r="CV57" s="65">
        <v>4.8192848280235595E-3</v>
      </c>
      <c r="CW57" s="65">
        <v>1.6044167420938362E-2</v>
      </c>
      <c r="CX57" s="65">
        <v>0</v>
      </c>
      <c r="CY57" s="65">
        <v>2.4425563457904976E-3</v>
      </c>
      <c r="CZ57" s="65">
        <v>1.6099796685966667E-4</v>
      </c>
      <c r="DA57" s="65">
        <v>2.009236955969209E-2</v>
      </c>
      <c r="DB57" s="65">
        <v>7.3512231270851235E-4</v>
      </c>
      <c r="DC57" s="65">
        <v>1.3812031255456452E-4</v>
      </c>
      <c r="DD57" s="65">
        <v>1.3071797827642407E-3</v>
      </c>
      <c r="DE57" s="65">
        <v>2.7256303042212898E-4</v>
      </c>
      <c r="DF57" s="65">
        <v>0</v>
      </c>
      <c r="DG57" s="65">
        <v>2.9694505904449477E-5</v>
      </c>
      <c r="DH57" s="65">
        <v>0</v>
      </c>
      <c r="DI57" s="65">
        <v>0</v>
      </c>
      <c r="DJ57" s="65">
        <v>0</v>
      </c>
      <c r="DK57" s="65">
        <v>0</v>
      </c>
      <c r="DL57" s="65">
        <v>7.8721125607082408E-3</v>
      </c>
      <c r="DM57" s="65">
        <v>1.5038328109485608E-3</v>
      </c>
      <c r="DN57" s="65">
        <v>8.1744628819010505E-6</v>
      </c>
      <c r="DO57" s="65">
        <v>0</v>
      </c>
      <c r="DP57" s="65">
        <v>1.8672578656263094E-4</v>
      </c>
      <c r="DQ57" s="65">
        <v>0</v>
      </c>
      <c r="DR57" s="65">
        <v>0</v>
      </c>
      <c r="DS57" s="65">
        <v>5.4639681799423028E-3</v>
      </c>
      <c r="DT57" s="14"/>
      <c r="DU57" s="10"/>
    </row>
    <row r="58" spans="1:125">
      <c r="A58" s="11"/>
      <c r="E58" s="12"/>
      <c r="F58" s="13"/>
      <c r="G58" s="13"/>
      <c r="H58" s="13"/>
      <c r="I58" s="13"/>
      <c r="J58" s="13"/>
      <c r="K58" s="39">
        <v>341</v>
      </c>
      <c r="L58" s="40" t="s">
        <v>61</v>
      </c>
      <c r="M58" s="59">
        <v>0.99759421019612848</v>
      </c>
      <c r="N58" s="61">
        <v>0.64504998564696692</v>
      </c>
      <c r="O58" s="65">
        <v>3.767837732698383E-4</v>
      </c>
      <c r="P58" s="65">
        <v>1.8790414815030485E-3</v>
      </c>
      <c r="Q58" s="65">
        <v>7.3145503237558347E-5</v>
      </c>
      <c r="R58" s="65">
        <v>7.3541243176886606E-5</v>
      </c>
      <c r="S58" s="65">
        <v>1.9962685222825248E-3</v>
      </c>
      <c r="T58" s="65">
        <v>2.4673488127543059E-4</v>
      </c>
      <c r="U58" s="65">
        <v>2.0063089031665637E-3</v>
      </c>
      <c r="V58" s="65">
        <v>4.1556432895578871E-4</v>
      </c>
      <c r="W58" s="65">
        <v>4.6745723203296188E-3</v>
      </c>
      <c r="X58" s="65">
        <v>6.7328896541069463E-3</v>
      </c>
      <c r="Y58" s="65">
        <v>8.4240216296451592E-3</v>
      </c>
      <c r="Z58" s="65">
        <v>9.9906335577032001E-3</v>
      </c>
      <c r="AA58" s="65">
        <v>0</v>
      </c>
      <c r="AB58" s="65">
        <v>9.9975448173237388E-3</v>
      </c>
      <c r="AC58" s="65">
        <v>1.7354052924155552E-2</v>
      </c>
      <c r="AD58" s="65">
        <v>1.5556673961249825E-2</v>
      </c>
      <c r="AE58" s="65">
        <v>2.40476468829273E-2</v>
      </c>
      <c r="AF58" s="65">
        <v>3.9124956347881663E-2</v>
      </c>
      <c r="AG58" s="65">
        <v>9.543880755519641E-3</v>
      </c>
      <c r="AH58" s="65">
        <v>2.1140370253852157E-2</v>
      </c>
      <c r="AI58" s="65">
        <v>2.0509493695629304E-2</v>
      </c>
      <c r="AJ58" s="65">
        <v>8.0143411102997202E-3</v>
      </c>
      <c r="AK58" s="65">
        <v>2.6147981490680074E-4</v>
      </c>
      <c r="AL58" s="65">
        <v>1.8800481760743913E-4</v>
      </c>
      <c r="AM58" s="65">
        <v>7.2864973508107744E-4</v>
      </c>
      <c r="AN58" s="65">
        <v>7.7236728604444273E-4</v>
      </c>
      <c r="AO58" s="65">
        <v>1.7247113341209983E-3</v>
      </c>
      <c r="AP58" s="65">
        <v>3.5656017762230729E-4</v>
      </c>
      <c r="AQ58" s="65">
        <v>1.0314646139431456E-3</v>
      </c>
      <c r="AR58" s="65">
        <v>1.9521215813621015E-3</v>
      </c>
      <c r="AS58" s="65">
        <v>2.4617336014726406E-3</v>
      </c>
      <c r="AT58" s="65">
        <v>3.2236564260182711E-3</v>
      </c>
      <c r="AU58" s="65">
        <v>2.0920975454196612E-2</v>
      </c>
      <c r="AV58" s="65">
        <v>8.5280311383332023E-4</v>
      </c>
      <c r="AW58" s="65">
        <v>2.9743940238895258E-3</v>
      </c>
      <c r="AX58" s="65">
        <v>2.1371827216782362E-2</v>
      </c>
      <c r="AY58" s="65">
        <v>5.8297582452201246E-3</v>
      </c>
      <c r="AZ58" s="65">
        <v>2.3184725232655808E-3</v>
      </c>
      <c r="BA58" s="65">
        <v>3.9232475220808329E-3</v>
      </c>
      <c r="BB58" s="65">
        <v>2.3421296311840097E-3</v>
      </c>
      <c r="BC58" s="65">
        <v>2.1628552441967691E-3</v>
      </c>
      <c r="BD58" s="65">
        <v>2.5190551196873738E-2</v>
      </c>
      <c r="BE58" s="65">
        <v>1.3831462521356754E-3</v>
      </c>
      <c r="BF58" s="65">
        <v>9.388809838303978E-3</v>
      </c>
      <c r="BG58" s="65">
        <v>9.4365862126921125E-3</v>
      </c>
      <c r="BH58" s="65">
        <v>3.6184213019247354E-3</v>
      </c>
      <c r="BI58" s="65">
        <v>4.3926731654626572E-3</v>
      </c>
      <c r="BJ58" s="65">
        <v>3.0147771874174424E-3</v>
      </c>
      <c r="BK58" s="65">
        <v>1.9939255131117581E-3</v>
      </c>
      <c r="BL58" s="65">
        <v>7.1815746956896843E-3</v>
      </c>
      <c r="BM58" s="65">
        <v>5.1199444129272544E-3</v>
      </c>
      <c r="BN58" s="65">
        <v>7.0982025546276577E-3</v>
      </c>
      <c r="BO58" s="65">
        <v>6.6954386622581647E-3</v>
      </c>
      <c r="BP58" s="65">
        <v>1.4002225117215279E-2</v>
      </c>
      <c r="BQ58" s="65">
        <v>1.9943310282452893E-2</v>
      </c>
      <c r="BR58" s="65">
        <v>5.5812402632581569E-3</v>
      </c>
      <c r="BS58" s="65">
        <v>3.5202343400766081E-3</v>
      </c>
      <c r="BT58" s="65">
        <v>2.5771541736818509E-3</v>
      </c>
      <c r="BU58" s="65">
        <v>2.6965162561770543E-3</v>
      </c>
      <c r="BV58" s="65">
        <v>2.6976916477264423E-3</v>
      </c>
      <c r="BW58" s="65">
        <v>5.1498012675540951E-3</v>
      </c>
      <c r="BX58" s="65">
        <v>1.8090711682166371E-2</v>
      </c>
      <c r="BY58" s="65">
        <v>1.3385180528164186E-2</v>
      </c>
      <c r="BZ58" s="65">
        <v>3.9075743633787911E-3</v>
      </c>
      <c r="CA58" s="65">
        <v>1.2211410416217757E-2</v>
      </c>
      <c r="CB58" s="65">
        <v>0</v>
      </c>
      <c r="CC58" s="65">
        <v>3.6570598815699124E-3</v>
      </c>
      <c r="CD58" s="65">
        <v>1.4885965686258884E-3</v>
      </c>
      <c r="CE58" s="65">
        <v>3.9528571284357583E-3</v>
      </c>
      <c r="CF58" s="65">
        <v>0</v>
      </c>
      <c r="CG58" s="65">
        <v>1.7014449286769857E-3</v>
      </c>
      <c r="CH58" s="65">
        <v>2.0604292537660246E-2</v>
      </c>
      <c r="CI58" s="65">
        <v>8.0850942738012483E-3</v>
      </c>
      <c r="CJ58" s="65">
        <v>1.9162263294192804E-2</v>
      </c>
      <c r="CK58" s="65">
        <v>2.7494232558911147E-2</v>
      </c>
      <c r="CL58" s="65">
        <v>0</v>
      </c>
      <c r="CM58" s="65">
        <v>2.6385180882344449E-2</v>
      </c>
      <c r="CN58" s="65">
        <v>1.1361443474561323E-2</v>
      </c>
      <c r="CO58" s="65">
        <v>0</v>
      </c>
      <c r="CP58" s="65">
        <v>4.2184985271183379E-3</v>
      </c>
      <c r="CQ58" s="65">
        <v>3.2489673776698837E-4</v>
      </c>
      <c r="CR58" s="65">
        <v>2.9311205476733005E-3</v>
      </c>
      <c r="CS58" s="65">
        <v>2.6976658233202676E-3</v>
      </c>
      <c r="CT58" s="65">
        <v>0.14647067887622012</v>
      </c>
      <c r="CU58" s="65">
        <v>0.20538453498176618</v>
      </c>
      <c r="CV58" s="65">
        <v>0.43456256673721166</v>
      </c>
      <c r="CW58" s="65">
        <v>7.5073068602625581E-2</v>
      </c>
      <c r="CX58" s="65">
        <v>9.7855211928127989E-3</v>
      </c>
      <c r="CY58" s="65">
        <v>5.7397276546542149E-2</v>
      </c>
      <c r="CZ58" s="65">
        <v>3.3953792743256425E-2</v>
      </c>
      <c r="DA58" s="65">
        <v>0.10344989951030367</v>
      </c>
      <c r="DB58" s="65">
        <v>6.922203433105012E-3</v>
      </c>
      <c r="DC58" s="65">
        <v>6.2287787564406045E-3</v>
      </c>
      <c r="DD58" s="65">
        <v>1.0990957755124712E-2</v>
      </c>
      <c r="DE58" s="65">
        <v>1.0947733378689348E-2</v>
      </c>
      <c r="DF58" s="65">
        <v>1.7745953950830916E-2</v>
      </c>
      <c r="DG58" s="65">
        <v>4.4707698304496616E-3</v>
      </c>
      <c r="DH58" s="65">
        <v>2.2798565107885329E-2</v>
      </c>
      <c r="DI58" s="65">
        <v>4.2510094826238499E-2</v>
      </c>
      <c r="DJ58" s="65">
        <v>2.2987991739053377E-2</v>
      </c>
      <c r="DK58" s="65">
        <v>1.9231601500989546E-2</v>
      </c>
      <c r="DL58" s="65">
        <v>2.7706284313245049E-2</v>
      </c>
      <c r="DM58" s="65">
        <v>1.121962959871501E-2</v>
      </c>
      <c r="DN58" s="65">
        <v>1.1015943042922284E-2</v>
      </c>
      <c r="DO58" s="65">
        <v>3.72870388412751E-2</v>
      </c>
      <c r="DP58" s="65">
        <v>7.6794605925212655E-3</v>
      </c>
      <c r="DQ58" s="65">
        <v>3.6272766958107237E-2</v>
      </c>
      <c r="DR58" s="65">
        <v>0</v>
      </c>
      <c r="DS58" s="65">
        <v>2.620013743091467E-2</v>
      </c>
      <c r="DT58" s="14"/>
      <c r="DU58" s="10"/>
    </row>
    <row r="59" spans="1:125">
      <c r="A59" s="11"/>
      <c r="E59" s="12"/>
      <c r="F59" s="13"/>
      <c r="G59" s="13"/>
      <c r="H59" s="13"/>
      <c r="I59" s="13"/>
      <c r="J59" s="13"/>
      <c r="K59" s="39">
        <v>342</v>
      </c>
      <c r="L59" s="40" t="s">
        <v>62</v>
      </c>
      <c r="M59" s="59">
        <v>0.88038727452022891</v>
      </c>
      <c r="N59" s="61">
        <v>0.74627608475825291</v>
      </c>
      <c r="O59" s="65">
        <v>0</v>
      </c>
      <c r="P59" s="65">
        <v>0</v>
      </c>
      <c r="Q59" s="65">
        <v>7.2046086337413686E-4</v>
      </c>
      <c r="R59" s="65">
        <v>7.2271450811331559E-4</v>
      </c>
      <c r="S59" s="65">
        <v>2.0090399630111194E-2</v>
      </c>
      <c r="T59" s="65">
        <v>1.771112096668368E-3</v>
      </c>
      <c r="U59" s="65">
        <v>2.0243347131382672E-4</v>
      </c>
      <c r="V59" s="65">
        <v>3.6415925965247349E-3</v>
      </c>
      <c r="W59" s="65">
        <v>4.3327080582862276E-3</v>
      </c>
      <c r="X59" s="65">
        <v>1.0271366008699503E-2</v>
      </c>
      <c r="Y59" s="65">
        <v>1.0827713695321328E-2</v>
      </c>
      <c r="Z59" s="65">
        <v>6.6833261707169613E-3</v>
      </c>
      <c r="AA59" s="65">
        <v>0</v>
      </c>
      <c r="AB59" s="65">
        <v>2.9597601200078163E-3</v>
      </c>
      <c r="AC59" s="65">
        <v>5.3807337470879292E-3</v>
      </c>
      <c r="AD59" s="65">
        <v>2.1293687258837016E-3</v>
      </c>
      <c r="AE59" s="65">
        <v>2.045228973721024E-3</v>
      </c>
      <c r="AF59" s="65">
        <v>5.4723674973553146E-3</v>
      </c>
      <c r="AG59" s="65">
        <v>2.8781852137297172E-3</v>
      </c>
      <c r="AH59" s="65">
        <v>2.931530941107139E-2</v>
      </c>
      <c r="AI59" s="65">
        <v>4.0292134280566674E-2</v>
      </c>
      <c r="AJ59" s="65">
        <v>3.2505390451063092E-2</v>
      </c>
      <c r="AK59" s="65">
        <v>2.0551675026945285E-3</v>
      </c>
      <c r="AL59" s="65">
        <v>1.5756573363981123E-3</v>
      </c>
      <c r="AM59" s="65">
        <v>1.6998386899222809E-3</v>
      </c>
      <c r="AN59" s="65">
        <v>5.3406034233063095E-3</v>
      </c>
      <c r="AO59" s="65">
        <v>4.2609558487373923E-3</v>
      </c>
      <c r="AP59" s="65">
        <v>3.6338906567714075E-3</v>
      </c>
      <c r="AQ59" s="65">
        <v>7.9630323032992157E-3</v>
      </c>
      <c r="AR59" s="65">
        <v>3.2294957626708191E-4</v>
      </c>
      <c r="AS59" s="65">
        <v>4.2297343709157229E-4</v>
      </c>
      <c r="AT59" s="65">
        <v>2.4593379912387675E-3</v>
      </c>
      <c r="AU59" s="65">
        <v>1.8834085638113063E-3</v>
      </c>
      <c r="AV59" s="65">
        <v>4.5546214661181372E-3</v>
      </c>
      <c r="AW59" s="65">
        <v>1.5911690970169417E-3</v>
      </c>
      <c r="AX59" s="65">
        <v>1.3281048081612951E-2</v>
      </c>
      <c r="AY59" s="65">
        <v>1.334565065501097E-3</v>
      </c>
      <c r="AZ59" s="65">
        <v>1.4926974197455513E-3</v>
      </c>
      <c r="BA59" s="65">
        <v>7.7214156864914511E-3</v>
      </c>
      <c r="BB59" s="65">
        <v>2.8805165436049016E-3</v>
      </c>
      <c r="BC59" s="65">
        <v>2.4557288606724716E-3</v>
      </c>
      <c r="BD59" s="65">
        <v>1.8729908093198001E-2</v>
      </c>
      <c r="BE59" s="65">
        <v>1.2916486651229889E-3</v>
      </c>
      <c r="BF59" s="65">
        <v>6.150968636477766E-3</v>
      </c>
      <c r="BG59" s="65">
        <v>3.2347088436056447E-3</v>
      </c>
      <c r="BH59" s="65">
        <v>2.9715711042720039E-3</v>
      </c>
      <c r="BI59" s="65">
        <v>3.3744972316552993E-3</v>
      </c>
      <c r="BJ59" s="65">
        <v>7.7277431304446234E-3</v>
      </c>
      <c r="BK59" s="65">
        <v>3.7953951987638205E-3</v>
      </c>
      <c r="BL59" s="65">
        <v>1.4929317263908616E-2</v>
      </c>
      <c r="BM59" s="65">
        <v>8.915765796034765E-3</v>
      </c>
      <c r="BN59" s="65">
        <v>1.9175732518983142E-2</v>
      </c>
      <c r="BO59" s="65">
        <v>1.2554394985091729E-2</v>
      </c>
      <c r="BP59" s="65">
        <v>1.2654060247185253E-2</v>
      </c>
      <c r="BQ59" s="65">
        <v>9.740196186411771E-3</v>
      </c>
      <c r="BR59" s="65">
        <v>2.9630823524567387E-2</v>
      </c>
      <c r="BS59" s="65">
        <v>4.8894823375191842E-3</v>
      </c>
      <c r="BT59" s="65">
        <v>3.2543409819411153E-3</v>
      </c>
      <c r="BU59" s="65">
        <v>3.4148328000048805E-3</v>
      </c>
      <c r="BV59" s="65">
        <v>3.9765113361520535E-3</v>
      </c>
      <c r="BW59" s="65">
        <v>6.453795411057622E-3</v>
      </c>
      <c r="BX59" s="65">
        <v>1.7304327860116018E-2</v>
      </c>
      <c r="BY59" s="65">
        <v>4.5179158663502536E-3</v>
      </c>
      <c r="BZ59" s="65">
        <v>1.2746233959081824E-2</v>
      </c>
      <c r="CA59" s="65">
        <v>4.2429762149199532E-3</v>
      </c>
      <c r="CB59" s="65">
        <v>0</v>
      </c>
      <c r="CC59" s="65">
        <v>6.8195848399380532E-3</v>
      </c>
      <c r="CD59" s="65">
        <v>1.416126873297422E-3</v>
      </c>
      <c r="CE59" s="65">
        <v>3.1169702275523569E-3</v>
      </c>
      <c r="CF59" s="65">
        <v>0</v>
      </c>
      <c r="CG59" s="65">
        <v>4.7896349801233076E-4</v>
      </c>
      <c r="CH59" s="65">
        <v>2.0043211034930605E-2</v>
      </c>
      <c r="CI59" s="65">
        <v>7.3325377816507942E-2</v>
      </c>
      <c r="CJ59" s="65">
        <v>3.0375400448921465E-3</v>
      </c>
      <c r="CK59" s="65">
        <v>4.3439265608925017E-4</v>
      </c>
      <c r="CL59" s="65">
        <v>0</v>
      </c>
      <c r="CM59" s="65">
        <v>1.0274843662387873E-3</v>
      </c>
      <c r="CN59" s="65">
        <v>1.336010614666837E-2</v>
      </c>
      <c r="CO59" s="65">
        <v>0</v>
      </c>
      <c r="CP59" s="65">
        <v>1.0473099462315024E-3</v>
      </c>
      <c r="CQ59" s="65">
        <v>2.9363251571955127E-3</v>
      </c>
      <c r="CR59" s="65">
        <v>1.4242198909628941E-2</v>
      </c>
      <c r="CS59" s="65">
        <v>6.8340090200822981E-3</v>
      </c>
      <c r="CT59" s="65">
        <v>1.682009552085309E-2</v>
      </c>
      <c r="CU59" s="65">
        <v>7.6392940043598034E-2</v>
      </c>
      <c r="CV59" s="65">
        <v>3.5546756237852278E-2</v>
      </c>
      <c r="CW59" s="65">
        <v>9.1438862787387304E-3</v>
      </c>
      <c r="CX59" s="65">
        <v>7.1664346604555229E-2</v>
      </c>
      <c r="CY59" s="65">
        <v>0.22757326922160001</v>
      </c>
      <c r="CZ59" s="65">
        <v>2.6629998656717599E-2</v>
      </c>
      <c r="DA59" s="65">
        <v>5.0699209611929849E-2</v>
      </c>
      <c r="DB59" s="65">
        <v>1.0878794068810357E-2</v>
      </c>
      <c r="DC59" s="65">
        <v>3.3661674265111304E-2</v>
      </c>
      <c r="DD59" s="65">
        <v>8.7412784098927204E-3</v>
      </c>
      <c r="DE59" s="65">
        <v>7.0379052151983814E-3</v>
      </c>
      <c r="DF59" s="65">
        <v>2.1159085594627883E-2</v>
      </c>
      <c r="DG59" s="65">
        <v>1.1446421413157974E-3</v>
      </c>
      <c r="DH59" s="65">
        <v>3.225799786674996E-2</v>
      </c>
      <c r="DI59" s="65">
        <v>0.14968152829732062</v>
      </c>
      <c r="DJ59" s="65">
        <v>3.2404323441620961E-2</v>
      </c>
      <c r="DK59" s="65">
        <v>1.6831226187227107E-2</v>
      </c>
      <c r="DL59" s="65">
        <v>3.1671970014708666E-2</v>
      </c>
      <c r="DM59" s="65">
        <v>1.005587877222431E-3</v>
      </c>
      <c r="DN59" s="65">
        <v>2.6419068283739752E-3</v>
      </c>
      <c r="DO59" s="65">
        <v>4.6189418656924747E-2</v>
      </c>
      <c r="DP59" s="65">
        <v>2.3921684525885067E-3</v>
      </c>
      <c r="DQ59" s="65">
        <v>3.6898088979908886E-2</v>
      </c>
      <c r="DR59" s="65">
        <v>0</v>
      </c>
      <c r="DS59" s="65">
        <v>2.6042788272360385E-2</v>
      </c>
      <c r="DT59" s="14"/>
      <c r="DU59" s="10"/>
    </row>
    <row r="60" spans="1:125">
      <c r="A60" s="11"/>
      <c r="E60" s="12"/>
      <c r="F60" s="13"/>
      <c r="G60" s="13"/>
      <c r="H60" s="13"/>
      <c r="I60" s="13"/>
      <c r="J60" s="13"/>
      <c r="K60" s="39">
        <v>351</v>
      </c>
      <c r="L60" s="40" t="s">
        <v>63</v>
      </c>
      <c r="M60" s="59">
        <v>1.0292693984274004</v>
      </c>
      <c r="N60" s="61">
        <v>0.83155448487944106</v>
      </c>
      <c r="O60" s="65">
        <v>0</v>
      </c>
      <c r="P60" s="65">
        <v>0</v>
      </c>
      <c r="Q60" s="65">
        <v>5.7541778164182846E-3</v>
      </c>
      <c r="R60" s="65">
        <v>3.7120319655385126E-3</v>
      </c>
      <c r="S60" s="65">
        <v>1.5483101512700022E-3</v>
      </c>
      <c r="T60" s="65">
        <v>1.4829543566287892E-2</v>
      </c>
      <c r="U60" s="65">
        <v>2.3560388785350563E-3</v>
      </c>
      <c r="V60" s="65">
        <v>1.84082414376325E-3</v>
      </c>
      <c r="W60" s="65">
        <v>1.6234884702724973E-2</v>
      </c>
      <c r="X60" s="65">
        <v>1.4357675478919739E-2</v>
      </c>
      <c r="Y60" s="65">
        <v>6.4553304791713983E-3</v>
      </c>
      <c r="Z60" s="65">
        <v>1.8807432550601581E-2</v>
      </c>
      <c r="AA60" s="65">
        <v>0</v>
      </c>
      <c r="AB60" s="65">
        <v>5.5761193866918132E-3</v>
      </c>
      <c r="AC60" s="65">
        <v>2.7233405110683125E-2</v>
      </c>
      <c r="AD60" s="65">
        <v>3.4722726204507184E-2</v>
      </c>
      <c r="AE60" s="65">
        <v>3.6691880620240341E-2</v>
      </c>
      <c r="AF60" s="65">
        <v>2.1900970262106992E-3</v>
      </c>
      <c r="AG60" s="65">
        <v>4.6797008110977902E-2</v>
      </c>
      <c r="AH60" s="65">
        <v>3.9136914191169499E-2</v>
      </c>
      <c r="AI60" s="65">
        <v>3.1018754358435193E-3</v>
      </c>
      <c r="AJ60" s="65">
        <v>5.1126444477622463E-4</v>
      </c>
      <c r="AK60" s="65">
        <v>5.2233197621574376E-3</v>
      </c>
      <c r="AL60" s="65">
        <v>4.9555645096510852E-3</v>
      </c>
      <c r="AM60" s="65">
        <v>2.0953579461836605E-3</v>
      </c>
      <c r="AN60" s="65">
        <v>5.9414437094261702E-4</v>
      </c>
      <c r="AO60" s="65">
        <v>2.2435182313015741E-3</v>
      </c>
      <c r="AP60" s="65">
        <v>1.3940257213860623E-3</v>
      </c>
      <c r="AQ60" s="65">
        <v>9.0456828996267943E-4</v>
      </c>
      <c r="AR60" s="65">
        <v>2.0496742575050072E-2</v>
      </c>
      <c r="AS60" s="65">
        <v>9.2339520051616022E-3</v>
      </c>
      <c r="AT60" s="65">
        <v>5.8435505681051136E-3</v>
      </c>
      <c r="AU60" s="65">
        <v>1.8777410253227343E-2</v>
      </c>
      <c r="AV60" s="65">
        <v>2.9019433176287017E-3</v>
      </c>
      <c r="AW60" s="65">
        <v>2.4469699460874586E-2</v>
      </c>
      <c r="AX60" s="65">
        <v>1.4230736872014616E-2</v>
      </c>
      <c r="AY60" s="65">
        <v>2.7948612505366791E-2</v>
      </c>
      <c r="AZ60" s="65">
        <v>8.8064481876679458E-5</v>
      </c>
      <c r="BA60" s="65">
        <v>2.7867653380757453E-4</v>
      </c>
      <c r="BB60" s="65">
        <v>5.3729292024334643E-3</v>
      </c>
      <c r="BC60" s="65">
        <v>1.0013101628558488E-2</v>
      </c>
      <c r="BD60" s="65">
        <v>2.8196857052812468E-3</v>
      </c>
      <c r="BE60" s="65">
        <v>3.7739961994086037E-3</v>
      </c>
      <c r="BF60" s="65">
        <v>1.6139032202660351E-2</v>
      </c>
      <c r="BG60" s="65">
        <v>2.740069503520812E-2</v>
      </c>
      <c r="BH60" s="65">
        <v>4.6432311918120353E-3</v>
      </c>
      <c r="BI60" s="65">
        <v>1.1198755456900918E-2</v>
      </c>
      <c r="BJ60" s="65">
        <v>3.4475479894793839E-3</v>
      </c>
      <c r="BK60" s="65">
        <v>6.4299357538707524E-4</v>
      </c>
      <c r="BL60" s="65">
        <v>3.1379440698186059E-3</v>
      </c>
      <c r="BM60" s="65">
        <v>2.0871123209285167E-3</v>
      </c>
      <c r="BN60" s="65">
        <v>1.0746896700976267E-3</v>
      </c>
      <c r="BO60" s="65">
        <v>4.4767414418589611E-3</v>
      </c>
      <c r="BP60" s="65">
        <v>8.0604959985803508E-4</v>
      </c>
      <c r="BQ60" s="65">
        <v>4.0149612697779996E-4</v>
      </c>
      <c r="BR60" s="65">
        <v>8.0801666303830194E-4</v>
      </c>
      <c r="BS60" s="65">
        <v>6.4898008293180624E-4</v>
      </c>
      <c r="BT60" s="65">
        <v>1.5004698025405791E-3</v>
      </c>
      <c r="BU60" s="65">
        <v>2.2589637045485299E-3</v>
      </c>
      <c r="BV60" s="65">
        <v>5.7811528433816513E-3</v>
      </c>
      <c r="BW60" s="65">
        <v>3.2331556878790191E-3</v>
      </c>
      <c r="BX60" s="65">
        <v>1.0441150164632727E-2</v>
      </c>
      <c r="BY60" s="65">
        <v>7.0734009694820759E-3</v>
      </c>
      <c r="BZ60" s="65">
        <v>0.13140698070854251</v>
      </c>
      <c r="CA60" s="65">
        <v>0.14063006672354209</v>
      </c>
      <c r="CB60" s="65">
        <v>0</v>
      </c>
      <c r="CC60" s="65">
        <v>9.6391090213293076E-2</v>
      </c>
      <c r="CD60" s="65">
        <v>4.0551721864657181E-4</v>
      </c>
      <c r="CE60" s="65">
        <v>5.1302827020452706E-4</v>
      </c>
      <c r="CF60" s="65">
        <v>0</v>
      </c>
      <c r="CG60" s="65">
        <v>1.5493580324198666E-2</v>
      </c>
      <c r="CH60" s="65">
        <v>9.331647763320941E-2</v>
      </c>
      <c r="CI60" s="65">
        <v>2.2876990048560562E-2</v>
      </c>
      <c r="CJ60" s="65">
        <v>0.10279681293786577</v>
      </c>
      <c r="CK60" s="65">
        <v>3.32254980070558E-2</v>
      </c>
      <c r="CL60" s="65">
        <v>0</v>
      </c>
      <c r="CM60" s="65">
        <v>2.0823638637358798E-4</v>
      </c>
      <c r="CN60" s="65">
        <v>5.1743096624574027E-2</v>
      </c>
      <c r="CO60" s="65">
        <v>0</v>
      </c>
      <c r="CP60" s="65">
        <v>6.2110837994706269E-3</v>
      </c>
      <c r="CQ60" s="65">
        <v>2.9435166728077522E-4</v>
      </c>
      <c r="CR60" s="65">
        <v>5.7035410454858063E-2</v>
      </c>
      <c r="CS60" s="65">
        <v>1.1855478069534454E-2</v>
      </c>
      <c r="CT60" s="65">
        <v>1.2701457300019925E-2</v>
      </c>
      <c r="CU60" s="65">
        <v>2.7930999845459409E-2</v>
      </c>
      <c r="CV60" s="65">
        <v>2.9987457082203921E-4</v>
      </c>
      <c r="CW60" s="65">
        <v>7.0517720185318761E-3</v>
      </c>
      <c r="CX60" s="65">
        <v>7.2579337333885958E-3</v>
      </c>
      <c r="CY60" s="65">
        <v>2.5886450313263353E-3</v>
      </c>
      <c r="CZ60" s="65">
        <v>1.505447599699368E-2</v>
      </c>
      <c r="DA60" s="65">
        <v>7.9508167852690766E-3</v>
      </c>
      <c r="DB60" s="65">
        <v>1.7300367242260851E-2</v>
      </c>
      <c r="DC60" s="65">
        <v>5.9869443581545122E-3</v>
      </c>
      <c r="DD60" s="65">
        <v>2.0730459845867306E-2</v>
      </c>
      <c r="DE60" s="65">
        <v>7.1842610608754687E-2</v>
      </c>
      <c r="DF60" s="65">
        <v>0.16634089136475622</v>
      </c>
      <c r="DG60" s="65">
        <v>0.4399013043202975</v>
      </c>
      <c r="DH60" s="65">
        <v>4.7850234688315264E-2</v>
      </c>
      <c r="DI60" s="65">
        <v>2.1809619388819913E-2</v>
      </c>
      <c r="DJ60" s="65">
        <v>8.9533427646422848E-3</v>
      </c>
      <c r="DK60" s="65">
        <v>0.15190570013580687</v>
      </c>
      <c r="DL60" s="65">
        <v>0.12494367661628268</v>
      </c>
      <c r="DM60" s="65">
        <v>9.4112656031490917E-3</v>
      </c>
      <c r="DN60" s="65">
        <v>2.8248836882672341E-2</v>
      </c>
      <c r="DO60" s="65">
        <v>0.11698609591316943</v>
      </c>
      <c r="DP60" s="65">
        <v>3.255018801058422E-3</v>
      </c>
      <c r="DQ60" s="65">
        <v>0.1097392988808891</v>
      </c>
      <c r="DR60" s="65">
        <v>0</v>
      </c>
      <c r="DS60" s="65">
        <v>3.2660324847309248E-2</v>
      </c>
      <c r="DT60" s="14"/>
      <c r="DU60" s="10"/>
    </row>
    <row r="61" spans="1:125">
      <c r="A61" s="11"/>
      <c r="E61" s="12"/>
      <c r="F61" s="13"/>
      <c r="G61" s="13"/>
      <c r="H61" s="13"/>
      <c r="I61" s="13"/>
      <c r="J61" s="13"/>
      <c r="K61" s="39">
        <v>352</v>
      </c>
      <c r="L61" s="36" t="s">
        <v>64</v>
      </c>
      <c r="M61" s="59">
        <v>1.0777770206850861</v>
      </c>
      <c r="N61" s="61">
        <v>0.56669473839283213</v>
      </c>
      <c r="O61" s="65">
        <v>0</v>
      </c>
      <c r="P61" s="65">
        <v>0</v>
      </c>
      <c r="Q61" s="65">
        <v>3.6196602119734793E-2</v>
      </c>
      <c r="R61" s="65">
        <v>2.2955161399956577E-2</v>
      </c>
      <c r="S61" s="65">
        <v>9.8832959944651182E-3</v>
      </c>
      <c r="T61" s="65">
        <v>4.9825376315802458E-2</v>
      </c>
      <c r="U61" s="65">
        <v>3.7525959276295227E-3</v>
      </c>
      <c r="V61" s="65">
        <v>1.644731083541206E-3</v>
      </c>
      <c r="W61" s="65">
        <v>2.3857295974653723E-2</v>
      </c>
      <c r="X61" s="65">
        <v>1.9002385910890974E-2</v>
      </c>
      <c r="Y61" s="65">
        <v>9.0818747682582229E-3</v>
      </c>
      <c r="Z61" s="65">
        <v>2.8195234429498298E-2</v>
      </c>
      <c r="AA61" s="65">
        <v>0</v>
      </c>
      <c r="AB61" s="65">
        <v>5.1277678584241114E-3</v>
      </c>
      <c r="AC61" s="65">
        <v>2.2984489210325598E-2</v>
      </c>
      <c r="AD61" s="65">
        <v>4.2829836730094661E-2</v>
      </c>
      <c r="AE61" s="65">
        <v>4.9036725916392472E-2</v>
      </c>
      <c r="AF61" s="65">
        <v>1.6441255192787085E-3</v>
      </c>
      <c r="AG61" s="65">
        <v>3.8479330774888645E-2</v>
      </c>
      <c r="AH61" s="65">
        <v>2.0979733745049176E-2</v>
      </c>
      <c r="AI61" s="65">
        <v>1.2295213523667436E-3</v>
      </c>
      <c r="AJ61" s="65">
        <v>8.644022220204539E-4</v>
      </c>
      <c r="AK61" s="65">
        <v>1.005342928714288E-2</v>
      </c>
      <c r="AL61" s="65">
        <v>7.4652641165434269E-3</v>
      </c>
      <c r="AM61" s="65">
        <v>2.30960289415741E-3</v>
      </c>
      <c r="AN61" s="65">
        <v>2.917785090578154E-4</v>
      </c>
      <c r="AO61" s="65">
        <v>3.0723931297052904E-3</v>
      </c>
      <c r="AP61" s="65">
        <v>3.5660749163551452E-4</v>
      </c>
      <c r="AQ61" s="65">
        <v>6.9484011234868695E-4</v>
      </c>
      <c r="AR61" s="65">
        <v>1.0552098090191975E-2</v>
      </c>
      <c r="AS61" s="65">
        <v>7.1962568135593612E-3</v>
      </c>
      <c r="AT61" s="65">
        <v>4.0600320075848866E-3</v>
      </c>
      <c r="AU61" s="65">
        <v>1.5098028748051143E-2</v>
      </c>
      <c r="AV61" s="65">
        <v>2.2717900057734127E-3</v>
      </c>
      <c r="AW61" s="65">
        <v>5.5575497245354259E-2</v>
      </c>
      <c r="AX61" s="65">
        <v>1.4298059010890957E-2</v>
      </c>
      <c r="AY61" s="65">
        <v>3.4281730472863738E-2</v>
      </c>
      <c r="AZ61" s="65">
        <v>1.6366771887768957E-4</v>
      </c>
      <c r="BA61" s="65">
        <v>2.3549903381291489E-4</v>
      </c>
      <c r="BB61" s="65">
        <v>5.4975460480240707E-3</v>
      </c>
      <c r="BC61" s="65">
        <v>1.1864350346111057E-2</v>
      </c>
      <c r="BD61" s="65">
        <v>3.8134235349225483E-3</v>
      </c>
      <c r="BE61" s="65">
        <v>4.3816435506107143E-3</v>
      </c>
      <c r="BF61" s="65">
        <v>3.2073296971842698E-2</v>
      </c>
      <c r="BG61" s="65">
        <v>3.6738164785777253E-2</v>
      </c>
      <c r="BH61" s="65">
        <v>4.1529910892257327E-3</v>
      </c>
      <c r="BI61" s="65">
        <v>8.9298046046805066E-3</v>
      </c>
      <c r="BJ61" s="65">
        <v>1.6584917377445783E-3</v>
      </c>
      <c r="BK61" s="65">
        <v>2.9170015291886452E-4</v>
      </c>
      <c r="BL61" s="65">
        <v>2.0200836915939082E-3</v>
      </c>
      <c r="BM61" s="65">
        <v>2.9261144786855518E-3</v>
      </c>
      <c r="BN61" s="65">
        <v>2.7666953182219076E-3</v>
      </c>
      <c r="BO61" s="65">
        <v>2.3890792457412296E-3</v>
      </c>
      <c r="BP61" s="65">
        <v>4.6536518374770295E-4</v>
      </c>
      <c r="BQ61" s="65">
        <v>1.1157087002974972E-4</v>
      </c>
      <c r="BR61" s="65">
        <v>4.6821739733401123E-4</v>
      </c>
      <c r="BS61" s="65">
        <v>2.105851833447042E-4</v>
      </c>
      <c r="BT61" s="65">
        <v>6.2563073218853491E-4</v>
      </c>
      <c r="BU61" s="65">
        <v>1.4473442507434518E-3</v>
      </c>
      <c r="BV61" s="65">
        <v>6.0399383671890317E-3</v>
      </c>
      <c r="BW61" s="65">
        <v>2.6408958870229008E-3</v>
      </c>
      <c r="BX61" s="65">
        <v>1.0671100868145097E-2</v>
      </c>
      <c r="BY61" s="65">
        <v>1.5825760827855178E-2</v>
      </c>
      <c r="BZ61" s="65">
        <v>0.12089732749865584</v>
      </c>
      <c r="CA61" s="65">
        <v>0.24800323370292857</v>
      </c>
      <c r="CB61" s="65">
        <v>0</v>
      </c>
      <c r="CC61" s="65">
        <v>0.13703742790441184</v>
      </c>
      <c r="CD61" s="65">
        <v>4.8666187994080164E-4</v>
      </c>
      <c r="CE61" s="65">
        <v>6.2191058722129043E-3</v>
      </c>
      <c r="CF61" s="65">
        <v>0</v>
      </c>
      <c r="CG61" s="65">
        <v>6.596081128880027E-2</v>
      </c>
      <c r="CH61" s="65">
        <v>8.1822677427739632E-2</v>
      </c>
      <c r="CI61" s="65">
        <v>1.8339550244213328E-3</v>
      </c>
      <c r="CJ61" s="65">
        <v>2.0275587508789342E-2</v>
      </c>
      <c r="CK61" s="65">
        <v>1.6711047761575212E-2</v>
      </c>
      <c r="CL61" s="65">
        <v>0</v>
      </c>
      <c r="CM61" s="65">
        <v>1.9918787128917552E-4</v>
      </c>
      <c r="CN61" s="65">
        <v>0.46557430309957554</v>
      </c>
      <c r="CO61" s="65">
        <v>0</v>
      </c>
      <c r="CP61" s="65">
        <v>5.7703833159564628E-3</v>
      </c>
      <c r="CQ61" s="65">
        <v>3.9988743148521673E-4</v>
      </c>
      <c r="CR61" s="65">
        <v>0.25461653238390897</v>
      </c>
      <c r="CS61" s="65">
        <v>2.8143247677956149E-2</v>
      </c>
      <c r="CT61" s="65">
        <v>1.4221599969647164E-2</v>
      </c>
      <c r="CU61" s="65">
        <v>0.17144605928983103</v>
      </c>
      <c r="CV61" s="65">
        <v>2.3377131439852823E-4</v>
      </c>
      <c r="CW61" s="65">
        <v>1.0031405924039649E-3</v>
      </c>
      <c r="CX61" s="65">
        <v>1.1965043005602574E-3</v>
      </c>
      <c r="CY61" s="65">
        <v>3.1388619256252532E-4</v>
      </c>
      <c r="CZ61" s="65">
        <v>3.4052839007397062E-3</v>
      </c>
      <c r="DA61" s="65">
        <v>3.355910635506814E-3</v>
      </c>
      <c r="DB61" s="65">
        <v>1.8434035701945094E-2</v>
      </c>
      <c r="DC61" s="65">
        <v>6.1266332430995015E-4</v>
      </c>
      <c r="DD61" s="65">
        <v>2.2663117257565903E-3</v>
      </c>
      <c r="DE61" s="65">
        <v>5.5161198180539106E-2</v>
      </c>
      <c r="DF61" s="65">
        <v>8.5847210097974316E-2</v>
      </c>
      <c r="DG61" s="65">
        <v>5.30602467905237E-2</v>
      </c>
      <c r="DH61" s="65">
        <v>3.3225487725220111E-2</v>
      </c>
      <c r="DI61" s="65">
        <v>2.1303977056629838E-2</v>
      </c>
      <c r="DJ61" s="65">
        <v>2.0297834667904616E-3</v>
      </c>
      <c r="DK61" s="65">
        <v>8.8326012713393923E-2</v>
      </c>
      <c r="DL61" s="65">
        <v>6.5528431511205215E-2</v>
      </c>
      <c r="DM61" s="65">
        <v>6.5450980780121498E-3</v>
      </c>
      <c r="DN61" s="65">
        <v>3.504673030113916E-2</v>
      </c>
      <c r="DO61" s="65">
        <v>9.7493559514958764E-2</v>
      </c>
      <c r="DP61" s="65">
        <v>3.3894784865575621E-3</v>
      </c>
      <c r="DQ61" s="65">
        <v>0.10209524826859638</v>
      </c>
      <c r="DR61" s="65">
        <v>0</v>
      </c>
      <c r="DS61" s="65">
        <v>9.8311365966851499E-4</v>
      </c>
      <c r="DT61" s="14"/>
      <c r="DU61" s="10"/>
    </row>
    <row r="62" spans="1:125">
      <c r="E62" s="12"/>
      <c r="F62" s="13"/>
      <c r="G62" s="13"/>
      <c r="H62" s="13"/>
      <c r="I62" s="13"/>
      <c r="J62" s="13"/>
      <c r="K62" s="39">
        <v>353</v>
      </c>
      <c r="L62" s="36" t="s">
        <v>65</v>
      </c>
      <c r="M62" s="59">
        <v>0.97998583993842281</v>
      </c>
      <c r="N62" s="61">
        <v>0.72299384667754552</v>
      </c>
      <c r="O62" s="65">
        <v>0</v>
      </c>
      <c r="P62" s="65">
        <v>0</v>
      </c>
      <c r="Q62" s="65">
        <v>0</v>
      </c>
      <c r="R62" s="65">
        <v>0</v>
      </c>
      <c r="S62" s="65">
        <v>0</v>
      </c>
      <c r="T62" s="65">
        <v>0</v>
      </c>
      <c r="U62" s="65">
        <v>0</v>
      </c>
      <c r="V62" s="65">
        <v>0</v>
      </c>
      <c r="W62" s="65">
        <v>0</v>
      </c>
      <c r="X62" s="65">
        <v>0</v>
      </c>
      <c r="Y62" s="65">
        <v>0</v>
      </c>
      <c r="Z62" s="65">
        <v>0</v>
      </c>
      <c r="AA62" s="65">
        <v>0</v>
      </c>
      <c r="AB62" s="65">
        <v>0</v>
      </c>
      <c r="AC62" s="65">
        <v>0</v>
      </c>
      <c r="AD62" s="65">
        <v>0</v>
      </c>
      <c r="AE62" s="65">
        <v>0</v>
      </c>
      <c r="AF62" s="65">
        <v>0</v>
      </c>
      <c r="AG62" s="65">
        <v>0</v>
      </c>
      <c r="AH62" s="65">
        <v>0</v>
      </c>
      <c r="AI62" s="65">
        <v>0</v>
      </c>
      <c r="AJ62" s="65">
        <v>0</v>
      </c>
      <c r="AK62" s="65">
        <v>0</v>
      </c>
      <c r="AL62" s="65">
        <v>0</v>
      </c>
      <c r="AM62" s="65">
        <v>0</v>
      </c>
      <c r="AN62" s="65">
        <v>0</v>
      </c>
      <c r="AO62" s="65">
        <v>0</v>
      </c>
      <c r="AP62" s="65">
        <v>0</v>
      </c>
      <c r="AQ62" s="65">
        <v>0</v>
      </c>
      <c r="AR62" s="65">
        <v>0</v>
      </c>
      <c r="AS62" s="65">
        <v>0</v>
      </c>
      <c r="AT62" s="65">
        <v>0</v>
      </c>
      <c r="AU62" s="65">
        <v>0</v>
      </c>
      <c r="AV62" s="65">
        <v>0</v>
      </c>
      <c r="AW62" s="65">
        <v>0</v>
      </c>
      <c r="AX62" s="65">
        <v>0</v>
      </c>
      <c r="AY62" s="65">
        <v>0</v>
      </c>
      <c r="AZ62" s="65">
        <v>0</v>
      </c>
      <c r="BA62" s="65">
        <v>0</v>
      </c>
      <c r="BB62" s="65">
        <v>0</v>
      </c>
      <c r="BC62" s="65">
        <v>0</v>
      </c>
      <c r="BD62" s="65">
        <v>0</v>
      </c>
      <c r="BE62" s="65">
        <v>0</v>
      </c>
      <c r="BF62" s="65">
        <v>0</v>
      </c>
      <c r="BG62" s="65">
        <v>0</v>
      </c>
      <c r="BH62" s="65">
        <v>0</v>
      </c>
      <c r="BI62" s="65">
        <v>0</v>
      </c>
      <c r="BJ62" s="65">
        <v>0</v>
      </c>
      <c r="BK62" s="65">
        <v>0</v>
      </c>
      <c r="BL62" s="65">
        <v>0</v>
      </c>
      <c r="BM62" s="65">
        <v>0</v>
      </c>
      <c r="BN62" s="65">
        <v>0</v>
      </c>
      <c r="BO62" s="65">
        <v>0</v>
      </c>
      <c r="BP62" s="65">
        <v>0</v>
      </c>
      <c r="BQ62" s="65">
        <v>0</v>
      </c>
      <c r="BR62" s="65">
        <v>0</v>
      </c>
      <c r="BS62" s="65">
        <v>0</v>
      </c>
      <c r="BT62" s="65">
        <v>0</v>
      </c>
      <c r="BU62" s="65">
        <v>0</v>
      </c>
      <c r="BV62" s="65">
        <v>0</v>
      </c>
      <c r="BW62" s="65">
        <v>0</v>
      </c>
      <c r="BX62" s="65">
        <v>0</v>
      </c>
      <c r="BY62" s="65">
        <v>0</v>
      </c>
      <c r="BZ62" s="65">
        <v>0</v>
      </c>
      <c r="CA62" s="65">
        <v>0</v>
      </c>
      <c r="CB62" s="65">
        <v>0</v>
      </c>
      <c r="CC62" s="65">
        <v>0</v>
      </c>
      <c r="CD62" s="65">
        <v>0</v>
      </c>
      <c r="CE62" s="65">
        <v>0</v>
      </c>
      <c r="CF62" s="65">
        <v>0</v>
      </c>
      <c r="CG62" s="65">
        <v>0</v>
      </c>
      <c r="CH62" s="65">
        <v>0</v>
      </c>
      <c r="CI62" s="65">
        <v>0</v>
      </c>
      <c r="CJ62" s="65">
        <v>0</v>
      </c>
      <c r="CK62" s="65">
        <v>0</v>
      </c>
      <c r="CL62" s="65">
        <v>0</v>
      </c>
      <c r="CM62" s="65">
        <v>0</v>
      </c>
      <c r="CN62" s="65">
        <v>0</v>
      </c>
      <c r="CO62" s="65">
        <v>0</v>
      </c>
      <c r="CP62" s="65">
        <v>0</v>
      </c>
      <c r="CQ62" s="65">
        <v>0</v>
      </c>
      <c r="CR62" s="65">
        <v>0</v>
      </c>
      <c r="CS62" s="65">
        <v>0</v>
      </c>
      <c r="CT62" s="65">
        <v>0</v>
      </c>
      <c r="CU62" s="65">
        <v>0</v>
      </c>
      <c r="CV62" s="65">
        <v>0</v>
      </c>
      <c r="CW62" s="65">
        <v>0</v>
      </c>
      <c r="CX62" s="65">
        <v>0</v>
      </c>
      <c r="CY62" s="65">
        <v>0</v>
      </c>
      <c r="CZ62" s="65">
        <v>0</v>
      </c>
      <c r="DA62" s="65">
        <v>0</v>
      </c>
      <c r="DB62" s="65">
        <v>0</v>
      </c>
      <c r="DC62" s="65">
        <v>0</v>
      </c>
      <c r="DD62" s="65">
        <v>0</v>
      </c>
      <c r="DE62" s="65">
        <v>0</v>
      </c>
      <c r="DF62" s="65">
        <v>0</v>
      </c>
      <c r="DG62" s="65">
        <v>0</v>
      </c>
      <c r="DH62" s="65">
        <v>0</v>
      </c>
      <c r="DI62" s="65">
        <v>0</v>
      </c>
      <c r="DJ62" s="65">
        <v>0</v>
      </c>
      <c r="DK62" s="65">
        <v>0</v>
      </c>
      <c r="DL62" s="65">
        <v>0</v>
      </c>
      <c r="DM62" s="65">
        <v>0</v>
      </c>
      <c r="DN62" s="65">
        <v>0</v>
      </c>
      <c r="DO62" s="65">
        <v>0</v>
      </c>
      <c r="DP62" s="65">
        <v>0</v>
      </c>
      <c r="DQ62" s="65">
        <v>0</v>
      </c>
      <c r="DR62" s="65">
        <v>0</v>
      </c>
      <c r="DS62" s="65">
        <v>0</v>
      </c>
      <c r="DT62" s="14"/>
      <c r="DU62" s="10"/>
    </row>
    <row r="63" spans="1:125">
      <c r="E63" s="12"/>
      <c r="F63" s="13"/>
      <c r="G63" s="13"/>
      <c r="H63" s="13"/>
      <c r="I63" s="13"/>
      <c r="J63" s="13"/>
      <c r="K63" s="39">
        <v>354</v>
      </c>
      <c r="L63" s="40" t="s">
        <v>66</v>
      </c>
      <c r="M63" s="59">
        <v>1.0391045095811722</v>
      </c>
      <c r="N63" s="61">
        <v>0.41424762120721892</v>
      </c>
      <c r="O63" s="65">
        <v>0</v>
      </c>
      <c r="P63" s="65">
        <v>0</v>
      </c>
      <c r="Q63" s="65">
        <v>0</v>
      </c>
      <c r="R63" s="65">
        <v>0</v>
      </c>
      <c r="S63" s="65">
        <v>0</v>
      </c>
      <c r="T63" s="65">
        <v>0</v>
      </c>
      <c r="U63" s="65">
        <v>0.23873850969664057</v>
      </c>
      <c r="V63" s="65">
        <v>0</v>
      </c>
      <c r="W63" s="65">
        <v>0</v>
      </c>
      <c r="X63" s="65">
        <v>0</v>
      </c>
      <c r="Y63" s="65">
        <v>0</v>
      </c>
      <c r="Z63" s="65">
        <v>0</v>
      </c>
      <c r="AA63" s="65">
        <v>0</v>
      </c>
      <c r="AB63" s="65">
        <v>0</v>
      </c>
      <c r="AC63" s="65">
        <v>0</v>
      </c>
      <c r="AD63" s="65">
        <v>0</v>
      </c>
      <c r="AE63" s="65">
        <v>0</v>
      </c>
      <c r="AF63" s="65">
        <v>0</v>
      </c>
      <c r="AG63" s="65">
        <v>0</v>
      </c>
      <c r="AH63" s="65">
        <v>0</v>
      </c>
      <c r="AI63" s="65">
        <v>0</v>
      </c>
      <c r="AJ63" s="65">
        <v>0</v>
      </c>
      <c r="AK63" s="65">
        <v>0</v>
      </c>
      <c r="AL63" s="65">
        <v>0</v>
      </c>
      <c r="AM63" s="65">
        <v>0</v>
      </c>
      <c r="AN63" s="65">
        <v>0</v>
      </c>
      <c r="AO63" s="65">
        <v>0</v>
      </c>
      <c r="AP63" s="65">
        <v>0</v>
      </c>
      <c r="AQ63" s="65">
        <v>0</v>
      </c>
      <c r="AR63" s="65">
        <v>0</v>
      </c>
      <c r="AS63" s="65">
        <v>0</v>
      </c>
      <c r="AT63" s="65">
        <v>0</v>
      </c>
      <c r="AU63" s="65">
        <v>0</v>
      </c>
      <c r="AV63" s="65">
        <v>0</v>
      </c>
      <c r="AW63" s="65">
        <v>0</v>
      </c>
      <c r="AX63" s="65">
        <v>0</v>
      </c>
      <c r="AY63" s="65">
        <v>0</v>
      </c>
      <c r="AZ63" s="65">
        <v>0</v>
      </c>
      <c r="BA63" s="65">
        <v>0</v>
      </c>
      <c r="BB63" s="65">
        <v>0</v>
      </c>
      <c r="BC63" s="65">
        <v>0</v>
      </c>
      <c r="BD63" s="65">
        <v>0</v>
      </c>
      <c r="BE63" s="65">
        <v>0</v>
      </c>
      <c r="BF63" s="65">
        <v>0</v>
      </c>
      <c r="BG63" s="65">
        <v>0</v>
      </c>
      <c r="BH63" s="65">
        <v>0</v>
      </c>
      <c r="BI63" s="65">
        <v>0</v>
      </c>
      <c r="BJ63" s="65">
        <v>0</v>
      </c>
      <c r="BK63" s="65">
        <v>0</v>
      </c>
      <c r="BL63" s="65">
        <v>0</v>
      </c>
      <c r="BM63" s="65">
        <v>0</v>
      </c>
      <c r="BN63" s="65">
        <v>0</v>
      </c>
      <c r="BO63" s="65">
        <v>0</v>
      </c>
      <c r="BP63" s="65">
        <v>0</v>
      </c>
      <c r="BQ63" s="65">
        <v>0</v>
      </c>
      <c r="BR63" s="65">
        <v>0</v>
      </c>
      <c r="BS63" s="65">
        <v>0</v>
      </c>
      <c r="BT63" s="65">
        <v>0</v>
      </c>
      <c r="BU63" s="65">
        <v>0</v>
      </c>
      <c r="BV63" s="65">
        <v>0</v>
      </c>
      <c r="BW63" s="65">
        <v>0</v>
      </c>
      <c r="BX63" s="65">
        <v>0</v>
      </c>
      <c r="BY63" s="65">
        <v>0</v>
      </c>
      <c r="BZ63" s="65">
        <v>0</v>
      </c>
      <c r="CA63" s="65">
        <v>0</v>
      </c>
      <c r="CB63" s="65">
        <v>0</v>
      </c>
      <c r="CC63" s="65">
        <v>1.3649922444681504E-2</v>
      </c>
      <c r="CD63" s="65">
        <v>0</v>
      </c>
      <c r="CE63" s="65">
        <v>0</v>
      </c>
      <c r="CF63" s="65">
        <v>0</v>
      </c>
      <c r="CG63" s="65">
        <v>0</v>
      </c>
      <c r="CH63" s="65">
        <v>0</v>
      </c>
      <c r="CI63" s="65">
        <v>0</v>
      </c>
      <c r="CJ63" s="65">
        <v>0</v>
      </c>
      <c r="CK63" s="65">
        <v>0</v>
      </c>
      <c r="CL63" s="65">
        <v>0</v>
      </c>
      <c r="CM63" s="65">
        <v>0</v>
      </c>
      <c r="CN63" s="65">
        <v>0</v>
      </c>
      <c r="CO63" s="65">
        <v>0</v>
      </c>
      <c r="CP63" s="65">
        <v>0.57244385329320291</v>
      </c>
      <c r="CQ63" s="65">
        <v>0</v>
      </c>
      <c r="CR63" s="65">
        <v>0</v>
      </c>
      <c r="CS63" s="65">
        <v>0</v>
      </c>
      <c r="CT63" s="65">
        <v>6.4061082686469178E-2</v>
      </c>
      <c r="CU63" s="65">
        <v>0</v>
      </c>
      <c r="CV63" s="65">
        <v>0</v>
      </c>
      <c r="CW63" s="65">
        <v>0</v>
      </c>
      <c r="CX63" s="65">
        <v>0</v>
      </c>
      <c r="CY63" s="65">
        <v>0</v>
      </c>
      <c r="CZ63" s="65">
        <v>0</v>
      </c>
      <c r="DA63" s="65">
        <v>0.10383228123812852</v>
      </c>
      <c r="DB63" s="65">
        <v>0</v>
      </c>
      <c r="DC63" s="65">
        <v>0</v>
      </c>
      <c r="DD63" s="65">
        <v>0</v>
      </c>
      <c r="DE63" s="65">
        <v>0</v>
      </c>
      <c r="DF63" s="65">
        <v>0</v>
      </c>
      <c r="DG63" s="65">
        <v>0</v>
      </c>
      <c r="DH63" s="65">
        <v>0</v>
      </c>
      <c r="DI63" s="65">
        <v>0</v>
      </c>
      <c r="DJ63" s="65">
        <v>0</v>
      </c>
      <c r="DK63" s="65">
        <v>0</v>
      </c>
      <c r="DL63" s="65">
        <v>0</v>
      </c>
      <c r="DM63" s="65">
        <v>0</v>
      </c>
      <c r="DN63" s="65">
        <v>0</v>
      </c>
      <c r="DO63" s="65">
        <v>0</v>
      </c>
      <c r="DP63" s="65">
        <v>6.9925779253902642E-2</v>
      </c>
      <c r="DQ63" s="65">
        <v>0</v>
      </c>
      <c r="DR63" s="65">
        <v>0</v>
      </c>
      <c r="DS63" s="65">
        <v>0</v>
      </c>
      <c r="DT63" s="14"/>
      <c r="DU63" s="10"/>
    </row>
    <row r="64" spans="1:125">
      <c r="E64" s="12"/>
      <c r="F64" s="13"/>
      <c r="G64" s="13"/>
      <c r="H64" s="13"/>
      <c r="I64" s="13"/>
      <c r="J64" s="13"/>
      <c r="K64" s="39">
        <v>359</v>
      </c>
      <c r="L64" s="36" t="s">
        <v>67</v>
      </c>
      <c r="M64" s="59">
        <v>0.97828680195451068</v>
      </c>
      <c r="N64" s="61">
        <v>0.59033719539007334</v>
      </c>
      <c r="O64" s="65">
        <v>0</v>
      </c>
      <c r="P64" s="65">
        <v>0</v>
      </c>
      <c r="Q64" s="65">
        <v>1.10884625363211E-3</v>
      </c>
      <c r="R64" s="65">
        <v>8.6500296254508403E-4</v>
      </c>
      <c r="S64" s="65">
        <v>2.8001799387412916E-3</v>
      </c>
      <c r="T64" s="65">
        <v>3.7313951969411119E-2</v>
      </c>
      <c r="U64" s="65">
        <v>2.0731622647508848E-3</v>
      </c>
      <c r="V64" s="65">
        <v>7.552818801329594E-3</v>
      </c>
      <c r="W64" s="65">
        <v>8.9445375131668673E-3</v>
      </c>
      <c r="X64" s="65">
        <v>9.2942595330300828E-3</v>
      </c>
      <c r="Y64" s="65">
        <v>4.6312628642323208E-3</v>
      </c>
      <c r="Z64" s="65">
        <v>4.5620768782843003E-3</v>
      </c>
      <c r="AA64" s="65">
        <v>0</v>
      </c>
      <c r="AB64" s="65">
        <v>2.9533782919038245E-3</v>
      </c>
      <c r="AC64" s="65">
        <v>8.2037569719521544E-4</v>
      </c>
      <c r="AD64" s="65">
        <v>4.0147979374073425E-2</v>
      </c>
      <c r="AE64" s="65">
        <v>5.4431668324794128E-3</v>
      </c>
      <c r="AF64" s="65">
        <v>6.0226905771281775E-3</v>
      </c>
      <c r="AG64" s="65">
        <v>8.3109734625172443E-3</v>
      </c>
      <c r="AH64" s="65">
        <v>4.52893197574228E-2</v>
      </c>
      <c r="AI64" s="65">
        <v>3.35443551866614E-2</v>
      </c>
      <c r="AJ64" s="65">
        <v>1.121063261067543E-2</v>
      </c>
      <c r="AK64" s="65">
        <v>5.2889165995930352E-3</v>
      </c>
      <c r="AL64" s="65">
        <v>4.0784601247403907E-3</v>
      </c>
      <c r="AM64" s="65">
        <v>1.3848418331011E-3</v>
      </c>
      <c r="AN64" s="65">
        <v>7.1190861289712078E-4</v>
      </c>
      <c r="AO64" s="65">
        <v>6.3754770856368713E-4</v>
      </c>
      <c r="AP64" s="65">
        <v>8.2453186908178731E-3</v>
      </c>
      <c r="AQ64" s="65">
        <v>1.7865839858303431E-3</v>
      </c>
      <c r="AR64" s="65">
        <v>1.638902406572848E-2</v>
      </c>
      <c r="AS64" s="65">
        <v>9.1918946828800424E-4</v>
      </c>
      <c r="AT64" s="65">
        <v>3.1117117017910104E-3</v>
      </c>
      <c r="AU64" s="65">
        <v>1.9951341118015927E-3</v>
      </c>
      <c r="AV64" s="65">
        <v>1.2722920025010803E-2</v>
      </c>
      <c r="AW64" s="65">
        <v>1.0423511943604082E-2</v>
      </c>
      <c r="AX64" s="65">
        <v>4.9099817802010391E-3</v>
      </c>
      <c r="AY64" s="65">
        <v>1.7658217228343667E-2</v>
      </c>
      <c r="AZ64" s="65">
        <v>7.2287505725356143E-3</v>
      </c>
      <c r="BA64" s="65">
        <v>8.5729445347125146E-3</v>
      </c>
      <c r="BB64" s="65">
        <v>6.9577681020263774E-3</v>
      </c>
      <c r="BC64" s="65">
        <v>5.9061309290711524E-3</v>
      </c>
      <c r="BD64" s="65">
        <v>3.4345598880261806E-2</v>
      </c>
      <c r="BE64" s="65">
        <v>3.2588100527011802E-3</v>
      </c>
      <c r="BF64" s="65">
        <v>8.3415718933895558E-3</v>
      </c>
      <c r="BG64" s="65">
        <v>3.1766584635711604E-3</v>
      </c>
      <c r="BH64" s="65">
        <v>4.2383063031114169E-3</v>
      </c>
      <c r="BI64" s="65">
        <v>3.6981695152967838E-3</v>
      </c>
      <c r="BJ64" s="65">
        <v>2.3088534102771946E-3</v>
      </c>
      <c r="BK64" s="65">
        <v>5.8184178552492132E-5</v>
      </c>
      <c r="BL64" s="65">
        <v>2.6413709900016723E-4</v>
      </c>
      <c r="BM64" s="65">
        <v>2.0066066070894705E-3</v>
      </c>
      <c r="BN64" s="65">
        <v>1.9387595831372628E-3</v>
      </c>
      <c r="BO64" s="65">
        <v>2.3598146921420521E-4</v>
      </c>
      <c r="BP64" s="65">
        <v>7.2248090372207217E-4</v>
      </c>
      <c r="BQ64" s="65">
        <v>9.2242145283098179E-4</v>
      </c>
      <c r="BR64" s="65">
        <v>1.5476167326833979E-4</v>
      </c>
      <c r="BS64" s="65">
        <v>2.6516158405967957E-3</v>
      </c>
      <c r="BT64" s="65">
        <v>1.2292214434085021E-3</v>
      </c>
      <c r="BU64" s="65">
        <v>1.5329273572642027E-3</v>
      </c>
      <c r="BV64" s="65">
        <v>3.7411593820747742E-4</v>
      </c>
      <c r="BW64" s="65">
        <v>1.2421618075855534E-2</v>
      </c>
      <c r="BX64" s="65">
        <v>7.4731339223689103E-3</v>
      </c>
      <c r="BY64" s="65">
        <v>2.7036141262679627E-3</v>
      </c>
      <c r="BZ64" s="65">
        <v>5.3752938999625651E-3</v>
      </c>
      <c r="CA64" s="65">
        <v>2.1685360038403221E-3</v>
      </c>
      <c r="CB64" s="65">
        <v>0</v>
      </c>
      <c r="CC64" s="65">
        <v>4.3149886936921043E-3</v>
      </c>
      <c r="CD64" s="65">
        <v>2.1919183322672385E-5</v>
      </c>
      <c r="CE64" s="65">
        <v>1.3888847214251496E-4</v>
      </c>
      <c r="CF64" s="65">
        <v>0</v>
      </c>
      <c r="CG64" s="65">
        <v>1.5541263375735163E-3</v>
      </c>
      <c r="CH64" s="65">
        <v>3.6543891627575835E-3</v>
      </c>
      <c r="CI64" s="65">
        <v>3.0366055212004836E-5</v>
      </c>
      <c r="CJ64" s="65">
        <v>2.0309885606178731E-5</v>
      </c>
      <c r="CK64" s="65">
        <v>1.4447604944156197E-4</v>
      </c>
      <c r="CL64" s="65">
        <v>0</v>
      </c>
      <c r="CM64" s="65">
        <v>5.9095774099421301E-2</v>
      </c>
      <c r="CN64" s="65">
        <v>4.4506639013039147E-2</v>
      </c>
      <c r="CO64" s="65">
        <v>0</v>
      </c>
      <c r="CP64" s="65">
        <v>7.0167717577533303E-3</v>
      </c>
      <c r="CQ64" s="65">
        <v>0.77190599193329157</v>
      </c>
      <c r="CR64" s="65">
        <v>3.55807822789568E-2</v>
      </c>
      <c r="CS64" s="65">
        <v>8.8209774525276355E-2</v>
      </c>
      <c r="CT64" s="65">
        <v>7.3638914215444481E-2</v>
      </c>
      <c r="CU64" s="65">
        <v>0</v>
      </c>
      <c r="CV64" s="65">
        <v>5.9590661750152204E-5</v>
      </c>
      <c r="CW64" s="65">
        <v>0</v>
      </c>
      <c r="CX64" s="65">
        <v>4.3853823772821294E-5</v>
      </c>
      <c r="CY64" s="65">
        <v>0</v>
      </c>
      <c r="CZ64" s="65">
        <v>9.5086357994289092E-2</v>
      </c>
      <c r="DA64" s="65">
        <v>0.15436325636063092</v>
      </c>
      <c r="DB64" s="65">
        <v>2.5048750865406682E-2</v>
      </c>
      <c r="DC64" s="65">
        <v>3.476446767189855E-5</v>
      </c>
      <c r="DD64" s="65">
        <v>2.8003337094304683E-3</v>
      </c>
      <c r="DE64" s="65">
        <v>1.9881638496912122E-3</v>
      </c>
      <c r="DF64" s="65">
        <v>1.0440283968733974E-3</v>
      </c>
      <c r="DG64" s="65">
        <v>1.1781070978002194E-3</v>
      </c>
      <c r="DH64" s="65">
        <v>5.3543826614990365E-3</v>
      </c>
      <c r="DI64" s="65">
        <v>3.3053226636474739E-2</v>
      </c>
      <c r="DJ64" s="65">
        <v>3.7696422084789882E-5</v>
      </c>
      <c r="DK64" s="65">
        <v>6.3974117856936547E-2</v>
      </c>
      <c r="DL64" s="65">
        <v>1.3441516482253686E-3</v>
      </c>
      <c r="DM64" s="65">
        <v>2.0537905201092114E-6</v>
      </c>
      <c r="DN64" s="65">
        <v>0</v>
      </c>
      <c r="DO64" s="65">
        <v>6.2228152105259652E-3</v>
      </c>
      <c r="DP64" s="65">
        <v>6.855359060097467E-2</v>
      </c>
      <c r="DQ64" s="65">
        <v>6.1078199754724047E-3</v>
      </c>
      <c r="DR64" s="65">
        <v>0</v>
      </c>
      <c r="DS64" s="65">
        <v>1.0944450038090414E-5</v>
      </c>
      <c r="DT64" s="14"/>
      <c r="DU64" s="10"/>
    </row>
    <row r="65" spans="5:125">
      <c r="E65" s="12"/>
      <c r="F65" s="13"/>
      <c r="G65" s="13"/>
      <c r="H65" s="13"/>
      <c r="I65" s="13"/>
      <c r="J65" s="13"/>
      <c r="K65" s="39">
        <v>391</v>
      </c>
      <c r="L65" s="38" t="s">
        <v>68</v>
      </c>
      <c r="M65" s="59">
        <v>1.0014938599114716</v>
      </c>
      <c r="N65" s="61">
        <v>0.60569064228907066</v>
      </c>
      <c r="O65" s="65">
        <v>5.4265729808198569E-3</v>
      </c>
      <c r="P65" s="65">
        <v>6.1234479508286718E-4</v>
      </c>
      <c r="Q65" s="65">
        <v>2.5576741939465936E-4</v>
      </c>
      <c r="R65" s="65">
        <v>2.0623625666924274E-4</v>
      </c>
      <c r="S65" s="65">
        <v>1.5934896962560214E-3</v>
      </c>
      <c r="T65" s="65">
        <v>1.1434291494639721E-2</v>
      </c>
      <c r="U65" s="65">
        <v>3.3042235675131287E-3</v>
      </c>
      <c r="V65" s="65">
        <v>1.4262586329609952E-3</v>
      </c>
      <c r="W65" s="65">
        <v>1.6557600165627299E-2</v>
      </c>
      <c r="X65" s="65">
        <v>1.2057152422061288E-2</v>
      </c>
      <c r="Y65" s="65">
        <v>4.9746764214829752E-3</v>
      </c>
      <c r="Z65" s="65">
        <v>8.5366907894451945E-3</v>
      </c>
      <c r="AA65" s="65">
        <v>0</v>
      </c>
      <c r="AB65" s="65">
        <v>3.4366424129202308E-2</v>
      </c>
      <c r="AC65" s="65">
        <v>5.8233115812328942E-2</v>
      </c>
      <c r="AD65" s="65">
        <v>4.8980134075000618E-2</v>
      </c>
      <c r="AE65" s="65">
        <v>7.4416608083190297E-2</v>
      </c>
      <c r="AF65" s="65">
        <v>1.9072986723542575E-3</v>
      </c>
      <c r="AG65" s="65">
        <v>3.4746710862717481E-2</v>
      </c>
      <c r="AH65" s="65">
        <v>3.1538394036981977E-2</v>
      </c>
      <c r="AI65" s="65">
        <v>1.7893916498685572E-3</v>
      </c>
      <c r="AJ65" s="65">
        <v>9.2248332444919796E-4</v>
      </c>
      <c r="AK65" s="65">
        <v>6.2215985962949232E-4</v>
      </c>
      <c r="AL65" s="65">
        <v>4.7514856986646955E-4</v>
      </c>
      <c r="AM65" s="65">
        <v>8.2991934281335827E-5</v>
      </c>
      <c r="AN65" s="65">
        <v>3.1071343334927227E-4</v>
      </c>
      <c r="AO65" s="65">
        <v>3.3549940027750272E-4</v>
      </c>
      <c r="AP65" s="65">
        <v>7.8108065984023624E-4</v>
      </c>
      <c r="AQ65" s="65">
        <v>1.206657786108085E-4</v>
      </c>
      <c r="AR65" s="65">
        <v>6.640819825016746E-3</v>
      </c>
      <c r="AS65" s="65">
        <v>6.8656568949570515E-3</v>
      </c>
      <c r="AT65" s="65">
        <v>6.2043651064832136E-3</v>
      </c>
      <c r="AU65" s="65">
        <v>7.2852373604223586E-2</v>
      </c>
      <c r="AV65" s="65">
        <v>2.4867061954091494E-3</v>
      </c>
      <c r="AW65" s="65">
        <v>1.0514524097397291E-2</v>
      </c>
      <c r="AX65" s="65">
        <v>2.5016521239747513E-2</v>
      </c>
      <c r="AY65" s="65">
        <v>2.1234486950770484E-2</v>
      </c>
      <c r="AZ65" s="65">
        <v>3.2113754840736954E-3</v>
      </c>
      <c r="BA65" s="65">
        <v>6.0614765980098709E-4</v>
      </c>
      <c r="BB65" s="65">
        <v>6.8185475545744292E-3</v>
      </c>
      <c r="BC65" s="65">
        <v>5.7748895546432828E-3</v>
      </c>
      <c r="BD65" s="65">
        <v>1.6894196950050803E-3</v>
      </c>
      <c r="BE65" s="65">
        <v>4.7295039952035848E-3</v>
      </c>
      <c r="BF65" s="65">
        <v>3.0405269678895005E-2</v>
      </c>
      <c r="BG65" s="65">
        <v>2.7940243786985838E-2</v>
      </c>
      <c r="BH65" s="65">
        <v>5.6231414462342352E-3</v>
      </c>
      <c r="BI65" s="65">
        <v>5.1501351240128635E-3</v>
      </c>
      <c r="BJ65" s="65">
        <v>3.5590152441652249E-3</v>
      </c>
      <c r="BK65" s="65">
        <v>1.0257794932581285E-3</v>
      </c>
      <c r="BL65" s="65">
        <v>3.7093279658800852E-3</v>
      </c>
      <c r="BM65" s="65">
        <v>2.8740344819189892E-3</v>
      </c>
      <c r="BN65" s="65">
        <v>3.6583348920560415E-3</v>
      </c>
      <c r="BO65" s="65">
        <v>2.9363539428869847E-3</v>
      </c>
      <c r="BP65" s="65">
        <v>2.4243137317292193E-3</v>
      </c>
      <c r="BQ65" s="65">
        <v>2.0090415856307943E-3</v>
      </c>
      <c r="BR65" s="65">
        <v>2.8592274452799897E-3</v>
      </c>
      <c r="BS65" s="65">
        <v>1.0585581809575656E-3</v>
      </c>
      <c r="BT65" s="65">
        <v>7.7336864519292532E-4</v>
      </c>
      <c r="BU65" s="65">
        <v>8.0966474030461533E-4</v>
      </c>
      <c r="BV65" s="65">
        <v>3.8007492133340791E-3</v>
      </c>
      <c r="BW65" s="65">
        <v>1.6549714545681172E-3</v>
      </c>
      <c r="BX65" s="65">
        <v>1.4407929039510645E-2</v>
      </c>
      <c r="BY65" s="65">
        <v>9.4673002493762884E-3</v>
      </c>
      <c r="BZ65" s="65">
        <v>9.8538085534719214E-3</v>
      </c>
      <c r="CA65" s="65">
        <v>3.9801796328376132E-2</v>
      </c>
      <c r="CB65" s="65">
        <v>0</v>
      </c>
      <c r="CC65" s="65">
        <v>5.4570227027674377E-3</v>
      </c>
      <c r="CD65" s="65">
        <v>6.7614962410821305E-5</v>
      </c>
      <c r="CE65" s="65">
        <v>6.3716309048543614E-4</v>
      </c>
      <c r="CF65" s="65">
        <v>0</v>
      </c>
      <c r="CG65" s="65">
        <v>4.7693831415887315E-3</v>
      </c>
      <c r="CH65" s="65">
        <v>9.8317360236793907E-3</v>
      </c>
      <c r="CI65" s="65">
        <v>9.9111845529049301E-3</v>
      </c>
      <c r="CJ65" s="65">
        <v>6.610526857616783E-2</v>
      </c>
      <c r="CK65" s="65">
        <v>0.10018943984754704</v>
      </c>
      <c r="CL65" s="65">
        <v>0</v>
      </c>
      <c r="CM65" s="65">
        <v>4.7988404614390866E-4</v>
      </c>
      <c r="CN65" s="65">
        <v>3.2694209348635518E-2</v>
      </c>
      <c r="CO65" s="65">
        <v>0</v>
      </c>
      <c r="CP65" s="65">
        <v>2.1497282768397131E-3</v>
      </c>
      <c r="CQ65" s="65">
        <v>3.8992763941445165E-4</v>
      </c>
      <c r="CR65" s="65">
        <v>2.0764603826076859E-2</v>
      </c>
      <c r="CS65" s="65">
        <v>7.6824351000251518E-3</v>
      </c>
      <c r="CT65" s="65">
        <v>1.8671232556479116E-2</v>
      </c>
      <c r="CU65" s="65">
        <v>3.6679250701134994E-2</v>
      </c>
      <c r="CV65" s="65">
        <v>6.9307342986525981E-4</v>
      </c>
      <c r="CW65" s="65">
        <v>1.4615841570445893E-3</v>
      </c>
      <c r="CX65" s="65">
        <v>7.5337863596527518E-3</v>
      </c>
      <c r="CY65" s="65">
        <v>3.7284566361437581E-4</v>
      </c>
      <c r="CZ65" s="65">
        <v>2.9026445231439074E-2</v>
      </c>
      <c r="DA65" s="65">
        <v>1.9340350489181382E-2</v>
      </c>
      <c r="DB65" s="65">
        <v>2.6003004846351763E-2</v>
      </c>
      <c r="DC65" s="65">
        <v>9.9061818551764375E-4</v>
      </c>
      <c r="DD65" s="65">
        <v>1.6176749228771672E-2</v>
      </c>
      <c r="DE65" s="65">
        <v>1.269515949057947E-2</v>
      </c>
      <c r="DF65" s="65">
        <v>4.1443658855457463E-2</v>
      </c>
      <c r="DG65" s="65">
        <v>1.082742605194869E-2</v>
      </c>
      <c r="DH65" s="65">
        <v>8.0475421773911412E-3</v>
      </c>
      <c r="DI65" s="65">
        <v>8.7737354200425315E-3</v>
      </c>
      <c r="DJ65" s="65">
        <v>1.7209611196095976E-2</v>
      </c>
      <c r="DK65" s="65">
        <v>5.5107928346216882E-2</v>
      </c>
      <c r="DL65" s="65">
        <v>6.9182427817766012E-2</v>
      </c>
      <c r="DM65" s="65">
        <v>2.6828878201443564E-2</v>
      </c>
      <c r="DN65" s="65">
        <v>1.4299949685276193E-2</v>
      </c>
      <c r="DO65" s="65">
        <v>4.5404389385550956E-2</v>
      </c>
      <c r="DP65" s="65">
        <v>6.7691259518291146E-3</v>
      </c>
      <c r="DQ65" s="65">
        <v>6.2599870531289264E-2</v>
      </c>
      <c r="DR65" s="65">
        <v>0</v>
      </c>
      <c r="DS65" s="65">
        <v>4.26341308964861E-2</v>
      </c>
      <c r="DT65" s="14"/>
      <c r="DU65" s="10"/>
    </row>
    <row r="66" spans="5:125">
      <c r="E66" s="12"/>
      <c r="F66" s="13"/>
      <c r="G66" s="13"/>
      <c r="H66" s="13"/>
      <c r="I66" s="13"/>
      <c r="J66" s="13"/>
      <c r="K66" s="39">
        <v>392</v>
      </c>
      <c r="L66" s="36" t="s">
        <v>69</v>
      </c>
      <c r="M66" s="59">
        <v>1.0447962776028905</v>
      </c>
      <c r="N66" s="61">
        <v>0.68911934222280047</v>
      </c>
      <c r="O66" s="65">
        <v>1.8274479873963786E-5</v>
      </c>
      <c r="P66" s="65">
        <v>0</v>
      </c>
      <c r="Q66" s="65">
        <v>0</v>
      </c>
      <c r="R66" s="65">
        <v>0</v>
      </c>
      <c r="S66" s="65">
        <v>0</v>
      </c>
      <c r="T66" s="65">
        <v>0</v>
      </c>
      <c r="U66" s="65">
        <v>0</v>
      </c>
      <c r="V66" s="65">
        <v>0</v>
      </c>
      <c r="W66" s="65">
        <v>0</v>
      </c>
      <c r="X66" s="65">
        <v>0</v>
      </c>
      <c r="Y66" s="65">
        <v>0</v>
      </c>
      <c r="Z66" s="65">
        <v>0</v>
      </c>
      <c r="AA66" s="65">
        <v>0</v>
      </c>
      <c r="AB66" s="65">
        <v>0</v>
      </c>
      <c r="AC66" s="65">
        <v>0</v>
      </c>
      <c r="AD66" s="65">
        <v>0</v>
      </c>
      <c r="AE66" s="65">
        <v>0</v>
      </c>
      <c r="AF66" s="65">
        <v>0</v>
      </c>
      <c r="AG66" s="65">
        <v>0</v>
      </c>
      <c r="AH66" s="65">
        <v>0</v>
      </c>
      <c r="AI66" s="65">
        <v>0</v>
      </c>
      <c r="AJ66" s="65">
        <v>0</v>
      </c>
      <c r="AK66" s="65">
        <v>0</v>
      </c>
      <c r="AL66" s="65">
        <v>0</v>
      </c>
      <c r="AM66" s="65">
        <v>0</v>
      </c>
      <c r="AN66" s="65">
        <v>0</v>
      </c>
      <c r="AO66" s="65">
        <v>0</v>
      </c>
      <c r="AP66" s="65">
        <v>0</v>
      </c>
      <c r="AQ66" s="65">
        <v>0</v>
      </c>
      <c r="AR66" s="65">
        <v>0</v>
      </c>
      <c r="AS66" s="65">
        <v>0</v>
      </c>
      <c r="AT66" s="65">
        <v>0</v>
      </c>
      <c r="AU66" s="65">
        <v>0</v>
      </c>
      <c r="AV66" s="65">
        <v>0</v>
      </c>
      <c r="AW66" s="65">
        <v>0</v>
      </c>
      <c r="AX66" s="65">
        <v>0</v>
      </c>
      <c r="AY66" s="65">
        <v>0</v>
      </c>
      <c r="AZ66" s="65">
        <v>0</v>
      </c>
      <c r="BA66" s="65">
        <v>0</v>
      </c>
      <c r="BB66" s="65">
        <v>0</v>
      </c>
      <c r="BC66" s="65">
        <v>0</v>
      </c>
      <c r="BD66" s="65">
        <v>0</v>
      </c>
      <c r="BE66" s="65">
        <v>0</v>
      </c>
      <c r="BF66" s="65">
        <v>0</v>
      </c>
      <c r="BG66" s="65">
        <v>0</v>
      </c>
      <c r="BH66" s="65">
        <v>0</v>
      </c>
      <c r="BI66" s="65">
        <v>0</v>
      </c>
      <c r="BJ66" s="65">
        <v>0</v>
      </c>
      <c r="BK66" s="65">
        <v>0</v>
      </c>
      <c r="BL66" s="65">
        <v>0</v>
      </c>
      <c r="BM66" s="65">
        <v>0</v>
      </c>
      <c r="BN66" s="65">
        <v>0</v>
      </c>
      <c r="BO66" s="65">
        <v>0</v>
      </c>
      <c r="BP66" s="65">
        <v>0</v>
      </c>
      <c r="BQ66" s="65">
        <v>0</v>
      </c>
      <c r="BR66" s="65">
        <v>0</v>
      </c>
      <c r="BS66" s="65">
        <v>0</v>
      </c>
      <c r="BT66" s="65">
        <v>0</v>
      </c>
      <c r="BU66" s="65">
        <v>0</v>
      </c>
      <c r="BV66" s="65">
        <v>0</v>
      </c>
      <c r="BW66" s="65">
        <v>0</v>
      </c>
      <c r="BX66" s="65">
        <v>0</v>
      </c>
      <c r="BY66" s="65">
        <v>0</v>
      </c>
      <c r="BZ66" s="65">
        <v>0</v>
      </c>
      <c r="CA66" s="65">
        <v>0</v>
      </c>
      <c r="CB66" s="65">
        <v>0</v>
      </c>
      <c r="CC66" s="65">
        <v>0</v>
      </c>
      <c r="CD66" s="65">
        <v>0</v>
      </c>
      <c r="CE66" s="65">
        <v>0</v>
      </c>
      <c r="CF66" s="65">
        <v>0</v>
      </c>
      <c r="CG66" s="65">
        <v>0</v>
      </c>
      <c r="CH66" s="65">
        <v>0</v>
      </c>
      <c r="CI66" s="65">
        <v>0</v>
      </c>
      <c r="CJ66" s="65">
        <v>0</v>
      </c>
      <c r="CK66" s="65">
        <v>0</v>
      </c>
      <c r="CL66" s="65">
        <v>0</v>
      </c>
      <c r="CM66" s="65">
        <v>0</v>
      </c>
      <c r="CN66" s="65">
        <v>0</v>
      </c>
      <c r="CO66" s="65">
        <v>0</v>
      </c>
      <c r="CP66" s="65">
        <v>0</v>
      </c>
      <c r="CQ66" s="65">
        <v>0</v>
      </c>
      <c r="CR66" s="65">
        <v>0</v>
      </c>
      <c r="CS66" s="65">
        <v>0</v>
      </c>
      <c r="CT66" s="65">
        <v>0</v>
      </c>
      <c r="CU66" s="65">
        <v>0</v>
      </c>
      <c r="CV66" s="65">
        <v>0</v>
      </c>
      <c r="CW66" s="65">
        <v>0</v>
      </c>
      <c r="CX66" s="65">
        <v>0</v>
      </c>
      <c r="CY66" s="65">
        <v>0</v>
      </c>
      <c r="CZ66" s="65">
        <v>0</v>
      </c>
      <c r="DA66" s="65">
        <v>0</v>
      </c>
      <c r="DB66" s="65">
        <v>0</v>
      </c>
      <c r="DC66" s="65">
        <v>0</v>
      </c>
      <c r="DD66" s="65">
        <v>0</v>
      </c>
      <c r="DE66" s="65">
        <v>0</v>
      </c>
      <c r="DF66" s="65">
        <v>0</v>
      </c>
      <c r="DG66" s="65">
        <v>0</v>
      </c>
      <c r="DH66" s="65">
        <v>0</v>
      </c>
      <c r="DI66" s="65">
        <v>0</v>
      </c>
      <c r="DJ66" s="65">
        <v>0</v>
      </c>
      <c r="DK66" s="65">
        <v>0</v>
      </c>
      <c r="DL66" s="65">
        <v>0</v>
      </c>
      <c r="DM66" s="65">
        <v>0</v>
      </c>
      <c r="DN66" s="65">
        <v>0</v>
      </c>
      <c r="DO66" s="65">
        <v>0</v>
      </c>
      <c r="DP66" s="65">
        <v>0</v>
      </c>
      <c r="DQ66" s="65">
        <v>0</v>
      </c>
      <c r="DR66" s="65">
        <v>0</v>
      </c>
      <c r="DS66" s="65">
        <v>0</v>
      </c>
      <c r="DT66" s="14"/>
      <c r="DU66" s="10"/>
    </row>
    <row r="67" spans="5:125">
      <c r="E67" s="12"/>
      <c r="F67" s="13"/>
      <c r="G67" s="13"/>
      <c r="H67" s="13"/>
      <c r="I67" s="13"/>
      <c r="J67" s="13"/>
      <c r="K67" s="42">
        <v>411</v>
      </c>
      <c r="L67" s="43" t="s">
        <v>70</v>
      </c>
      <c r="M67" s="59">
        <v>1.0911773272265726</v>
      </c>
      <c r="N67" s="61">
        <v>0.51643515538617413</v>
      </c>
      <c r="O67" s="65">
        <v>0</v>
      </c>
      <c r="P67" s="65">
        <v>0</v>
      </c>
      <c r="Q67" s="65">
        <v>0</v>
      </c>
      <c r="R67" s="65">
        <v>0</v>
      </c>
      <c r="S67" s="65">
        <v>0</v>
      </c>
      <c r="T67" s="65">
        <v>0</v>
      </c>
      <c r="U67" s="65">
        <v>0</v>
      </c>
      <c r="V67" s="65">
        <v>0</v>
      </c>
      <c r="W67" s="65">
        <v>0</v>
      </c>
      <c r="X67" s="65">
        <v>0</v>
      </c>
      <c r="Y67" s="65">
        <v>0</v>
      </c>
      <c r="Z67" s="65">
        <v>0</v>
      </c>
      <c r="AA67" s="65">
        <v>0</v>
      </c>
      <c r="AB67" s="65">
        <v>0</v>
      </c>
      <c r="AC67" s="65">
        <v>0</v>
      </c>
      <c r="AD67" s="65">
        <v>0</v>
      </c>
      <c r="AE67" s="65">
        <v>0</v>
      </c>
      <c r="AF67" s="65">
        <v>0</v>
      </c>
      <c r="AG67" s="65">
        <v>0</v>
      </c>
      <c r="AH67" s="65">
        <v>0</v>
      </c>
      <c r="AI67" s="65">
        <v>0</v>
      </c>
      <c r="AJ67" s="65">
        <v>0</v>
      </c>
      <c r="AK67" s="65">
        <v>0</v>
      </c>
      <c r="AL67" s="65">
        <v>0</v>
      </c>
      <c r="AM67" s="65">
        <v>0</v>
      </c>
      <c r="AN67" s="65">
        <v>0</v>
      </c>
      <c r="AO67" s="65">
        <v>0</v>
      </c>
      <c r="AP67" s="65">
        <v>0</v>
      </c>
      <c r="AQ67" s="65">
        <v>0</v>
      </c>
      <c r="AR67" s="65">
        <v>0</v>
      </c>
      <c r="AS67" s="65">
        <v>0</v>
      </c>
      <c r="AT67" s="65">
        <v>0</v>
      </c>
      <c r="AU67" s="65">
        <v>0</v>
      </c>
      <c r="AV67" s="65">
        <v>0</v>
      </c>
      <c r="AW67" s="65">
        <v>0</v>
      </c>
      <c r="AX67" s="65">
        <v>0</v>
      </c>
      <c r="AY67" s="65">
        <v>0</v>
      </c>
      <c r="AZ67" s="65">
        <v>0</v>
      </c>
      <c r="BA67" s="65">
        <v>0</v>
      </c>
      <c r="BB67" s="65">
        <v>0</v>
      </c>
      <c r="BC67" s="65">
        <v>0</v>
      </c>
      <c r="BD67" s="65">
        <v>0</v>
      </c>
      <c r="BE67" s="65">
        <v>0</v>
      </c>
      <c r="BF67" s="65">
        <v>0</v>
      </c>
      <c r="BG67" s="65">
        <v>0</v>
      </c>
      <c r="BH67" s="65">
        <v>0</v>
      </c>
      <c r="BI67" s="65">
        <v>0</v>
      </c>
      <c r="BJ67" s="65">
        <v>0</v>
      </c>
      <c r="BK67" s="65">
        <v>0</v>
      </c>
      <c r="BL67" s="65">
        <v>0</v>
      </c>
      <c r="BM67" s="65">
        <v>0</v>
      </c>
      <c r="BN67" s="65">
        <v>0</v>
      </c>
      <c r="BO67" s="65">
        <v>0</v>
      </c>
      <c r="BP67" s="65">
        <v>0</v>
      </c>
      <c r="BQ67" s="65">
        <v>0</v>
      </c>
      <c r="BR67" s="65">
        <v>0</v>
      </c>
      <c r="BS67" s="65">
        <v>0</v>
      </c>
      <c r="BT67" s="65">
        <v>0</v>
      </c>
      <c r="BU67" s="65">
        <v>0</v>
      </c>
      <c r="BV67" s="65">
        <v>0</v>
      </c>
      <c r="BW67" s="65">
        <v>0</v>
      </c>
      <c r="BX67" s="65">
        <v>0</v>
      </c>
      <c r="BY67" s="65">
        <v>0</v>
      </c>
      <c r="BZ67" s="65">
        <v>0</v>
      </c>
      <c r="CA67" s="65">
        <v>0</v>
      </c>
      <c r="CB67" s="65">
        <v>0</v>
      </c>
      <c r="CC67" s="65">
        <v>0</v>
      </c>
      <c r="CD67" s="65">
        <v>0</v>
      </c>
      <c r="CE67" s="65">
        <v>0</v>
      </c>
      <c r="CF67" s="65">
        <v>0</v>
      </c>
      <c r="CG67" s="65">
        <v>0</v>
      </c>
      <c r="CH67" s="65">
        <v>0</v>
      </c>
      <c r="CI67" s="65">
        <v>0</v>
      </c>
      <c r="CJ67" s="65">
        <v>0</v>
      </c>
      <c r="CK67" s="65">
        <v>0</v>
      </c>
      <c r="CL67" s="65">
        <v>0</v>
      </c>
      <c r="CM67" s="65">
        <v>0</v>
      </c>
      <c r="CN67" s="65">
        <v>0</v>
      </c>
      <c r="CO67" s="65">
        <v>0</v>
      </c>
      <c r="CP67" s="65">
        <v>0</v>
      </c>
      <c r="CQ67" s="65">
        <v>0</v>
      </c>
      <c r="CR67" s="65">
        <v>0</v>
      </c>
      <c r="CS67" s="65">
        <v>0</v>
      </c>
      <c r="CT67" s="65">
        <v>0</v>
      </c>
      <c r="CU67" s="65">
        <v>0</v>
      </c>
      <c r="CV67" s="65">
        <v>0</v>
      </c>
      <c r="CW67" s="65">
        <v>0</v>
      </c>
      <c r="CX67" s="65">
        <v>0</v>
      </c>
      <c r="CY67" s="65">
        <v>0</v>
      </c>
      <c r="CZ67" s="65">
        <v>0</v>
      </c>
      <c r="DA67" s="65">
        <v>0</v>
      </c>
      <c r="DB67" s="65">
        <v>0</v>
      </c>
      <c r="DC67" s="65">
        <v>0</v>
      </c>
      <c r="DD67" s="65">
        <v>0</v>
      </c>
      <c r="DE67" s="65">
        <v>0</v>
      </c>
      <c r="DF67" s="65">
        <v>0</v>
      </c>
      <c r="DG67" s="65">
        <v>0</v>
      </c>
      <c r="DH67" s="65">
        <v>0</v>
      </c>
      <c r="DI67" s="65">
        <v>0</v>
      </c>
      <c r="DJ67" s="65">
        <v>0</v>
      </c>
      <c r="DK67" s="65">
        <v>0</v>
      </c>
      <c r="DL67" s="65">
        <v>0</v>
      </c>
      <c r="DM67" s="65">
        <v>0</v>
      </c>
      <c r="DN67" s="65">
        <v>0</v>
      </c>
      <c r="DO67" s="65">
        <v>0</v>
      </c>
      <c r="DP67" s="65">
        <v>0</v>
      </c>
      <c r="DQ67" s="65">
        <v>0</v>
      </c>
      <c r="DR67" s="65">
        <v>0</v>
      </c>
      <c r="DS67" s="65">
        <v>0</v>
      </c>
      <c r="DT67" s="14"/>
      <c r="DU67" s="10"/>
    </row>
    <row r="68" spans="5:125">
      <c r="E68" s="12"/>
      <c r="F68" s="13"/>
      <c r="G68" s="13"/>
      <c r="H68" s="13"/>
      <c r="I68" s="13"/>
      <c r="J68" s="13"/>
      <c r="K68" s="39">
        <v>412</v>
      </c>
      <c r="L68" s="38" t="s">
        <v>71</v>
      </c>
      <c r="M68" s="59">
        <v>1.0891655498490418</v>
      </c>
      <c r="N68" s="61">
        <v>0.52966106938509283</v>
      </c>
      <c r="O68" s="65">
        <v>1.6113582269585455E-4</v>
      </c>
      <c r="P68" s="65">
        <v>7.0527442223407538E-4</v>
      </c>
      <c r="Q68" s="65">
        <v>0</v>
      </c>
      <c r="R68" s="65">
        <v>0</v>
      </c>
      <c r="S68" s="65">
        <v>0</v>
      </c>
      <c r="T68" s="65">
        <v>0</v>
      </c>
      <c r="U68" s="65">
        <v>0</v>
      </c>
      <c r="V68" s="65">
        <v>0</v>
      </c>
      <c r="W68" s="65">
        <v>0</v>
      </c>
      <c r="X68" s="65">
        <v>0</v>
      </c>
      <c r="Y68" s="65">
        <v>0</v>
      </c>
      <c r="Z68" s="65">
        <v>0</v>
      </c>
      <c r="AA68" s="65">
        <v>0</v>
      </c>
      <c r="AB68" s="65">
        <v>0</v>
      </c>
      <c r="AC68" s="65">
        <v>0</v>
      </c>
      <c r="AD68" s="65">
        <v>0</v>
      </c>
      <c r="AE68" s="65">
        <v>0</v>
      </c>
      <c r="AF68" s="65">
        <v>0</v>
      </c>
      <c r="AG68" s="65">
        <v>0</v>
      </c>
      <c r="AH68" s="65">
        <v>0</v>
      </c>
      <c r="AI68" s="65">
        <v>0</v>
      </c>
      <c r="AJ68" s="65">
        <v>0</v>
      </c>
      <c r="AK68" s="65">
        <v>0</v>
      </c>
      <c r="AL68" s="65">
        <v>0</v>
      </c>
      <c r="AM68" s="65">
        <v>0</v>
      </c>
      <c r="AN68" s="65">
        <v>0</v>
      </c>
      <c r="AO68" s="65">
        <v>0</v>
      </c>
      <c r="AP68" s="65">
        <v>0</v>
      </c>
      <c r="AQ68" s="65">
        <v>0</v>
      </c>
      <c r="AR68" s="65">
        <v>0</v>
      </c>
      <c r="AS68" s="65">
        <v>0</v>
      </c>
      <c r="AT68" s="65">
        <v>0</v>
      </c>
      <c r="AU68" s="65">
        <v>0</v>
      </c>
      <c r="AV68" s="65">
        <v>0</v>
      </c>
      <c r="AW68" s="65">
        <v>0</v>
      </c>
      <c r="AX68" s="65">
        <v>0</v>
      </c>
      <c r="AY68" s="65">
        <v>0</v>
      </c>
      <c r="AZ68" s="65">
        <v>0</v>
      </c>
      <c r="BA68" s="65">
        <v>0</v>
      </c>
      <c r="BB68" s="65">
        <v>0</v>
      </c>
      <c r="BC68" s="65">
        <v>0</v>
      </c>
      <c r="BD68" s="65">
        <v>0</v>
      </c>
      <c r="BE68" s="65">
        <v>0</v>
      </c>
      <c r="BF68" s="65">
        <v>0</v>
      </c>
      <c r="BG68" s="65">
        <v>0</v>
      </c>
      <c r="BH68" s="65">
        <v>0</v>
      </c>
      <c r="BI68" s="65">
        <v>0</v>
      </c>
      <c r="BJ68" s="65">
        <v>0</v>
      </c>
      <c r="BK68" s="65">
        <v>0</v>
      </c>
      <c r="BL68" s="65">
        <v>0</v>
      </c>
      <c r="BM68" s="65">
        <v>0</v>
      </c>
      <c r="BN68" s="65">
        <v>0</v>
      </c>
      <c r="BO68" s="65">
        <v>0</v>
      </c>
      <c r="BP68" s="65">
        <v>0</v>
      </c>
      <c r="BQ68" s="65">
        <v>0</v>
      </c>
      <c r="BR68" s="65">
        <v>0</v>
      </c>
      <c r="BS68" s="65">
        <v>0</v>
      </c>
      <c r="BT68" s="65">
        <v>0</v>
      </c>
      <c r="BU68" s="65">
        <v>0</v>
      </c>
      <c r="BV68" s="65">
        <v>0</v>
      </c>
      <c r="BW68" s="65">
        <v>0</v>
      </c>
      <c r="BX68" s="65">
        <v>0</v>
      </c>
      <c r="BY68" s="65">
        <v>0</v>
      </c>
      <c r="BZ68" s="65">
        <v>0</v>
      </c>
      <c r="CA68" s="65">
        <v>0</v>
      </c>
      <c r="CB68" s="65">
        <v>0</v>
      </c>
      <c r="CC68" s="65">
        <v>0</v>
      </c>
      <c r="CD68" s="65">
        <v>0</v>
      </c>
      <c r="CE68" s="65">
        <v>0</v>
      </c>
      <c r="CF68" s="65">
        <v>0</v>
      </c>
      <c r="CG68" s="65">
        <v>0</v>
      </c>
      <c r="CH68" s="65">
        <v>0</v>
      </c>
      <c r="CI68" s="65">
        <v>0</v>
      </c>
      <c r="CJ68" s="65">
        <v>0</v>
      </c>
      <c r="CK68" s="65">
        <v>0</v>
      </c>
      <c r="CL68" s="65">
        <v>0</v>
      </c>
      <c r="CM68" s="65">
        <v>0</v>
      </c>
      <c r="CN68" s="65">
        <v>0</v>
      </c>
      <c r="CO68" s="65">
        <v>0</v>
      </c>
      <c r="CP68" s="65">
        <v>0</v>
      </c>
      <c r="CQ68" s="65">
        <v>0</v>
      </c>
      <c r="CR68" s="65">
        <v>0</v>
      </c>
      <c r="CS68" s="65">
        <v>0</v>
      </c>
      <c r="CT68" s="65">
        <v>0</v>
      </c>
      <c r="CU68" s="65">
        <v>0</v>
      </c>
      <c r="CV68" s="65">
        <v>0</v>
      </c>
      <c r="CW68" s="65">
        <v>0</v>
      </c>
      <c r="CX68" s="65">
        <v>0</v>
      </c>
      <c r="CY68" s="65">
        <v>0</v>
      </c>
      <c r="CZ68" s="65">
        <v>0</v>
      </c>
      <c r="DA68" s="65">
        <v>0</v>
      </c>
      <c r="DB68" s="65">
        <v>0</v>
      </c>
      <c r="DC68" s="65">
        <v>0</v>
      </c>
      <c r="DD68" s="65">
        <v>0</v>
      </c>
      <c r="DE68" s="65">
        <v>0</v>
      </c>
      <c r="DF68" s="65">
        <v>0</v>
      </c>
      <c r="DG68" s="65">
        <v>0</v>
      </c>
      <c r="DH68" s="65">
        <v>0</v>
      </c>
      <c r="DI68" s="65">
        <v>0</v>
      </c>
      <c r="DJ68" s="65">
        <v>0</v>
      </c>
      <c r="DK68" s="65">
        <v>0</v>
      </c>
      <c r="DL68" s="65">
        <v>0</v>
      </c>
      <c r="DM68" s="65">
        <v>0</v>
      </c>
      <c r="DN68" s="65">
        <v>0</v>
      </c>
      <c r="DO68" s="65">
        <v>0</v>
      </c>
      <c r="DP68" s="65">
        <v>0</v>
      </c>
      <c r="DQ68" s="65">
        <v>0</v>
      </c>
      <c r="DR68" s="65">
        <v>0</v>
      </c>
      <c r="DS68" s="65">
        <v>0</v>
      </c>
      <c r="DT68" s="14"/>
      <c r="DU68" s="10"/>
    </row>
    <row r="69" spans="5:125">
      <c r="E69" s="12"/>
      <c r="F69" s="13"/>
      <c r="G69" s="13"/>
      <c r="H69" s="13"/>
      <c r="I69" s="13"/>
      <c r="J69" s="13"/>
      <c r="K69" s="39">
        <v>413</v>
      </c>
      <c r="L69" s="36" t="s">
        <v>72</v>
      </c>
      <c r="M69" s="59">
        <v>1.1036173722247071</v>
      </c>
      <c r="N69" s="61">
        <v>0.50229806874291594</v>
      </c>
      <c r="O69" s="65">
        <v>0</v>
      </c>
      <c r="P69" s="65">
        <v>0</v>
      </c>
      <c r="Q69" s="65">
        <v>0</v>
      </c>
      <c r="R69" s="65">
        <v>0</v>
      </c>
      <c r="S69" s="65">
        <v>0</v>
      </c>
      <c r="T69" s="65">
        <v>0</v>
      </c>
      <c r="U69" s="65">
        <v>0</v>
      </c>
      <c r="V69" s="65">
        <v>0</v>
      </c>
      <c r="W69" s="65">
        <v>0</v>
      </c>
      <c r="X69" s="65">
        <v>0</v>
      </c>
      <c r="Y69" s="65">
        <v>0</v>
      </c>
      <c r="Z69" s="65">
        <v>0</v>
      </c>
      <c r="AA69" s="65">
        <v>0</v>
      </c>
      <c r="AB69" s="65">
        <v>0</v>
      </c>
      <c r="AC69" s="65">
        <v>0</v>
      </c>
      <c r="AD69" s="65">
        <v>0</v>
      </c>
      <c r="AE69" s="65">
        <v>0</v>
      </c>
      <c r="AF69" s="65">
        <v>0</v>
      </c>
      <c r="AG69" s="65">
        <v>0</v>
      </c>
      <c r="AH69" s="65">
        <v>0</v>
      </c>
      <c r="AI69" s="65">
        <v>0</v>
      </c>
      <c r="AJ69" s="65">
        <v>0</v>
      </c>
      <c r="AK69" s="65">
        <v>0</v>
      </c>
      <c r="AL69" s="65">
        <v>0</v>
      </c>
      <c r="AM69" s="65">
        <v>0</v>
      </c>
      <c r="AN69" s="65">
        <v>0</v>
      </c>
      <c r="AO69" s="65">
        <v>0</v>
      </c>
      <c r="AP69" s="65">
        <v>0</v>
      </c>
      <c r="AQ69" s="65">
        <v>0</v>
      </c>
      <c r="AR69" s="65">
        <v>0</v>
      </c>
      <c r="AS69" s="65">
        <v>0</v>
      </c>
      <c r="AT69" s="65">
        <v>0</v>
      </c>
      <c r="AU69" s="65">
        <v>0</v>
      </c>
      <c r="AV69" s="65">
        <v>0</v>
      </c>
      <c r="AW69" s="65">
        <v>0</v>
      </c>
      <c r="AX69" s="65">
        <v>0</v>
      </c>
      <c r="AY69" s="65">
        <v>0</v>
      </c>
      <c r="AZ69" s="65">
        <v>0</v>
      </c>
      <c r="BA69" s="65">
        <v>0</v>
      </c>
      <c r="BB69" s="65">
        <v>0</v>
      </c>
      <c r="BC69" s="65">
        <v>0</v>
      </c>
      <c r="BD69" s="65">
        <v>0</v>
      </c>
      <c r="BE69" s="65">
        <v>0</v>
      </c>
      <c r="BF69" s="65">
        <v>0</v>
      </c>
      <c r="BG69" s="65">
        <v>0</v>
      </c>
      <c r="BH69" s="65">
        <v>0</v>
      </c>
      <c r="BI69" s="65">
        <v>0</v>
      </c>
      <c r="BJ69" s="65">
        <v>0</v>
      </c>
      <c r="BK69" s="65">
        <v>0</v>
      </c>
      <c r="BL69" s="65">
        <v>0</v>
      </c>
      <c r="BM69" s="65">
        <v>0</v>
      </c>
      <c r="BN69" s="65">
        <v>0</v>
      </c>
      <c r="BO69" s="65">
        <v>0</v>
      </c>
      <c r="BP69" s="65">
        <v>0</v>
      </c>
      <c r="BQ69" s="65">
        <v>0</v>
      </c>
      <c r="BR69" s="65">
        <v>0</v>
      </c>
      <c r="BS69" s="65">
        <v>0</v>
      </c>
      <c r="BT69" s="65">
        <v>0</v>
      </c>
      <c r="BU69" s="65">
        <v>0</v>
      </c>
      <c r="BV69" s="65">
        <v>0</v>
      </c>
      <c r="BW69" s="65">
        <v>0</v>
      </c>
      <c r="BX69" s="65">
        <v>0</v>
      </c>
      <c r="BY69" s="65">
        <v>0</v>
      </c>
      <c r="BZ69" s="65">
        <v>0</v>
      </c>
      <c r="CA69" s="65">
        <v>0</v>
      </c>
      <c r="CB69" s="65">
        <v>0</v>
      </c>
      <c r="CC69" s="65">
        <v>0</v>
      </c>
      <c r="CD69" s="65">
        <v>0</v>
      </c>
      <c r="CE69" s="65">
        <v>0</v>
      </c>
      <c r="CF69" s="65">
        <v>0</v>
      </c>
      <c r="CG69" s="65">
        <v>0</v>
      </c>
      <c r="CH69" s="65">
        <v>0</v>
      </c>
      <c r="CI69" s="65">
        <v>0</v>
      </c>
      <c r="CJ69" s="65">
        <v>0</v>
      </c>
      <c r="CK69" s="65">
        <v>0</v>
      </c>
      <c r="CL69" s="65">
        <v>0</v>
      </c>
      <c r="CM69" s="65">
        <v>0</v>
      </c>
      <c r="CN69" s="65">
        <v>0</v>
      </c>
      <c r="CO69" s="65">
        <v>0</v>
      </c>
      <c r="CP69" s="65">
        <v>0</v>
      </c>
      <c r="CQ69" s="65">
        <v>0</v>
      </c>
      <c r="CR69" s="65">
        <v>0</v>
      </c>
      <c r="CS69" s="65">
        <v>0</v>
      </c>
      <c r="CT69" s="65">
        <v>0</v>
      </c>
      <c r="CU69" s="65">
        <v>0</v>
      </c>
      <c r="CV69" s="65">
        <v>0</v>
      </c>
      <c r="CW69" s="65">
        <v>0</v>
      </c>
      <c r="CX69" s="65">
        <v>0</v>
      </c>
      <c r="CY69" s="65">
        <v>0</v>
      </c>
      <c r="CZ69" s="65">
        <v>0</v>
      </c>
      <c r="DA69" s="65">
        <v>0</v>
      </c>
      <c r="DB69" s="65">
        <v>0</v>
      </c>
      <c r="DC69" s="65">
        <v>0</v>
      </c>
      <c r="DD69" s="65">
        <v>0</v>
      </c>
      <c r="DE69" s="65">
        <v>0</v>
      </c>
      <c r="DF69" s="65">
        <v>0</v>
      </c>
      <c r="DG69" s="65">
        <v>0</v>
      </c>
      <c r="DH69" s="65">
        <v>0</v>
      </c>
      <c r="DI69" s="65">
        <v>0</v>
      </c>
      <c r="DJ69" s="65">
        <v>0</v>
      </c>
      <c r="DK69" s="65">
        <v>0</v>
      </c>
      <c r="DL69" s="65">
        <v>0</v>
      </c>
      <c r="DM69" s="65">
        <v>0</v>
      </c>
      <c r="DN69" s="65">
        <v>0</v>
      </c>
      <c r="DO69" s="65">
        <v>0</v>
      </c>
      <c r="DP69" s="65">
        <v>0</v>
      </c>
      <c r="DQ69" s="65">
        <v>0</v>
      </c>
      <c r="DR69" s="65">
        <v>0</v>
      </c>
      <c r="DS69" s="65">
        <v>0</v>
      </c>
      <c r="DT69" s="14"/>
      <c r="DU69" s="10"/>
    </row>
    <row r="70" spans="5:125">
      <c r="E70" s="12"/>
      <c r="F70" s="13"/>
      <c r="G70" s="13"/>
      <c r="H70" s="13"/>
      <c r="I70" s="13"/>
      <c r="J70" s="13"/>
      <c r="K70" s="39">
        <v>419</v>
      </c>
      <c r="L70" s="36" t="s">
        <v>73</v>
      </c>
      <c r="M70" s="59">
        <v>1.0940690661295662</v>
      </c>
      <c r="N70" s="61">
        <v>0.48120870181450498</v>
      </c>
      <c r="O70" s="65">
        <v>0</v>
      </c>
      <c r="P70" s="65">
        <v>0</v>
      </c>
      <c r="Q70" s="65">
        <v>0</v>
      </c>
      <c r="R70" s="65">
        <v>0</v>
      </c>
      <c r="S70" s="65">
        <v>0</v>
      </c>
      <c r="T70" s="65">
        <v>0</v>
      </c>
      <c r="U70" s="65">
        <v>0</v>
      </c>
      <c r="V70" s="65">
        <v>0</v>
      </c>
      <c r="W70" s="65">
        <v>0</v>
      </c>
      <c r="X70" s="65">
        <v>0</v>
      </c>
      <c r="Y70" s="65">
        <v>0</v>
      </c>
      <c r="Z70" s="65">
        <v>0</v>
      </c>
      <c r="AA70" s="65">
        <v>0</v>
      </c>
      <c r="AB70" s="65">
        <v>0</v>
      </c>
      <c r="AC70" s="65">
        <v>0</v>
      </c>
      <c r="AD70" s="65">
        <v>0</v>
      </c>
      <c r="AE70" s="65">
        <v>0</v>
      </c>
      <c r="AF70" s="65">
        <v>0</v>
      </c>
      <c r="AG70" s="65">
        <v>0</v>
      </c>
      <c r="AH70" s="65">
        <v>0</v>
      </c>
      <c r="AI70" s="65">
        <v>0</v>
      </c>
      <c r="AJ70" s="65">
        <v>0</v>
      </c>
      <c r="AK70" s="65">
        <v>0</v>
      </c>
      <c r="AL70" s="65">
        <v>0</v>
      </c>
      <c r="AM70" s="65">
        <v>0</v>
      </c>
      <c r="AN70" s="65">
        <v>0</v>
      </c>
      <c r="AO70" s="65">
        <v>0</v>
      </c>
      <c r="AP70" s="65">
        <v>0</v>
      </c>
      <c r="AQ70" s="65">
        <v>0</v>
      </c>
      <c r="AR70" s="65">
        <v>0</v>
      </c>
      <c r="AS70" s="65">
        <v>0</v>
      </c>
      <c r="AT70" s="65">
        <v>0</v>
      </c>
      <c r="AU70" s="65">
        <v>0</v>
      </c>
      <c r="AV70" s="65">
        <v>0</v>
      </c>
      <c r="AW70" s="65">
        <v>0</v>
      </c>
      <c r="AX70" s="65">
        <v>0</v>
      </c>
      <c r="AY70" s="65">
        <v>0</v>
      </c>
      <c r="AZ70" s="65">
        <v>0</v>
      </c>
      <c r="BA70" s="65">
        <v>0</v>
      </c>
      <c r="BB70" s="65">
        <v>0</v>
      </c>
      <c r="BC70" s="65">
        <v>0</v>
      </c>
      <c r="BD70" s="65">
        <v>0</v>
      </c>
      <c r="BE70" s="65">
        <v>0</v>
      </c>
      <c r="BF70" s="65">
        <v>0</v>
      </c>
      <c r="BG70" s="65">
        <v>0</v>
      </c>
      <c r="BH70" s="65">
        <v>0</v>
      </c>
      <c r="BI70" s="65">
        <v>0</v>
      </c>
      <c r="BJ70" s="65">
        <v>0</v>
      </c>
      <c r="BK70" s="65">
        <v>0</v>
      </c>
      <c r="BL70" s="65">
        <v>0</v>
      </c>
      <c r="BM70" s="65">
        <v>0</v>
      </c>
      <c r="BN70" s="65">
        <v>0</v>
      </c>
      <c r="BO70" s="65">
        <v>0</v>
      </c>
      <c r="BP70" s="65">
        <v>0</v>
      </c>
      <c r="BQ70" s="65">
        <v>0</v>
      </c>
      <c r="BR70" s="65">
        <v>0</v>
      </c>
      <c r="BS70" s="65">
        <v>0</v>
      </c>
      <c r="BT70" s="65">
        <v>0</v>
      </c>
      <c r="BU70" s="65">
        <v>0</v>
      </c>
      <c r="BV70" s="65">
        <v>0</v>
      </c>
      <c r="BW70" s="65">
        <v>0</v>
      </c>
      <c r="BX70" s="65">
        <v>0</v>
      </c>
      <c r="BY70" s="65">
        <v>0</v>
      </c>
      <c r="BZ70" s="65">
        <v>0</v>
      </c>
      <c r="CA70" s="65">
        <v>0</v>
      </c>
      <c r="CB70" s="65">
        <v>0</v>
      </c>
      <c r="CC70" s="65">
        <v>0</v>
      </c>
      <c r="CD70" s="65">
        <v>0.49243961738297309</v>
      </c>
      <c r="CE70" s="65">
        <v>0</v>
      </c>
      <c r="CF70" s="65">
        <v>0</v>
      </c>
      <c r="CG70" s="65">
        <v>0</v>
      </c>
      <c r="CH70" s="65">
        <v>0</v>
      </c>
      <c r="CI70" s="65">
        <v>0</v>
      </c>
      <c r="CJ70" s="65">
        <v>0</v>
      </c>
      <c r="CK70" s="65">
        <v>0</v>
      </c>
      <c r="CL70" s="65">
        <v>0</v>
      </c>
      <c r="CM70" s="65">
        <v>0.81408392321404821</v>
      </c>
      <c r="CN70" s="65">
        <v>0</v>
      </c>
      <c r="CO70" s="65">
        <v>0</v>
      </c>
      <c r="CP70" s="65">
        <v>0</v>
      </c>
      <c r="CQ70" s="65">
        <v>0</v>
      </c>
      <c r="CR70" s="65">
        <v>0</v>
      </c>
      <c r="CS70" s="65">
        <v>0</v>
      </c>
      <c r="CT70" s="65">
        <v>0</v>
      </c>
      <c r="CU70" s="65">
        <v>0</v>
      </c>
      <c r="CV70" s="65">
        <v>7.9096234068311067E-2</v>
      </c>
      <c r="CW70" s="65">
        <v>0.48796370958310709</v>
      </c>
      <c r="CX70" s="65">
        <v>0</v>
      </c>
      <c r="CY70" s="65">
        <v>0</v>
      </c>
      <c r="CZ70" s="65">
        <v>0</v>
      </c>
      <c r="DA70" s="65">
        <v>0</v>
      </c>
      <c r="DB70" s="65">
        <v>0</v>
      </c>
      <c r="DC70" s="65">
        <v>0</v>
      </c>
      <c r="DD70" s="65">
        <v>0</v>
      </c>
      <c r="DE70" s="65">
        <v>0</v>
      </c>
      <c r="DF70" s="65">
        <v>0</v>
      </c>
      <c r="DG70" s="65">
        <v>0</v>
      </c>
      <c r="DH70" s="65">
        <v>0</v>
      </c>
      <c r="DI70" s="65">
        <v>0</v>
      </c>
      <c r="DJ70" s="65">
        <v>0</v>
      </c>
      <c r="DK70" s="65">
        <v>0</v>
      </c>
      <c r="DL70" s="65">
        <v>0</v>
      </c>
      <c r="DM70" s="65">
        <v>0</v>
      </c>
      <c r="DN70" s="65">
        <v>0</v>
      </c>
      <c r="DO70" s="65">
        <v>0</v>
      </c>
      <c r="DP70" s="65">
        <v>0</v>
      </c>
      <c r="DQ70" s="65">
        <v>0</v>
      </c>
      <c r="DR70" s="65">
        <v>0</v>
      </c>
      <c r="DS70" s="65">
        <v>0</v>
      </c>
      <c r="DT70" s="14"/>
      <c r="DU70" s="10"/>
    </row>
    <row r="71" spans="5:125">
      <c r="E71" s="12"/>
      <c r="F71" s="13"/>
      <c r="G71" s="13"/>
      <c r="H71" s="13"/>
      <c r="I71" s="13"/>
      <c r="J71" s="13"/>
      <c r="K71" s="39">
        <v>461</v>
      </c>
      <c r="L71" s="36" t="s">
        <v>74</v>
      </c>
      <c r="M71" s="59">
        <v>0.99996785504246921</v>
      </c>
      <c r="N71" s="61">
        <v>0.53124715056653282</v>
      </c>
      <c r="O71" s="65">
        <v>1.750496348172964E-3</v>
      </c>
      <c r="P71" s="65">
        <v>7.5826480585412304E-4</v>
      </c>
      <c r="Q71" s="65">
        <v>0</v>
      </c>
      <c r="R71" s="65">
        <v>0</v>
      </c>
      <c r="S71" s="65">
        <v>0</v>
      </c>
      <c r="T71" s="65">
        <v>0</v>
      </c>
      <c r="U71" s="65">
        <v>0</v>
      </c>
      <c r="V71" s="65">
        <v>0</v>
      </c>
      <c r="W71" s="65">
        <v>0</v>
      </c>
      <c r="X71" s="65">
        <v>0</v>
      </c>
      <c r="Y71" s="65">
        <v>0</v>
      </c>
      <c r="Z71" s="65">
        <v>0</v>
      </c>
      <c r="AA71" s="65">
        <v>0</v>
      </c>
      <c r="AB71" s="65">
        <v>0</v>
      </c>
      <c r="AC71" s="65">
        <v>0</v>
      </c>
      <c r="AD71" s="65">
        <v>0</v>
      </c>
      <c r="AE71" s="65">
        <v>0</v>
      </c>
      <c r="AF71" s="65">
        <v>0</v>
      </c>
      <c r="AG71" s="65">
        <v>0</v>
      </c>
      <c r="AH71" s="65">
        <v>0</v>
      </c>
      <c r="AI71" s="65">
        <v>0</v>
      </c>
      <c r="AJ71" s="65">
        <v>0</v>
      </c>
      <c r="AK71" s="65">
        <v>0</v>
      </c>
      <c r="AL71" s="65">
        <v>0</v>
      </c>
      <c r="AM71" s="65">
        <v>0</v>
      </c>
      <c r="AN71" s="65">
        <v>0</v>
      </c>
      <c r="AO71" s="65">
        <v>0</v>
      </c>
      <c r="AP71" s="65">
        <v>0</v>
      </c>
      <c r="AQ71" s="65">
        <v>0</v>
      </c>
      <c r="AR71" s="65">
        <v>0</v>
      </c>
      <c r="AS71" s="65">
        <v>0</v>
      </c>
      <c r="AT71" s="65">
        <v>0</v>
      </c>
      <c r="AU71" s="65">
        <v>0</v>
      </c>
      <c r="AV71" s="65">
        <v>0</v>
      </c>
      <c r="AW71" s="65">
        <v>0</v>
      </c>
      <c r="AX71" s="65">
        <v>0</v>
      </c>
      <c r="AY71" s="65">
        <v>0</v>
      </c>
      <c r="AZ71" s="65">
        <v>0</v>
      </c>
      <c r="BA71" s="65">
        <v>0</v>
      </c>
      <c r="BB71" s="65">
        <v>0</v>
      </c>
      <c r="BC71" s="65">
        <v>0</v>
      </c>
      <c r="BD71" s="65">
        <v>0</v>
      </c>
      <c r="BE71" s="65">
        <v>0</v>
      </c>
      <c r="BF71" s="65">
        <v>0</v>
      </c>
      <c r="BG71" s="65">
        <v>0</v>
      </c>
      <c r="BH71" s="65">
        <v>0</v>
      </c>
      <c r="BI71" s="65">
        <v>0</v>
      </c>
      <c r="BJ71" s="65">
        <v>0</v>
      </c>
      <c r="BK71" s="65">
        <v>0</v>
      </c>
      <c r="BL71" s="65">
        <v>0</v>
      </c>
      <c r="BM71" s="65">
        <v>0</v>
      </c>
      <c r="BN71" s="65">
        <v>0</v>
      </c>
      <c r="BO71" s="65">
        <v>0</v>
      </c>
      <c r="BP71" s="65">
        <v>0</v>
      </c>
      <c r="BQ71" s="65">
        <v>0</v>
      </c>
      <c r="BR71" s="65">
        <v>0</v>
      </c>
      <c r="BS71" s="65">
        <v>0</v>
      </c>
      <c r="BT71" s="65">
        <v>0</v>
      </c>
      <c r="BU71" s="65">
        <v>0</v>
      </c>
      <c r="BV71" s="65">
        <v>0</v>
      </c>
      <c r="BW71" s="65">
        <v>0</v>
      </c>
      <c r="BX71" s="65">
        <v>0</v>
      </c>
      <c r="BY71" s="65">
        <v>0</v>
      </c>
      <c r="BZ71" s="65">
        <v>0</v>
      </c>
      <c r="CA71" s="65">
        <v>0</v>
      </c>
      <c r="CB71" s="65">
        <v>0</v>
      </c>
      <c r="CC71" s="65">
        <v>0</v>
      </c>
      <c r="CD71" s="65">
        <v>0</v>
      </c>
      <c r="CE71" s="65">
        <v>0</v>
      </c>
      <c r="CF71" s="65">
        <v>0</v>
      </c>
      <c r="CG71" s="65">
        <v>0</v>
      </c>
      <c r="CH71" s="65">
        <v>0</v>
      </c>
      <c r="CI71" s="65">
        <v>0</v>
      </c>
      <c r="CJ71" s="65">
        <v>0</v>
      </c>
      <c r="CK71" s="65">
        <v>0</v>
      </c>
      <c r="CL71" s="65">
        <v>0</v>
      </c>
      <c r="CM71" s="65">
        <v>0</v>
      </c>
      <c r="CN71" s="65">
        <v>0</v>
      </c>
      <c r="CO71" s="65">
        <v>0</v>
      </c>
      <c r="CP71" s="65">
        <v>0</v>
      </c>
      <c r="CQ71" s="65">
        <v>0</v>
      </c>
      <c r="CR71" s="65">
        <v>0</v>
      </c>
      <c r="CS71" s="65">
        <v>0</v>
      </c>
      <c r="CT71" s="65">
        <v>0</v>
      </c>
      <c r="CU71" s="65">
        <v>0</v>
      </c>
      <c r="CV71" s="65">
        <v>0</v>
      </c>
      <c r="CW71" s="65">
        <v>0</v>
      </c>
      <c r="CX71" s="65">
        <v>0</v>
      </c>
      <c r="CY71" s="65">
        <v>0</v>
      </c>
      <c r="CZ71" s="65">
        <v>0</v>
      </c>
      <c r="DA71" s="65">
        <v>0</v>
      </c>
      <c r="DB71" s="65">
        <v>0</v>
      </c>
      <c r="DC71" s="65">
        <v>0</v>
      </c>
      <c r="DD71" s="65">
        <v>0</v>
      </c>
      <c r="DE71" s="65">
        <v>0</v>
      </c>
      <c r="DF71" s="65">
        <v>0</v>
      </c>
      <c r="DG71" s="65">
        <v>0</v>
      </c>
      <c r="DH71" s="65">
        <v>0</v>
      </c>
      <c r="DI71" s="65">
        <v>0</v>
      </c>
      <c r="DJ71" s="65">
        <v>0</v>
      </c>
      <c r="DK71" s="65">
        <v>0</v>
      </c>
      <c r="DL71" s="65">
        <v>0</v>
      </c>
      <c r="DM71" s="65">
        <v>0</v>
      </c>
      <c r="DN71" s="65">
        <v>0</v>
      </c>
      <c r="DO71" s="65">
        <v>0</v>
      </c>
      <c r="DP71" s="65">
        <v>0</v>
      </c>
      <c r="DQ71" s="65">
        <v>0</v>
      </c>
      <c r="DR71" s="65">
        <v>0</v>
      </c>
      <c r="DS71" s="65">
        <v>0</v>
      </c>
      <c r="DT71" s="14"/>
      <c r="DU71" s="10"/>
    </row>
    <row r="72" spans="5:125">
      <c r="E72" s="12"/>
      <c r="F72" s="13"/>
      <c r="G72" s="13"/>
      <c r="H72" s="13"/>
      <c r="I72" s="13"/>
      <c r="J72" s="13"/>
      <c r="K72" s="39">
        <v>462</v>
      </c>
      <c r="L72" s="36" t="s">
        <v>75</v>
      </c>
      <c r="M72" s="59">
        <v>0.62325274900562266</v>
      </c>
      <c r="N72" s="61">
        <v>0.85711839893197228</v>
      </c>
      <c r="O72" s="65">
        <v>1.8888856339028829E-4</v>
      </c>
      <c r="P72" s="65">
        <v>4.4749267858267526E-4</v>
      </c>
      <c r="Q72" s="65">
        <v>0</v>
      </c>
      <c r="R72" s="65">
        <v>0</v>
      </c>
      <c r="S72" s="65">
        <v>0</v>
      </c>
      <c r="T72" s="65">
        <v>0</v>
      </c>
      <c r="U72" s="65">
        <v>0</v>
      </c>
      <c r="V72" s="65">
        <v>0</v>
      </c>
      <c r="W72" s="65">
        <v>0</v>
      </c>
      <c r="X72" s="65">
        <v>0</v>
      </c>
      <c r="Y72" s="65">
        <v>0</v>
      </c>
      <c r="Z72" s="65">
        <v>0</v>
      </c>
      <c r="AA72" s="65">
        <v>0</v>
      </c>
      <c r="AB72" s="65">
        <v>0</v>
      </c>
      <c r="AC72" s="65">
        <v>0</v>
      </c>
      <c r="AD72" s="65">
        <v>0</v>
      </c>
      <c r="AE72" s="65">
        <v>0</v>
      </c>
      <c r="AF72" s="65">
        <v>0</v>
      </c>
      <c r="AG72" s="65">
        <v>0</v>
      </c>
      <c r="AH72" s="65">
        <v>0</v>
      </c>
      <c r="AI72" s="65">
        <v>0</v>
      </c>
      <c r="AJ72" s="65">
        <v>0</v>
      </c>
      <c r="AK72" s="65">
        <v>0</v>
      </c>
      <c r="AL72" s="65">
        <v>0</v>
      </c>
      <c r="AM72" s="65">
        <v>0</v>
      </c>
      <c r="AN72" s="65">
        <v>0</v>
      </c>
      <c r="AO72" s="65">
        <v>0</v>
      </c>
      <c r="AP72" s="65">
        <v>0</v>
      </c>
      <c r="AQ72" s="65">
        <v>0</v>
      </c>
      <c r="AR72" s="65">
        <v>0</v>
      </c>
      <c r="AS72" s="65">
        <v>0</v>
      </c>
      <c r="AT72" s="65">
        <v>0</v>
      </c>
      <c r="AU72" s="65">
        <v>0</v>
      </c>
      <c r="AV72" s="65">
        <v>0</v>
      </c>
      <c r="AW72" s="65">
        <v>0</v>
      </c>
      <c r="AX72" s="65">
        <v>0</v>
      </c>
      <c r="AY72" s="65">
        <v>0</v>
      </c>
      <c r="AZ72" s="65">
        <v>0</v>
      </c>
      <c r="BA72" s="65">
        <v>0</v>
      </c>
      <c r="BB72" s="65">
        <v>0</v>
      </c>
      <c r="BC72" s="65">
        <v>0</v>
      </c>
      <c r="BD72" s="65">
        <v>0</v>
      </c>
      <c r="BE72" s="65">
        <v>0</v>
      </c>
      <c r="BF72" s="65">
        <v>0</v>
      </c>
      <c r="BG72" s="65">
        <v>0</v>
      </c>
      <c r="BH72" s="65">
        <v>0</v>
      </c>
      <c r="BI72" s="65">
        <v>0</v>
      </c>
      <c r="BJ72" s="65">
        <v>0</v>
      </c>
      <c r="BK72" s="65">
        <v>0</v>
      </c>
      <c r="BL72" s="65">
        <v>0</v>
      </c>
      <c r="BM72" s="65">
        <v>0</v>
      </c>
      <c r="BN72" s="65">
        <v>0</v>
      </c>
      <c r="BO72" s="65">
        <v>0</v>
      </c>
      <c r="BP72" s="65">
        <v>0</v>
      </c>
      <c r="BQ72" s="65">
        <v>0</v>
      </c>
      <c r="BR72" s="65">
        <v>0</v>
      </c>
      <c r="BS72" s="65">
        <v>0</v>
      </c>
      <c r="BT72" s="65">
        <v>0</v>
      </c>
      <c r="BU72" s="65">
        <v>0</v>
      </c>
      <c r="BV72" s="65">
        <v>0</v>
      </c>
      <c r="BW72" s="65">
        <v>0</v>
      </c>
      <c r="BX72" s="65">
        <v>0</v>
      </c>
      <c r="BY72" s="65">
        <v>0</v>
      </c>
      <c r="BZ72" s="65">
        <v>0</v>
      </c>
      <c r="CA72" s="65">
        <v>0</v>
      </c>
      <c r="CB72" s="65">
        <v>0</v>
      </c>
      <c r="CC72" s="65">
        <v>0</v>
      </c>
      <c r="CD72" s="65">
        <v>0</v>
      </c>
      <c r="CE72" s="65">
        <v>0</v>
      </c>
      <c r="CF72" s="65">
        <v>0</v>
      </c>
      <c r="CG72" s="65">
        <v>0</v>
      </c>
      <c r="CH72" s="65">
        <v>0</v>
      </c>
      <c r="CI72" s="65">
        <v>0</v>
      </c>
      <c r="CJ72" s="65">
        <v>0</v>
      </c>
      <c r="CK72" s="65">
        <v>0</v>
      </c>
      <c r="CL72" s="65">
        <v>0</v>
      </c>
      <c r="CM72" s="65">
        <v>0</v>
      </c>
      <c r="CN72" s="65">
        <v>0</v>
      </c>
      <c r="CO72" s="65">
        <v>0</v>
      </c>
      <c r="CP72" s="65">
        <v>0</v>
      </c>
      <c r="CQ72" s="65">
        <v>0</v>
      </c>
      <c r="CR72" s="65">
        <v>0</v>
      </c>
      <c r="CS72" s="65">
        <v>0</v>
      </c>
      <c r="CT72" s="65">
        <v>0</v>
      </c>
      <c r="CU72" s="65">
        <v>0</v>
      </c>
      <c r="CV72" s="65">
        <v>0</v>
      </c>
      <c r="CW72" s="65">
        <v>0</v>
      </c>
      <c r="CX72" s="65">
        <v>0</v>
      </c>
      <c r="CY72" s="65">
        <v>0</v>
      </c>
      <c r="CZ72" s="65">
        <v>0</v>
      </c>
      <c r="DA72" s="65">
        <v>0</v>
      </c>
      <c r="DB72" s="65">
        <v>0</v>
      </c>
      <c r="DC72" s="65">
        <v>0</v>
      </c>
      <c r="DD72" s="65">
        <v>0</v>
      </c>
      <c r="DE72" s="65">
        <v>0</v>
      </c>
      <c r="DF72" s="65">
        <v>0</v>
      </c>
      <c r="DG72" s="65">
        <v>0</v>
      </c>
      <c r="DH72" s="65">
        <v>0</v>
      </c>
      <c r="DI72" s="65">
        <v>0</v>
      </c>
      <c r="DJ72" s="65">
        <v>0</v>
      </c>
      <c r="DK72" s="65">
        <v>0</v>
      </c>
      <c r="DL72" s="65">
        <v>0</v>
      </c>
      <c r="DM72" s="65">
        <v>0</v>
      </c>
      <c r="DN72" s="65">
        <v>0</v>
      </c>
      <c r="DO72" s="65">
        <v>0</v>
      </c>
      <c r="DP72" s="65">
        <v>0</v>
      </c>
      <c r="DQ72" s="65">
        <v>0</v>
      </c>
      <c r="DR72" s="65">
        <v>0</v>
      </c>
      <c r="DS72" s="65">
        <v>0</v>
      </c>
      <c r="DT72" s="14"/>
      <c r="DU72" s="10"/>
    </row>
    <row r="73" spans="5:125">
      <c r="E73" s="12"/>
      <c r="F73" s="13"/>
      <c r="G73" s="13"/>
      <c r="H73" s="13"/>
      <c r="I73" s="13"/>
      <c r="J73" s="13"/>
      <c r="K73" s="39">
        <v>471</v>
      </c>
      <c r="L73" s="36" t="s">
        <v>76</v>
      </c>
      <c r="M73" s="59">
        <v>1.0441799528888589</v>
      </c>
      <c r="N73" s="61">
        <v>0.50084390742051443</v>
      </c>
      <c r="O73" s="65">
        <v>5.1778838879486906E-4</v>
      </c>
      <c r="P73" s="65">
        <v>5.6655937089009469E-4</v>
      </c>
      <c r="Q73" s="65">
        <v>0</v>
      </c>
      <c r="R73" s="65">
        <v>0</v>
      </c>
      <c r="S73" s="65">
        <v>0</v>
      </c>
      <c r="T73" s="65">
        <v>0</v>
      </c>
      <c r="U73" s="65">
        <v>0</v>
      </c>
      <c r="V73" s="65">
        <v>0</v>
      </c>
      <c r="W73" s="65">
        <v>0</v>
      </c>
      <c r="X73" s="65">
        <v>0</v>
      </c>
      <c r="Y73" s="65">
        <v>0</v>
      </c>
      <c r="Z73" s="65">
        <v>0</v>
      </c>
      <c r="AA73" s="65">
        <v>0</v>
      </c>
      <c r="AB73" s="65">
        <v>0</v>
      </c>
      <c r="AC73" s="65">
        <v>0</v>
      </c>
      <c r="AD73" s="65">
        <v>0</v>
      </c>
      <c r="AE73" s="65">
        <v>0</v>
      </c>
      <c r="AF73" s="65">
        <v>0</v>
      </c>
      <c r="AG73" s="65">
        <v>0</v>
      </c>
      <c r="AH73" s="65">
        <v>0</v>
      </c>
      <c r="AI73" s="65">
        <v>0</v>
      </c>
      <c r="AJ73" s="65">
        <v>0</v>
      </c>
      <c r="AK73" s="65">
        <v>0</v>
      </c>
      <c r="AL73" s="65">
        <v>0</v>
      </c>
      <c r="AM73" s="65">
        <v>0</v>
      </c>
      <c r="AN73" s="65">
        <v>0</v>
      </c>
      <c r="AO73" s="65">
        <v>0</v>
      </c>
      <c r="AP73" s="65">
        <v>0</v>
      </c>
      <c r="AQ73" s="65">
        <v>0</v>
      </c>
      <c r="AR73" s="65">
        <v>0</v>
      </c>
      <c r="AS73" s="65">
        <v>0</v>
      </c>
      <c r="AT73" s="65">
        <v>0</v>
      </c>
      <c r="AU73" s="65">
        <v>0</v>
      </c>
      <c r="AV73" s="65">
        <v>0</v>
      </c>
      <c r="AW73" s="65">
        <v>0</v>
      </c>
      <c r="AX73" s="65">
        <v>0</v>
      </c>
      <c r="AY73" s="65">
        <v>0</v>
      </c>
      <c r="AZ73" s="65">
        <v>0</v>
      </c>
      <c r="BA73" s="65">
        <v>0</v>
      </c>
      <c r="BB73" s="65">
        <v>0</v>
      </c>
      <c r="BC73" s="65">
        <v>0</v>
      </c>
      <c r="BD73" s="65">
        <v>0</v>
      </c>
      <c r="BE73" s="65">
        <v>0</v>
      </c>
      <c r="BF73" s="65">
        <v>0</v>
      </c>
      <c r="BG73" s="65">
        <v>0</v>
      </c>
      <c r="BH73" s="65">
        <v>0</v>
      </c>
      <c r="BI73" s="65">
        <v>0</v>
      </c>
      <c r="BJ73" s="65">
        <v>0</v>
      </c>
      <c r="BK73" s="65">
        <v>0</v>
      </c>
      <c r="BL73" s="65">
        <v>0</v>
      </c>
      <c r="BM73" s="65">
        <v>0</v>
      </c>
      <c r="BN73" s="65">
        <v>0</v>
      </c>
      <c r="BO73" s="65">
        <v>0</v>
      </c>
      <c r="BP73" s="65">
        <v>0</v>
      </c>
      <c r="BQ73" s="65">
        <v>0</v>
      </c>
      <c r="BR73" s="65">
        <v>0</v>
      </c>
      <c r="BS73" s="65">
        <v>0</v>
      </c>
      <c r="BT73" s="65">
        <v>0</v>
      </c>
      <c r="BU73" s="65">
        <v>0</v>
      </c>
      <c r="BV73" s="65">
        <v>0</v>
      </c>
      <c r="BW73" s="65">
        <v>0</v>
      </c>
      <c r="BX73" s="65">
        <v>0</v>
      </c>
      <c r="BY73" s="65">
        <v>0</v>
      </c>
      <c r="BZ73" s="65">
        <v>0</v>
      </c>
      <c r="CA73" s="65">
        <v>0</v>
      </c>
      <c r="CB73" s="65">
        <v>0</v>
      </c>
      <c r="CC73" s="65">
        <v>0</v>
      </c>
      <c r="CD73" s="65">
        <v>0</v>
      </c>
      <c r="CE73" s="65">
        <v>0</v>
      </c>
      <c r="CF73" s="65">
        <v>0</v>
      </c>
      <c r="CG73" s="65">
        <v>0</v>
      </c>
      <c r="CH73" s="65">
        <v>0</v>
      </c>
      <c r="CI73" s="65">
        <v>0</v>
      </c>
      <c r="CJ73" s="65">
        <v>0</v>
      </c>
      <c r="CK73" s="65">
        <v>0</v>
      </c>
      <c r="CL73" s="65">
        <v>0</v>
      </c>
      <c r="CM73" s="65">
        <v>0</v>
      </c>
      <c r="CN73" s="65">
        <v>0</v>
      </c>
      <c r="CO73" s="65">
        <v>0</v>
      </c>
      <c r="CP73" s="65">
        <v>0</v>
      </c>
      <c r="CQ73" s="65">
        <v>0</v>
      </c>
      <c r="CR73" s="65">
        <v>0</v>
      </c>
      <c r="CS73" s="65">
        <v>0</v>
      </c>
      <c r="CT73" s="65">
        <v>0</v>
      </c>
      <c r="CU73" s="65">
        <v>0</v>
      </c>
      <c r="CV73" s="65">
        <v>0</v>
      </c>
      <c r="CW73" s="65">
        <v>0</v>
      </c>
      <c r="CX73" s="65">
        <v>0</v>
      </c>
      <c r="CY73" s="65">
        <v>0</v>
      </c>
      <c r="CZ73" s="65">
        <v>0</v>
      </c>
      <c r="DA73" s="65">
        <v>0</v>
      </c>
      <c r="DB73" s="65">
        <v>0</v>
      </c>
      <c r="DC73" s="65">
        <v>0</v>
      </c>
      <c r="DD73" s="65">
        <v>0</v>
      </c>
      <c r="DE73" s="65">
        <v>0</v>
      </c>
      <c r="DF73" s="65">
        <v>0</v>
      </c>
      <c r="DG73" s="65">
        <v>0</v>
      </c>
      <c r="DH73" s="65">
        <v>0</v>
      </c>
      <c r="DI73" s="65">
        <v>0</v>
      </c>
      <c r="DJ73" s="65">
        <v>0</v>
      </c>
      <c r="DK73" s="65">
        <v>0</v>
      </c>
      <c r="DL73" s="65">
        <v>0</v>
      </c>
      <c r="DM73" s="65">
        <v>0</v>
      </c>
      <c r="DN73" s="65">
        <v>0</v>
      </c>
      <c r="DO73" s="65">
        <v>0</v>
      </c>
      <c r="DP73" s="65">
        <v>0</v>
      </c>
      <c r="DQ73" s="65">
        <v>0</v>
      </c>
      <c r="DR73" s="65">
        <v>0</v>
      </c>
      <c r="DS73" s="65">
        <v>0</v>
      </c>
      <c r="DT73" s="14"/>
      <c r="DU73" s="10"/>
    </row>
    <row r="74" spans="5:125">
      <c r="E74" s="12"/>
      <c r="F74" s="13"/>
      <c r="G74" s="13"/>
      <c r="H74" s="13"/>
      <c r="I74" s="13"/>
      <c r="J74" s="13"/>
      <c r="K74" s="39">
        <v>481</v>
      </c>
      <c r="L74" s="36" t="s">
        <v>77</v>
      </c>
      <c r="M74" s="59">
        <v>1.0660105759250897</v>
      </c>
      <c r="N74" s="61">
        <v>0.33586353320559204</v>
      </c>
      <c r="O74" s="65">
        <v>3.4074720720417484E-3</v>
      </c>
      <c r="P74" s="65">
        <v>3.3944202395517727E-4</v>
      </c>
      <c r="Q74" s="65">
        <v>0</v>
      </c>
      <c r="R74" s="65">
        <v>0</v>
      </c>
      <c r="S74" s="65">
        <v>0</v>
      </c>
      <c r="T74" s="65">
        <v>0</v>
      </c>
      <c r="U74" s="65">
        <v>0</v>
      </c>
      <c r="V74" s="65">
        <v>0</v>
      </c>
      <c r="W74" s="65">
        <v>0</v>
      </c>
      <c r="X74" s="65">
        <v>0</v>
      </c>
      <c r="Y74" s="65">
        <v>0</v>
      </c>
      <c r="Z74" s="65">
        <v>0</v>
      </c>
      <c r="AA74" s="65">
        <v>0</v>
      </c>
      <c r="AB74" s="65">
        <v>0</v>
      </c>
      <c r="AC74" s="65">
        <v>0</v>
      </c>
      <c r="AD74" s="65">
        <v>0</v>
      </c>
      <c r="AE74" s="65">
        <v>0</v>
      </c>
      <c r="AF74" s="65">
        <v>0</v>
      </c>
      <c r="AG74" s="65">
        <v>0</v>
      </c>
      <c r="AH74" s="65">
        <v>0</v>
      </c>
      <c r="AI74" s="65">
        <v>0</v>
      </c>
      <c r="AJ74" s="65">
        <v>0</v>
      </c>
      <c r="AK74" s="65">
        <v>0</v>
      </c>
      <c r="AL74" s="65">
        <v>0</v>
      </c>
      <c r="AM74" s="65">
        <v>0</v>
      </c>
      <c r="AN74" s="65">
        <v>0</v>
      </c>
      <c r="AO74" s="65">
        <v>0</v>
      </c>
      <c r="AP74" s="65">
        <v>0</v>
      </c>
      <c r="AQ74" s="65">
        <v>0</v>
      </c>
      <c r="AR74" s="65">
        <v>0</v>
      </c>
      <c r="AS74" s="65">
        <v>0</v>
      </c>
      <c r="AT74" s="65">
        <v>0</v>
      </c>
      <c r="AU74" s="65">
        <v>0</v>
      </c>
      <c r="AV74" s="65">
        <v>0</v>
      </c>
      <c r="AW74" s="65">
        <v>0</v>
      </c>
      <c r="AX74" s="65">
        <v>0</v>
      </c>
      <c r="AY74" s="65">
        <v>0</v>
      </c>
      <c r="AZ74" s="65">
        <v>0</v>
      </c>
      <c r="BA74" s="65">
        <v>0</v>
      </c>
      <c r="BB74" s="65">
        <v>0</v>
      </c>
      <c r="BC74" s="65">
        <v>0</v>
      </c>
      <c r="BD74" s="65">
        <v>0</v>
      </c>
      <c r="BE74" s="65">
        <v>0</v>
      </c>
      <c r="BF74" s="65">
        <v>0</v>
      </c>
      <c r="BG74" s="65">
        <v>0</v>
      </c>
      <c r="BH74" s="65">
        <v>0</v>
      </c>
      <c r="BI74" s="65">
        <v>0</v>
      </c>
      <c r="BJ74" s="65">
        <v>0</v>
      </c>
      <c r="BK74" s="65">
        <v>0</v>
      </c>
      <c r="BL74" s="65">
        <v>0</v>
      </c>
      <c r="BM74" s="65">
        <v>0</v>
      </c>
      <c r="BN74" s="65">
        <v>0</v>
      </c>
      <c r="BO74" s="65">
        <v>0</v>
      </c>
      <c r="BP74" s="65">
        <v>0</v>
      </c>
      <c r="BQ74" s="65">
        <v>0</v>
      </c>
      <c r="BR74" s="65">
        <v>0</v>
      </c>
      <c r="BS74" s="65">
        <v>0</v>
      </c>
      <c r="BT74" s="65">
        <v>0</v>
      </c>
      <c r="BU74" s="65">
        <v>0</v>
      </c>
      <c r="BV74" s="65">
        <v>0</v>
      </c>
      <c r="BW74" s="65">
        <v>0</v>
      </c>
      <c r="BX74" s="65">
        <v>0</v>
      </c>
      <c r="BY74" s="65">
        <v>0</v>
      </c>
      <c r="BZ74" s="65">
        <v>0</v>
      </c>
      <c r="CA74" s="65">
        <v>0</v>
      </c>
      <c r="CB74" s="65">
        <v>0</v>
      </c>
      <c r="CC74" s="65">
        <v>0</v>
      </c>
      <c r="CD74" s="65">
        <v>0</v>
      </c>
      <c r="CE74" s="65">
        <v>0</v>
      </c>
      <c r="CF74" s="65">
        <v>0</v>
      </c>
      <c r="CG74" s="65">
        <v>0</v>
      </c>
      <c r="CH74" s="65">
        <v>0</v>
      </c>
      <c r="CI74" s="65">
        <v>0</v>
      </c>
      <c r="CJ74" s="65">
        <v>0</v>
      </c>
      <c r="CK74" s="65">
        <v>0</v>
      </c>
      <c r="CL74" s="65">
        <v>0</v>
      </c>
      <c r="CM74" s="65">
        <v>0</v>
      </c>
      <c r="CN74" s="65">
        <v>0</v>
      </c>
      <c r="CO74" s="65">
        <v>0</v>
      </c>
      <c r="CP74" s="65">
        <v>0</v>
      </c>
      <c r="CQ74" s="65">
        <v>0</v>
      </c>
      <c r="CR74" s="65">
        <v>0</v>
      </c>
      <c r="CS74" s="65">
        <v>0</v>
      </c>
      <c r="CT74" s="65">
        <v>0</v>
      </c>
      <c r="CU74" s="65">
        <v>0</v>
      </c>
      <c r="CV74" s="65">
        <v>0</v>
      </c>
      <c r="CW74" s="65">
        <v>0</v>
      </c>
      <c r="CX74" s="65">
        <v>0</v>
      </c>
      <c r="CY74" s="65">
        <v>0</v>
      </c>
      <c r="CZ74" s="65">
        <v>0</v>
      </c>
      <c r="DA74" s="65">
        <v>0</v>
      </c>
      <c r="DB74" s="65">
        <v>0</v>
      </c>
      <c r="DC74" s="65">
        <v>0</v>
      </c>
      <c r="DD74" s="65">
        <v>0</v>
      </c>
      <c r="DE74" s="65">
        <v>0</v>
      </c>
      <c r="DF74" s="65">
        <v>0</v>
      </c>
      <c r="DG74" s="65">
        <v>0</v>
      </c>
      <c r="DH74" s="65">
        <v>0</v>
      </c>
      <c r="DI74" s="65">
        <v>0</v>
      </c>
      <c r="DJ74" s="65">
        <v>0</v>
      </c>
      <c r="DK74" s="65">
        <v>0</v>
      </c>
      <c r="DL74" s="65">
        <v>0</v>
      </c>
      <c r="DM74" s="65">
        <v>0</v>
      </c>
      <c r="DN74" s="65">
        <v>0</v>
      </c>
      <c r="DO74" s="65">
        <v>0</v>
      </c>
      <c r="DP74" s="65">
        <v>0</v>
      </c>
      <c r="DQ74" s="65">
        <v>0</v>
      </c>
      <c r="DR74" s="65">
        <v>0</v>
      </c>
      <c r="DS74" s="65">
        <v>0</v>
      </c>
      <c r="DT74" s="14"/>
      <c r="DU74" s="10"/>
    </row>
    <row r="75" spans="5:125">
      <c r="E75" s="12"/>
      <c r="F75" s="13"/>
      <c r="G75" s="13"/>
      <c r="H75" s="13"/>
      <c r="I75" s="13"/>
      <c r="J75" s="13"/>
      <c r="K75" s="39">
        <v>511</v>
      </c>
      <c r="L75" s="36" t="s">
        <v>78</v>
      </c>
      <c r="M75" s="59">
        <v>1.0055168872643394</v>
      </c>
      <c r="N75" s="61">
        <v>0.31549072347450169</v>
      </c>
      <c r="O75" s="65">
        <v>3.2077057636341354E-2</v>
      </c>
      <c r="P75" s="65">
        <v>4.8372070245474248E-2</v>
      </c>
      <c r="Q75" s="65">
        <v>0.2055710488386521</v>
      </c>
      <c r="R75" s="65">
        <v>0.10145502023396635</v>
      </c>
      <c r="S75" s="65">
        <v>0.19537543721059708</v>
      </c>
      <c r="T75" s="65">
        <v>9.1553535172013131E-2</v>
      </c>
      <c r="U75" s="65">
        <v>8.0918121547502872E-2</v>
      </c>
      <c r="V75" s="65">
        <v>9.1016867089567716E-2</v>
      </c>
      <c r="W75" s="65">
        <v>0.10738796343788798</v>
      </c>
      <c r="X75" s="65">
        <v>5.8490651134727553E-2</v>
      </c>
      <c r="Y75" s="65">
        <v>5.9785521476233713E-2</v>
      </c>
      <c r="Z75" s="65">
        <v>5.5357934366943792E-2</v>
      </c>
      <c r="AA75" s="65">
        <v>0</v>
      </c>
      <c r="AB75" s="65">
        <v>0.10268788793779292</v>
      </c>
      <c r="AC75" s="65">
        <v>0.13029187990105681</v>
      </c>
      <c r="AD75" s="65">
        <v>0.11697416640787206</v>
      </c>
      <c r="AE75" s="65">
        <v>0.13731707133716198</v>
      </c>
      <c r="AF75" s="65">
        <v>4.0070187643705624E-2</v>
      </c>
      <c r="AG75" s="65">
        <v>0.10306016176620385</v>
      </c>
      <c r="AH75" s="65">
        <v>0.11301100314490027</v>
      </c>
      <c r="AI75" s="65">
        <v>5.792884794265591E-2</v>
      </c>
      <c r="AJ75" s="65">
        <v>4.7345980731617027E-2</v>
      </c>
      <c r="AK75" s="65">
        <v>5.6191255579009912E-2</v>
      </c>
      <c r="AL75" s="65">
        <v>4.1961457037767456E-2</v>
      </c>
      <c r="AM75" s="65">
        <v>4.1417143959622184E-2</v>
      </c>
      <c r="AN75" s="65">
        <v>4.4908943745178807E-2</v>
      </c>
      <c r="AO75" s="65">
        <v>1.9231999443989681E-2</v>
      </c>
      <c r="AP75" s="65">
        <v>2.6691103233683976E-2</v>
      </c>
      <c r="AQ75" s="65">
        <v>5.4828871253340461E-2</v>
      </c>
      <c r="AR75" s="65">
        <v>4.3759301618083536E-2</v>
      </c>
      <c r="AS75" s="65">
        <v>4.7317487200890324E-2</v>
      </c>
      <c r="AT75" s="65">
        <v>4.1640057619756074E-2</v>
      </c>
      <c r="AU75" s="65">
        <v>0.14077980791828973</v>
      </c>
      <c r="AV75" s="65">
        <v>4.4055497198457833E-2</v>
      </c>
      <c r="AW75" s="65">
        <v>7.4054031825603148E-2</v>
      </c>
      <c r="AX75" s="65">
        <v>7.1305905128188324E-2</v>
      </c>
      <c r="AY75" s="65">
        <v>8.205154580083919E-2</v>
      </c>
      <c r="AZ75" s="65">
        <v>4.4456618412174381E-2</v>
      </c>
      <c r="BA75" s="65">
        <v>3.8223226431398562E-2</v>
      </c>
      <c r="BB75" s="65">
        <v>4.4736845670405527E-2</v>
      </c>
      <c r="BC75" s="65">
        <v>3.8985728996323452E-2</v>
      </c>
      <c r="BD75" s="65">
        <v>5.2130372161972811E-2</v>
      </c>
      <c r="BE75" s="65">
        <v>3.3839580927614341E-2</v>
      </c>
      <c r="BF75" s="65">
        <v>8.1363715015865923E-2</v>
      </c>
      <c r="BG75" s="65">
        <v>8.099424774704285E-2</v>
      </c>
      <c r="BH75" s="65">
        <v>5.1303502965242283E-2</v>
      </c>
      <c r="BI75" s="65">
        <v>5.0036923262133257E-2</v>
      </c>
      <c r="BJ75" s="65">
        <v>2.5991187076113358E-2</v>
      </c>
      <c r="BK75" s="65">
        <v>7.9458735846955272E-2</v>
      </c>
      <c r="BL75" s="65">
        <v>3.2263327046240665E-2</v>
      </c>
      <c r="BM75" s="65">
        <v>2.5926409511128418E-2</v>
      </c>
      <c r="BN75" s="65">
        <v>4.4276018739689123E-2</v>
      </c>
      <c r="BO75" s="65">
        <v>2.8506564815330038E-2</v>
      </c>
      <c r="BP75" s="65">
        <v>3.9058231594457933E-2</v>
      </c>
      <c r="BQ75" s="65">
        <v>2.1172939092294726E-2</v>
      </c>
      <c r="BR75" s="65">
        <v>2.3404084910587809E-2</v>
      </c>
      <c r="BS75" s="65">
        <v>2.7971504216464962E-2</v>
      </c>
      <c r="BT75" s="65">
        <v>2.7167459714592793E-2</v>
      </c>
      <c r="BU75" s="65">
        <v>2.9020328720076809E-2</v>
      </c>
      <c r="BV75" s="65">
        <v>5.4873464430625012E-2</v>
      </c>
      <c r="BW75" s="65">
        <v>3.6672508293046663E-2</v>
      </c>
      <c r="BX75" s="65">
        <v>6.5503195123213329E-2</v>
      </c>
      <c r="BY75" s="65">
        <v>7.692571680575902E-2</v>
      </c>
      <c r="BZ75" s="65">
        <v>0.106202561949525</v>
      </c>
      <c r="CA75" s="65">
        <v>0.14055888803913547</v>
      </c>
      <c r="CB75" s="65">
        <v>0</v>
      </c>
      <c r="CC75" s="65">
        <v>9.6564683211444791E-2</v>
      </c>
      <c r="CD75" s="65">
        <v>1.4084892811353198E-2</v>
      </c>
      <c r="CE75" s="65">
        <v>5.6421850428715177E-2</v>
      </c>
      <c r="CF75" s="65">
        <v>3.0658166694778784E-2</v>
      </c>
      <c r="CG75" s="65">
        <v>9.9288931240376507E-2</v>
      </c>
      <c r="CH75" s="65">
        <v>7.6291890810186808E-2</v>
      </c>
      <c r="CI75" s="65">
        <v>3.8263528476220998E-2</v>
      </c>
      <c r="CJ75" s="65">
        <v>0.12836777341217961</v>
      </c>
      <c r="CK75" s="65">
        <v>0.16110652292380342</v>
      </c>
      <c r="CL75" s="65">
        <v>0</v>
      </c>
      <c r="CM75" s="65">
        <v>7.5651395643494788E-3</v>
      </c>
      <c r="CN75" s="65">
        <v>0.13919743319011108</v>
      </c>
      <c r="CO75" s="65">
        <v>0</v>
      </c>
      <c r="CP75" s="65">
        <v>6.4849681028379E-2</v>
      </c>
      <c r="CQ75" s="65">
        <v>0.10678444229356369</v>
      </c>
      <c r="CR75" s="65">
        <v>9.3334781879260295E-2</v>
      </c>
      <c r="CS75" s="65">
        <v>7.8394961309951272E-2</v>
      </c>
      <c r="CT75" s="65">
        <v>9.646013900223091E-2</v>
      </c>
      <c r="CU75" s="65">
        <v>0.13059045954796467</v>
      </c>
      <c r="CV75" s="65">
        <v>9.4398656710133727E-2</v>
      </c>
      <c r="CW75" s="65">
        <v>3.1716689003999106E-2</v>
      </c>
      <c r="CX75" s="65">
        <v>2.844711446561821E-2</v>
      </c>
      <c r="CY75" s="65">
        <v>3.9015876068920159E-2</v>
      </c>
      <c r="CZ75" s="65">
        <v>9.8458179339282539E-2</v>
      </c>
      <c r="DA75" s="65">
        <v>7.3167992748403368E-2</v>
      </c>
      <c r="DB75" s="65">
        <v>4.8399429052156863E-2</v>
      </c>
      <c r="DC75" s="65">
        <v>4.2891364039202101E-2</v>
      </c>
      <c r="DD75" s="65">
        <v>0.15532509605913294</v>
      </c>
      <c r="DE75" s="65">
        <v>0.14577156122082766</v>
      </c>
      <c r="DF75" s="65">
        <v>0.13153307031568071</v>
      </c>
      <c r="DG75" s="65">
        <v>0.14634759814776496</v>
      </c>
      <c r="DH75" s="65">
        <v>7.0934007490889489E-2</v>
      </c>
      <c r="DI75" s="65">
        <v>0.12765103235473052</v>
      </c>
      <c r="DJ75" s="65">
        <v>4.4024804662566343E-2</v>
      </c>
      <c r="DK75" s="65">
        <v>0.16416784384767855</v>
      </c>
      <c r="DL75" s="65">
        <v>0.15630767193928849</v>
      </c>
      <c r="DM75" s="65">
        <v>9.2948468943784959E-2</v>
      </c>
      <c r="DN75" s="65">
        <v>7.4129289406782289E-2</v>
      </c>
      <c r="DO75" s="65">
        <v>0.13737318284466762</v>
      </c>
      <c r="DP75" s="65">
        <v>6.9607080082302444E-2</v>
      </c>
      <c r="DQ75" s="65">
        <v>0.14263887797258118</v>
      </c>
      <c r="DR75" s="65">
        <v>0</v>
      </c>
      <c r="DS75" s="65">
        <v>0.10803449337311989</v>
      </c>
      <c r="DT75" s="14"/>
      <c r="DU75" s="10"/>
    </row>
    <row r="76" spans="5:125">
      <c r="E76" s="12"/>
      <c r="F76" s="13"/>
      <c r="G76" s="13"/>
      <c r="H76" s="13"/>
      <c r="I76" s="13"/>
      <c r="J76" s="13"/>
      <c r="K76" s="39">
        <v>531</v>
      </c>
      <c r="L76" s="36" t="s">
        <v>79</v>
      </c>
      <c r="M76" s="59">
        <v>1.0319367342584416</v>
      </c>
      <c r="N76" s="61">
        <v>0.33235148433978745</v>
      </c>
      <c r="O76" s="65">
        <v>9.4223473065716389E-3</v>
      </c>
      <c r="P76" s="65">
        <v>1.2060181428911756E-2</v>
      </c>
      <c r="Q76" s="65">
        <v>0</v>
      </c>
      <c r="R76" s="65">
        <v>0</v>
      </c>
      <c r="S76" s="65">
        <v>0</v>
      </c>
      <c r="T76" s="65">
        <v>0</v>
      </c>
      <c r="U76" s="65">
        <v>0</v>
      </c>
      <c r="V76" s="65">
        <v>0</v>
      </c>
      <c r="W76" s="65">
        <v>0</v>
      </c>
      <c r="X76" s="65">
        <v>0</v>
      </c>
      <c r="Y76" s="65">
        <v>0</v>
      </c>
      <c r="Z76" s="65">
        <v>0</v>
      </c>
      <c r="AA76" s="65">
        <v>0</v>
      </c>
      <c r="AB76" s="65">
        <v>0</v>
      </c>
      <c r="AC76" s="65">
        <v>0</v>
      </c>
      <c r="AD76" s="65">
        <v>0</v>
      </c>
      <c r="AE76" s="65">
        <v>0</v>
      </c>
      <c r="AF76" s="65">
        <v>0</v>
      </c>
      <c r="AG76" s="65">
        <v>0</v>
      </c>
      <c r="AH76" s="65">
        <v>0</v>
      </c>
      <c r="AI76" s="65">
        <v>0</v>
      </c>
      <c r="AJ76" s="65">
        <v>0</v>
      </c>
      <c r="AK76" s="65">
        <v>0</v>
      </c>
      <c r="AL76" s="65">
        <v>0</v>
      </c>
      <c r="AM76" s="65">
        <v>0</v>
      </c>
      <c r="AN76" s="65">
        <v>0</v>
      </c>
      <c r="AO76" s="65">
        <v>0</v>
      </c>
      <c r="AP76" s="65">
        <v>0</v>
      </c>
      <c r="AQ76" s="65">
        <v>0</v>
      </c>
      <c r="AR76" s="65">
        <v>0</v>
      </c>
      <c r="AS76" s="65">
        <v>0</v>
      </c>
      <c r="AT76" s="65">
        <v>0</v>
      </c>
      <c r="AU76" s="65">
        <v>0</v>
      </c>
      <c r="AV76" s="65">
        <v>0</v>
      </c>
      <c r="AW76" s="65">
        <v>0</v>
      </c>
      <c r="AX76" s="65">
        <v>0</v>
      </c>
      <c r="AY76" s="65">
        <v>0</v>
      </c>
      <c r="AZ76" s="65">
        <v>0</v>
      </c>
      <c r="BA76" s="65">
        <v>0</v>
      </c>
      <c r="BB76" s="65">
        <v>0</v>
      </c>
      <c r="BC76" s="65">
        <v>0</v>
      </c>
      <c r="BD76" s="65">
        <v>0</v>
      </c>
      <c r="BE76" s="65">
        <v>0</v>
      </c>
      <c r="BF76" s="65">
        <v>0</v>
      </c>
      <c r="BG76" s="65">
        <v>0</v>
      </c>
      <c r="BH76" s="65">
        <v>0</v>
      </c>
      <c r="BI76" s="65">
        <v>0</v>
      </c>
      <c r="BJ76" s="65">
        <v>0</v>
      </c>
      <c r="BK76" s="65">
        <v>0</v>
      </c>
      <c r="BL76" s="65">
        <v>0</v>
      </c>
      <c r="BM76" s="65">
        <v>0</v>
      </c>
      <c r="BN76" s="65">
        <v>0</v>
      </c>
      <c r="BO76" s="65">
        <v>0</v>
      </c>
      <c r="BP76" s="65">
        <v>0</v>
      </c>
      <c r="BQ76" s="65">
        <v>0</v>
      </c>
      <c r="BR76" s="65">
        <v>0</v>
      </c>
      <c r="BS76" s="65">
        <v>0</v>
      </c>
      <c r="BT76" s="65">
        <v>0</v>
      </c>
      <c r="BU76" s="65">
        <v>0</v>
      </c>
      <c r="BV76" s="65">
        <v>0</v>
      </c>
      <c r="BW76" s="65">
        <v>0</v>
      </c>
      <c r="BX76" s="65">
        <v>0</v>
      </c>
      <c r="BY76" s="65">
        <v>0</v>
      </c>
      <c r="BZ76" s="65">
        <v>0</v>
      </c>
      <c r="CA76" s="65">
        <v>0</v>
      </c>
      <c r="CB76" s="65">
        <v>0</v>
      </c>
      <c r="CC76" s="65">
        <v>0</v>
      </c>
      <c r="CD76" s="65">
        <v>0</v>
      </c>
      <c r="CE76" s="65">
        <v>0</v>
      </c>
      <c r="CF76" s="65">
        <v>0</v>
      </c>
      <c r="CG76" s="65">
        <v>0</v>
      </c>
      <c r="CH76" s="65">
        <v>0</v>
      </c>
      <c r="CI76" s="65">
        <v>0</v>
      </c>
      <c r="CJ76" s="65">
        <v>0</v>
      </c>
      <c r="CK76" s="65">
        <v>0</v>
      </c>
      <c r="CL76" s="65">
        <v>0</v>
      </c>
      <c r="CM76" s="65">
        <v>0</v>
      </c>
      <c r="CN76" s="65">
        <v>0</v>
      </c>
      <c r="CO76" s="65">
        <v>0</v>
      </c>
      <c r="CP76" s="65">
        <v>0</v>
      </c>
      <c r="CQ76" s="65">
        <v>0</v>
      </c>
      <c r="CR76" s="65">
        <v>0</v>
      </c>
      <c r="CS76" s="65">
        <v>0</v>
      </c>
      <c r="CT76" s="65">
        <v>0</v>
      </c>
      <c r="CU76" s="65">
        <v>0</v>
      </c>
      <c r="CV76" s="65">
        <v>0</v>
      </c>
      <c r="CW76" s="65">
        <v>0</v>
      </c>
      <c r="CX76" s="65">
        <v>0</v>
      </c>
      <c r="CY76" s="65">
        <v>0</v>
      </c>
      <c r="CZ76" s="65">
        <v>0</v>
      </c>
      <c r="DA76" s="65">
        <v>0</v>
      </c>
      <c r="DB76" s="65">
        <v>0</v>
      </c>
      <c r="DC76" s="65">
        <v>0</v>
      </c>
      <c r="DD76" s="65">
        <v>0</v>
      </c>
      <c r="DE76" s="65">
        <v>0</v>
      </c>
      <c r="DF76" s="65">
        <v>0</v>
      </c>
      <c r="DG76" s="65">
        <v>0</v>
      </c>
      <c r="DH76" s="65">
        <v>0</v>
      </c>
      <c r="DI76" s="65">
        <v>0</v>
      </c>
      <c r="DJ76" s="65">
        <v>0</v>
      </c>
      <c r="DK76" s="65">
        <v>0</v>
      </c>
      <c r="DL76" s="65">
        <v>0</v>
      </c>
      <c r="DM76" s="65">
        <v>0</v>
      </c>
      <c r="DN76" s="65">
        <v>0</v>
      </c>
      <c r="DO76" s="65">
        <v>0</v>
      </c>
      <c r="DP76" s="65">
        <v>0</v>
      </c>
      <c r="DQ76" s="65">
        <v>0</v>
      </c>
      <c r="DR76" s="65">
        <v>0</v>
      </c>
      <c r="DS76" s="65">
        <v>0</v>
      </c>
      <c r="DT76" s="14"/>
      <c r="DU76" s="10"/>
    </row>
    <row r="77" spans="5:125">
      <c r="E77" s="12"/>
      <c r="F77" s="13"/>
      <c r="G77" s="13"/>
      <c r="H77" s="13"/>
      <c r="I77" s="13"/>
      <c r="J77" s="13"/>
      <c r="K77" s="39">
        <v>551</v>
      </c>
      <c r="L77" s="36" t="s">
        <v>80</v>
      </c>
      <c r="M77" s="59">
        <v>1.0666288762958778</v>
      </c>
      <c r="N77" s="61">
        <v>0.29326814491303432</v>
      </c>
      <c r="O77" s="65">
        <v>3.1858315444992808E-3</v>
      </c>
      <c r="P77" s="65">
        <v>4.4656227028936155E-3</v>
      </c>
      <c r="Q77" s="65">
        <v>0</v>
      </c>
      <c r="R77" s="65">
        <v>0</v>
      </c>
      <c r="S77" s="65">
        <v>0</v>
      </c>
      <c r="T77" s="65">
        <v>0</v>
      </c>
      <c r="U77" s="65">
        <v>0</v>
      </c>
      <c r="V77" s="65">
        <v>0</v>
      </c>
      <c r="W77" s="65">
        <v>0</v>
      </c>
      <c r="X77" s="65">
        <v>0</v>
      </c>
      <c r="Y77" s="65">
        <v>0</v>
      </c>
      <c r="Z77" s="65">
        <v>0</v>
      </c>
      <c r="AA77" s="65">
        <v>0</v>
      </c>
      <c r="AB77" s="65">
        <v>0</v>
      </c>
      <c r="AC77" s="65">
        <v>0</v>
      </c>
      <c r="AD77" s="65">
        <v>0</v>
      </c>
      <c r="AE77" s="65">
        <v>0</v>
      </c>
      <c r="AF77" s="65">
        <v>0</v>
      </c>
      <c r="AG77" s="65">
        <v>0</v>
      </c>
      <c r="AH77" s="65">
        <v>0</v>
      </c>
      <c r="AI77" s="65">
        <v>0</v>
      </c>
      <c r="AJ77" s="65">
        <v>0</v>
      </c>
      <c r="AK77" s="65">
        <v>0</v>
      </c>
      <c r="AL77" s="65">
        <v>0</v>
      </c>
      <c r="AM77" s="65">
        <v>0</v>
      </c>
      <c r="AN77" s="65">
        <v>0</v>
      </c>
      <c r="AO77" s="65">
        <v>0</v>
      </c>
      <c r="AP77" s="65">
        <v>0</v>
      </c>
      <c r="AQ77" s="65">
        <v>0</v>
      </c>
      <c r="AR77" s="65">
        <v>0</v>
      </c>
      <c r="AS77" s="65">
        <v>0</v>
      </c>
      <c r="AT77" s="65">
        <v>0</v>
      </c>
      <c r="AU77" s="65">
        <v>0</v>
      </c>
      <c r="AV77" s="65">
        <v>0</v>
      </c>
      <c r="AW77" s="65">
        <v>0</v>
      </c>
      <c r="AX77" s="65">
        <v>0</v>
      </c>
      <c r="AY77" s="65">
        <v>0</v>
      </c>
      <c r="AZ77" s="65">
        <v>0</v>
      </c>
      <c r="BA77" s="65">
        <v>0</v>
      </c>
      <c r="BB77" s="65">
        <v>0</v>
      </c>
      <c r="BC77" s="65">
        <v>0</v>
      </c>
      <c r="BD77" s="65">
        <v>0</v>
      </c>
      <c r="BE77" s="65">
        <v>0</v>
      </c>
      <c r="BF77" s="65">
        <v>0</v>
      </c>
      <c r="BG77" s="65">
        <v>0</v>
      </c>
      <c r="BH77" s="65">
        <v>0</v>
      </c>
      <c r="BI77" s="65">
        <v>0</v>
      </c>
      <c r="BJ77" s="65">
        <v>0</v>
      </c>
      <c r="BK77" s="65">
        <v>0</v>
      </c>
      <c r="BL77" s="65">
        <v>0</v>
      </c>
      <c r="BM77" s="65">
        <v>0</v>
      </c>
      <c r="BN77" s="65">
        <v>0</v>
      </c>
      <c r="BO77" s="65">
        <v>0</v>
      </c>
      <c r="BP77" s="65">
        <v>0</v>
      </c>
      <c r="BQ77" s="65">
        <v>0</v>
      </c>
      <c r="BR77" s="65">
        <v>0</v>
      </c>
      <c r="BS77" s="65">
        <v>0</v>
      </c>
      <c r="BT77" s="65">
        <v>0</v>
      </c>
      <c r="BU77" s="65">
        <v>0</v>
      </c>
      <c r="BV77" s="65">
        <v>0</v>
      </c>
      <c r="BW77" s="65">
        <v>0</v>
      </c>
      <c r="BX77" s="65">
        <v>0</v>
      </c>
      <c r="BY77" s="65">
        <v>0</v>
      </c>
      <c r="BZ77" s="65">
        <v>0</v>
      </c>
      <c r="CA77" s="65">
        <v>0</v>
      </c>
      <c r="CB77" s="65">
        <v>0</v>
      </c>
      <c r="CC77" s="65">
        <v>0</v>
      </c>
      <c r="CD77" s="65">
        <v>0</v>
      </c>
      <c r="CE77" s="65">
        <v>0</v>
      </c>
      <c r="CF77" s="65">
        <v>0</v>
      </c>
      <c r="CG77" s="65">
        <v>0</v>
      </c>
      <c r="CH77" s="65">
        <v>0</v>
      </c>
      <c r="CI77" s="65">
        <v>0</v>
      </c>
      <c r="CJ77" s="65">
        <v>0.19776618738773857</v>
      </c>
      <c r="CK77" s="65">
        <v>0.1639907655443473</v>
      </c>
      <c r="CL77" s="65">
        <v>0</v>
      </c>
      <c r="CM77" s="65">
        <v>0</v>
      </c>
      <c r="CN77" s="65">
        <v>0</v>
      </c>
      <c r="CO77" s="65">
        <v>0</v>
      </c>
      <c r="CP77" s="65">
        <v>0</v>
      </c>
      <c r="CQ77" s="65">
        <v>0</v>
      </c>
      <c r="CR77" s="65">
        <v>0</v>
      </c>
      <c r="CS77" s="65">
        <v>0</v>
      </c>
      <c r="CT77" s="65">
        <v>0</v>
      </c>
      <c r="CU77" s="65">
        <v>0</v>
      </c>
      <c r="CV77" s="65">
        <v>0</v>
      </c>
      <c r="CW77" s="65">
        <v>0</v>
      </c>
      <c r="CX77" s="65">
        <v>0</v>
      </c>
      <c r="CY77" s="65">
        <v>0</v>
      </c>
      <c r="CZ77" s="65">
        <v>0</v>
      </c>
      <c r="DA77" s="65">
        <v>0</v>
      </c>
      <c r="DB77" s="65">
        <v>0</v>
      </c>
      <c r="DC77" s="65">
        <v>0</v>
      </c>
      <c r="DD77" s="65">
        <v>0</v>
      </c>
      <c r="DE77" s="65">
        <v>0</v>
      </c>
      <c r="DF77" s="65">
        <v>0</v>
      </c>
      <c r="DG77" s="65">
        <v>0</v>
      </c>
      <c r="DH77" s="65">
        <v>0</v>
      </c>
      <c r="DI77" s="65">
        <v>0</v>
      </c>
      <c r="DJ77" s="65">
        <v>0</v>
      </c>
      <c r="DK77" s="65">
        <v>0</v>
      </c>
      <c r="DL77" s="65">
        <v>0</v>
      </c>
      <c r="DM77" s="65">
        <v>0</v>
      </c>
      <c r="DN77" s="65">
        <v>0</v>
      </c>
      <c r="DO77" s="65">
        <v>0</v>
      </c>
      <c r="DP77" s="65">
        <v>0</v>
      </c>
      <c r="DQ77" s="65">
        <v>0</v>
      </c>
      <c r="DR77" s="65">
        <v>0</v>
      </c>
      <c r="DS77" s="65">
        <v>0</v>
      </c>
      <c r="DT77" s="14"/>
      <c r="DU77" s="10"/>
    </row>
    <row r="78" spans="5:125">
      <c r="E78" s="12"/>
      <c r="F78" s="13"/>
      <c r="G78" s="13"/>
      <c r="H78" s="13"/>
      <c r="I78" s="13"/>
      <c r="J78" s="13"/>
      <c r="K78" s="39">
        <v>552</v>
      </c>
      <c r="L78" s="36" t="s">
        <v>81</v>
      </c>
      <c r="M78" s="59">
        <v>0.98942603746520574</v>
      </c>
      <c r="N78" s="61">
        <v>0.29312797662736195</v>
      </c>
      <c r="O78" s="65">
        <v>0</v>
      </c>
      <c r="P78" s="65">
        <v>0</v>
      </c>
      <c r="Q78" s="65">
        <v>0</v>
      </c>
      <c r="R78" s="65">
        <v>0</v>
      </c>
      <c r="S78" s="65">
        <v>0</v>
      </c>
      <c r="T78" s="65">
        <v>0</v>
      </c>
      <c r="U78" s="65">
        <v>0</v>
      </c>
      <c r="V78" s="65">
        <v>0</v>
      </c>
      <c r="W78" s="65">
        <v>0</v>
      </c>
      <c r="X78" s="65">
        <v>0</v>
      </c>
      <c r="Y78" s="65">
        <v>0</v>
      </c>
      <c r="Z78" s="65">
        <v>0</v>
      </c>
      <c r="AA78" s="65">
        <v>0</v>
      </c>
      <c r="AB78" s="65">
        <v>0</v>
      </c>
      <c r="AC78" s="65">
        <v>0</v>
      </c>
      <c r="AD78" s="65">
        <v>0</v>
      </c>
      <c r="AE78" s="65">
        <v>0</v>
      </c>
      <c r="AF78" s="65">
        <v>0</v>
      </c>
      <c r="AG78" s="65">
        <v>0</v>
      </c>
      <c r="AH78" s="65">
        <v>0</v>
      </c>
      <c r="AI78" s="65">
        <v>0</v>
      </c>
      <c r="AJ78" s="65">
        <v>0</v>
      </c>
      <c r="AK78" s="65">
        <v>0</v>
      </c>
      <c r="AL78" s="65">
        <v>0</v>
      </c>
      <c r="AM78" s="65">
        <v>0</v>
      </c>
      <c r="AN78" s="65">
        <v>0</v>
      </c>
      <c r="AO78" s="65">
        <v>0</v>
      </c>
      <c r="AP78" s="65">
        <v>0</v>
      </c>
      <c r="AQ78" s="65">
        <v>0</v>
      </c>
      <c r="AR78" s="65">
        <v>0</v>
      </c>
      <c r="AS78" s="65">
        <v>0</v>
      </c>
      <c r="AT78" s="65">
        <v>0</v>
      </c>
      <c r="AU78" s="65">
        <v>0</v>
      </c>
      <c r="AV78" s="65">
        <v>0</v>
      </c>
      <c r="AW78" s="65">
        <v>0</v>
      </c>
      <c r="AX78" s="65">
        <v>0</v>
      </c>
      <c r="AY78" s="65">
        <v>0</v>
      </c>
      <c r="AZ78" s="65">
        <v>0</v>
      </c>
      <c r="BA78" s="65">
        <v>0</v>
      </c>
      <c r="BB78" s="65">
        <v>0</v>
      </c>
      <c r="BC78" s="65">
        <v>0</v>
      </c>
      <c r="BD78" s="65">
        <v>0</v>
      </c>
      <c r="BE78" s="65">
        <v>0</v>
      </c>
      <c r="BF78" s="65">
        <v>0</v>
      </c>
      <c r="BG78" s="65">
        <v>0</v>
      </c>
      <c r="BH78" s="65">
        <v>0</v>
      </c>
      <c r="BI78" s="65">
        <v>0</v>
      </c>
      <c r="BJ78" s="65">
        <v>0</v>
      </c>
      <c r="BK78" s="65">
        <v>0</v>
      </c>
      <c r="BL78" s="65">
        <v>0</v>
      </c>
      <c r="BM78" s="65">
        <v>0</v>
      </c>
      <c r="BN78" s="65">
        <v>0</v>
      </c>
      <c r="BO78" s="65">
        <v>0</v>
      </c>
      <c r="BP78" s="65">
        <v>0</v>
      </c>
      <c r="BQ78" s="65">
        <v>0</v>
      </c>
      <c r="BR78" s="65">
        <v>0</v>
      </c>
      <c r="BS78" s="65">
        <v>0</v>
      </c>
      <c r="BT78" s="65">
        <v>0</v>
      </c>
      <c r="BU78" s="65">
        <v>0</v>
      </c>
      <c r="BV78" s="65">
        <v>0</v>
      </c>
      <c r="BW78" s="65">
        <v>0</v>
      </c>
      <c r="BX78" s="65">
        <v>0</v>
      </c>
      <c r="BY78" s="65">
        <v>0</v>
      </c>
      <c r="BZ78" s="65">
        <v>0</v>
      </c>
      <c r="CA78" s="65">
        <v>0</v>
      </c>
      <c r="CB78" s="65">
        <v>0</v>
      </c>
      <c r="CC78" s="65">
        <v>0</v>
      </c>
      <c r="CD78" s="65">
        <v>0</v>
      </c>
      <c r="CE78" s="65">
        <v>0</v>
      </c>
      <c r="CF78" s="65">
        <v>0</v>
      </c>
      <c r="CG78" s="65">
        <v>0</v>
      </c>
      <c r="CH78" s="65">
        <v>0</v>
      </c>
      <c r="CI78" s="65">
        <v>0</v>
      </c>
      <c r="CJ78" s="65">
        <v>0</v>
      </c>
      <c r="CK78" s="65">
        <v>0</v>
      </c>
      <c r="CL78" s="65">
        <v>0</v>
      </c>
      <c r="CM78" s="65">
        <v>0</v>
      </c>
      <c r="CN78" s="65">
        <v>0</v>
      </c>
      <c r="CO78" s="65">
        <v>0</v>
      </c>
      <c r="CP78" s="65">
        <v>0</v>
      </c>
      <c r="CQ78" s="65">
        <v>0</v>
      </c>
      <c r="CR78" s="65">
        <v>0</v>
      </c>
      <c r="CS78" s="65">
        <v>0</v>
      </c>
      <c r="CT78" s="65">
        <v>0</v>
      </c>
      <c r="CU78" s="65">
        <v>0</v>
      </c>
      <c r="CV78" s="65">
        <v>0</v>
      </c>
      <c r="CW78" s="65">
        <v>0</v>
      </c>
      <c r="CX78" s="65">
        <v>0</v>
      </c>
      <c r="CY78" s="65">
        <v>0</v>
      </c>
      <c r="CZ78" s="65">
        <v>0</v>
      </c>
      <c r="DA78" s="65">
        <v>0</v>
      </c>
      <c r="DB78" s="65">
        <v>0</v>
      </c>
      <c r="DC78" s="65">
        <v>0</v>
      </c>
      <c r="DD78" s="65">
        <v>0</v>
      </c>
      <c r="DE78" s="65">
        <v>0</v>
      </c>
      <c r="DF78" s="65">
        <v>0</v>
      </c>
      <c r="DG78" s="65">
        <v>0</v>
      </c>
      <c r="DH78" s="65">
        <v>0</v>
      </c>
      <c r="DI78" s="65">
        <v>0</v>
      </c>
      <c r="DJ78" s="65">
        <v>0</v>
      </c>
      <c r="DK78" s="65">
        <v>0</v>
      </c>
      <c r="DL78" s="65">
        <v>0</v>
      </c>
      <c r="DM78" s="65">
        <v>0</v>
      </c>
      <c r="DN78" s="65">
        <v>0</v>
      </c>
      <c r="DO78" s="65">
        <v>0</v>
      </c>
      <c r="DP78" s="65">
        <v>0</v>
      </c>
      <c r="DQ78" s="65">
        <v>0</v>
      </c>
      <c r="DR78" s="65">
        <v>0</v>
      </c>
      <c r="DS78" s="65">
        <v>0</v>
      </c>
      <c r="DT78" s="14"/>
      <c r="DU78" s="10"/>
    </row>
    <row r="79" spans="5:125">
      <c r="E79" s="12"/>
      <c r="F79" s="13"/>
      <c r="G79" s="13"/>
      <c r="H79" s="13"/>
      <c r="I79" s="13"/>
      <c r="J79" s="13"/>
      <c r="K79" s="39">
        <v>553</v>
      </c>
      <c r="L79" s="36" t="s">
        <v>82</v>
      </c>
      <c r="M79" s="59">
        <v>0.98894096394350195</v>
      </c>
      <c r="N79" s="61">
        <v>0.10555627714366198</v>
      </c>
      <c r="O79" s="65">
        <v>0</v>
      </c>
      <c r="P79" s="65">
        <v>0</v>
      </c>
      <c r="Q79" s="65">
        <v>0</v>
      </c>
      <c r="R79" s="65">
        <v>0</v>
      </c>
      <c r="S79" s="65">
        <v>0</v>
      </c>
      <c r="T79" s="65">
        <v>0</v>
      </c>
      <c r="U79" s="65">
        <v>0</v>
      </c>
      <c r="V79" s="65">
        <v>0</v>
      </c>
      <c r="W79" s="65">
        <v>0</v>
      </c>
      <c r="X79" s="65">
        <v>0</v>
      </c>
      <c r="Y79" s="65">
        <v>0</v>
      </c>
      <c r="Z79" s="65">
        <v>0</v>
      </c>
      <c r="AA79" s="65">
        <v>0</v>
      </c>
      <c r="AB79" s="65">
        <v>0</v>
      </c>
      <c r="AC79" s="65">
        <v>0</v>
      </c>
      <c r="AD79" s="65">
        <v>0</v>
      </c>
      <c r="AE79" s="65">
        <v>0</v>
      </c>
      <c r="AF79" s="65">
        <v>0</v>
      </c>
      <c r="AG79" s="65">
        <v>0</v>
      </c>
      <c r="AH79" s="65">
        <v>0</v>
      </c>
      <c r="AI79" s="65">
        <v>0</v>
      </c>
      <c r="AJ79" s="65">
        <v>0</v>
      </c>
      <c r="AK79" s="65">
        <v>0</v>
      </c>
      <c r="AL79" s="65">
        <v>0</v>
      </c>
      <c r="AM79" s="65">
        <v>0</v>
      </c>
      <c r="AN79" s="65">
        <v>0</v>
      </c>
      <c r="AO79" s="65">
        <v>0</v>
      </c>
      <c r="AP79" s="65">
        <v>0</v>
      </c>
      <c r="AQ79" s="65">
        <v>0</v>
      </c>
      <c r="AR79" s="65">
        <v>0</v>
      </c>
      <c r="AS79" s="65">
        <v>0</v>
      </c>
      <c r="AT79" s="65">
        <v>0</v>
      </c>
      <c r="AU79" s="65">
        <v>0</v>
      </c>
      <c r="AV79" s="65">
        <v>0</v>
      </c>
      <c r="AW79" s="65">
        <v>0</v>
      </c>
      <c r="AX79" s="65">
        <v>0</v>
      </c>
      <c r="AY79" s="65">
        <v>0</v>
      </c>
      <c r="AZ79" s="65">
        <v>0</v>
      </c>
      <c r="BA79" s="65">
        <v>0</v>
      </c>
      <c r="BB79" s="65">
        <v>0</v>
      </c>
      <c r="BC79" s="65">
        <v>0</v>
      </c>
      <c r="BD79" s="65">
        <v>0</v>
      </c>
      <c r="BE79" s="65">
        <v>0</v>
      </c>
      <c r="BF79" s="65">
        <v>0</v>
      </c>
      <c r="BG79" s="65">
        <v>0</v>
      </c>
      <c r="BH79" s="65">
        <v>0</v>
      </c>
      <c r="BI79" s="65">
        <v>0</v>
      </c>
      <c r="BJ79" s="65">
        <v>0</v>
      </c>
      <c r="BK79" s="65">
        <v>0</v>
      </c>
      <c r="BL79" s="65">
        <v>0</v>
      </c>
      <c r="BM79" s="65">
        <v>0</v>
      </c>
      <c r="BN79" s="65">
        <v>0</v>
      </c>
      <c r="BO79" s="65">
        <v>0</v>
      </c>
      <c r="BP79" s="65">
        <v>0</v>
      </c>
      <c r="BQ79" s="65">
        <v>0</v>
      </c>
      <c r="BR79" s="65">
        <v>0</v>
      </c>
      <c r="BS79" s="65">
        <v>0</v>
      </c>
      <c r="BT79" s="65">
        <v>0</v>
      </c>
      <c r="BU79" s="65">
        <v>0</v>
      </c>
      <c r="BV79" s="65">
        <v>0</v>
      </c>
      <c r="BW79" s="65">
        <v>0</v>
      </c>
      <c r="BX79" s="65">
        <v>0</v>
      </c>
      <c r="BY79" s="65">
        <v>0</v>
      </c>
      <c r="BZ79" s="65">
        <v>0</v>
      </c>
      <c r="CA79" s="65">
        <v>0</v>
      </c>
      <c r="CB79" s="65">
        <v>0</v>
      </c>
      <c r="CC79" s="65">
        <v>0</v>
      </c>
      <c r="CD79" s="65">
        <v>0</v>
      </c>
      <c r="CE79" s="65">
        <v>0</v>
      </c>
      <c r="CF79" s="65">
        <v>0</v>
      </c>
      <c r="CG79" s="65">
        <v>0</v>
      </c>
      <c r="CH79" s="65">
        <v>0</v>
      </c>
      <c r="CI79" s="65">
        <v>0</v>
      </c>
      <c r="CJ79" s="65">
        <v>0</v>
      </c>
      <c r="CK79" s="65">
        <v>0</v>
      </c>
      <c r="CL79" s="65">
        <v>0</v>
      </c>
      <c r="CM79" s="65">
        <v>0</v>
      </c>
      <c r="CN79" s="65">
        <v>0</v>
      </c>
      <c r="CO79" s="65">
        <v>0</v>
      </c>
      <c r="CP79" s="65">
        <v>0</v>
      </c>
      <c r="CQ79" s="65">
        <v>0</v>
      </c>
      <c r="CR79" s="65">
        <v>0</v>
      </c>
      <c r="CS79" s="65">
        <v>0</v>
      </c>
      <c r="CT79" s="65">
        <v>0</v>
      </c>
      <c r="CU79" s="65">
        <v>0</v>
      </c>
      <c r="CV79" s="65">
        <v>0</v>
      </c>
      <c r="CW79" s="65">
        <v>0</v>
      </c>
      <c r="CX79" s="65">
        <v>0</v>
      </c>
      <c r="CY79" s="65">
        <v>0</v>
      </c>
      <c r="CZ79" s="65">
        <v>0</v>
      </c>
      <c r="DA79" s="65">
        <v>0</v>
      </c>
      <c r="DB79" s="65">
        <v>0</v>
      </c>
      <c r="DC79" s="65">
        <v>0</v>
      </c>
      <c r="DD79" s="65">
        <v>0</v>
      </c>
      <c r="DE79" s="65">
        <v>0</v>
      </c>
      <c r="DF79" s="65">
        <v>0</v>
      </c>
      <c r="DG79" s="65">
        <v>0</v>
      </c>
      <c r="DH79" s="65">
        <v>0</v>
      </c>
      <c r="DI79" s="65">
        <v>0</v>
      </c>
      <c r="DJ79" s="65">
        <v>0</v>
      </c>
      <c r="DK79" s="65">
        <v>0</v>
      </c>
      <c r="DL79" s="65">
        <v>0</v>
      </c>
      <c r="DM79" s="65">
        <v>0</v>
      </c>
      <c r="DN79" s="65">
        <v>0</v>
      </c>
      <c r="DO79" s="65">
        <v>0</v>
      </c>
      <c r="DP79" s="65">
        <v>0</v>
      </c>
      <c r="DQ79" s="65">
        <v>0</v>
      </c>
      <c r="DR79" s="65">
        <v>0</v>
      </c>
      <c r="DS79" s="65">
        <v>0</v>
      </c>
      <c r="DT79" s="14"/>
      <c r="DU79" s="10"/>
    </row>
    <row r="80" spans="5:125">
      <c r="E80" s="12"/>
      <c r="F80" s="13"/>
      <c r="G80" s="13"/>
      <c r="H80" s="13"/>
      <c r="I80" s="13"/>
      <c r="J80" s="13"/>
      <c r="K80" s="39">
        <v>571</v>
      </c>
      <c r="L80" s="36" t="s">
        <v>83</v>
      </c>
      <c r="M80" s="59">
        <v>1.0182942664078762</v>
      </c>
      <c r="N80" s="61">
        <v>0.34882129779809296</v>
      </c>
      <c r="O80" s="65">
        <v>8.5515514983423694E-4</v>
      </c>
      <c r="P80" s="65">
        <v>1.4264847123072355E-3</v>
      </c>
      <c r="Q80" s="65">
        <v>1.7490632005219155E-5</v>
      </c>
      <c r="R80" s="65">
        <v>7.5179536276127007E-6</v>
      </c>
      <c r="S80" s="65">
        <v>1.7879460150430118E-5</v>
      </c>
      <c r="T80" s="65">
        <v>0</v>
      </c>
      <c r="U80" s="65">
        <v>7.7346269482837318E-6</v>
      </c>
      <c r="V80" s="65">
        <v>0</v>
      </c>
      <c r="W80" s="65">
        <v>1.3797458063216191E-5</v>
      </c>
      <c r="X80" s="65">
        <v>1.2082210118855939E-5</v>
      </c>
      <c r="Y80" s="65">
        <v>2.9069759174789665E-5</v>
      </c>
      <c r="Z80" s="65">
        <v>1.9982945245712699E-5</v>
      </c>
      <c r="AA80" s="65">
        <v>0</v>
      </c>
      <c r="AB80" s="65">
        <v>2.1634631172115112E-5</v>
      </c>
      <c r="AC80" s="65">
        <v>2.9111784120930488E-5</v>
      </c>
      <c r="AD80" s="65">
        <v>2.0746025284742932E-5</v>
      </c>
      <c r="AE80" s="65">
        <v>3.7842905051573332E-5</v>
      </c>
      <c r="AF80" s="65">
        <v>7.4180089259487303E-6</v>
      </c>
      <c r="AG80" s="65">
        <v>1.752894717310133E-5</v>
      </c>
      <c r="AH80" s="65">
        <v>2.8238654780386744E-5</v>
      </c>
      <c r="AI80" s="65">
        <v>0</v>
      </c>
      <c r="AJ80" s="65">
        <v>2.7583988099572933E-6</v>
      </c>
      <c r="AK80" s="65">
        <v>5.1974229641980205E-6</v>
      </c>
      <c r="AL80" s="65">
        <v>2.9539083889040897E-6</v>
      </c>
      <c r="AM80" s="65">
        <v>2.4650709779324846E-6</v>
      </c>
      <c r="AN80" s="65">
        <v>6.9217328795465409E-6</v>
      </c>
      <c r="AO80" s="65">
        <v>1.7973276432195469E-6</v>
      </c>
      <c r="AP80" s="65">
        <v>2.6067502251125206E-6</v>
      </c>
      <c r="AQ80" s="65">
        <v>5.3761195854551424E-6</v>
      </c>
      <c r="AR80" s="65">
        <v>0</v>
      </c>
      <c r="AS80" s="65">
        <v>1.1242323808246189E-5</v>
      </c>
      <c r="AT80" s="65">
        <v>4.4621158010848058E-6</v>
      </c>
      <c r="AU80" s="65">
        <v>2.4620863133551267E-5</v>
      </c>
      <c r="AV80" s="65">
        <v>6.4476560562266897E-6</v>
      </c>
      <c r="AW80" s="65">
        <v>4.3349357583144738E-6</v>
      </c>
      <c r="AX80" s="65">
        <v>1.066244782093902E-5</v>
      </c>
      <c r="AY80" s="65">
        <v>7.1945033728455882E-6</v>
      </c>
      <c r="AZ80" s="65">
        <v>2.8982916441572805E-6</v>
      </c>
      <c r="BA80" s="65">
        <v>4.0671964927125421E-6</v>
      </c>
      <c r="BB80" s="65">
        <v>7.6715211863766846E-6</v>
      </c>
      <c r="BC80" s="65">
        <v>6.9413661106476391E-6</v>
      </c>
      <c r="BD80" s="65">
        <v>6.1865815779626535E-6</v>
      </c>
      <c r="BE80" s="65">
        <v>5.3278735610402743E-6</v>
      </c>
      <c r="BF80" s="65">
        <v>1.9060477042691035E-5</v>
      </c>
      <c r="BG80" s="65">
        <v>1.5836219739092331E-5</v>
      </c>
      <c r="BH80" s="65">
        <v>8.4544099499852411E-6</v>
      </c>
      <c r="BI80" s="65">
        <v>8.109184360583323E-6</v>
      </c>
      <c r="BJ80" s="65">
        <v>3.8339956870756978E-6</v>
      </c>
      <c r="BK80" s="65">
        <v>4.2535823866857609E-6</v>
      </c>
      <c r="BL80" s="65">
        <v>4.1980865876976488E-6</v>
      </c>
      <c r="BM80" s="65">
        <v>3.2605532608960457E-6</v>
      </c>
      <c r="BN80" s="65">
        <v>7.073825961453645E-6</v>
      </c>
      <c r="BO80" s="65">
        <v>2.4824618851755197E-6</v>
      </c>
      <c r="BP80" s="65">
        <v>4.9584882126141591E-6</v>
      </c>
      <c r="BQ80" s="65">
        <v>3.0059478568800781E-6</v>
      </c>
      <c r="BR80" s="65">
        <v>3.589559053349102E-6</v>
      </c>
      <c r="BS80" s="65">
        <v>4.9213351207950397E-6</v>
      </c>
      <c r="BT80" s="65">
        <v>5.8483478202324951E-6</v>
      </c>
      <c r="BU80" s="65">
        <v>6.4367785690747613E-6</v>
      </c>
      <c r="BV80" s="65">
        <v>5.5188866848134635E-6</v>
      </c>
      <c r="BW80" s="65">
        <v>9.1977474853088302E-6</v>
      </c>
      <c r="BX80" s="65">
        <v>1.0263322566298364E-5</v>
      </c>
      <c r="BY80" s="65">
        <v>1.9603605749114173E-5</v>
      </c>
      <c r="BZ80" s="65">
        <v>2.0214300789157653E-5</v>
      </c>
      <c r="CA80" s="65">
        <v>2.4382734905938013E-5</v>
      </c>
      <c r="CB80" s="65">
        <v>0</v>
      </c>
      <c r="CC80" s="65">
        <v>1.3310098142002039E-5</v>
      </c>
      <c r="CD80" s="65">
        <v>9.3459271730217695E-7</v>
      </c>
      <c r="CE80" s="65">
        <v>3.9611218836540237E-6</v>
      </c>
      <c r="CF80" s="65">
        <v>0</v>
      </c>
      <c r="CG80" s="65">
        <v>5.1012203347601001E-6</v>
      </c>
      <c r="CH80" s="65">
        <v>1.0310896449679955E-5</v>
      </c>
      <c r="CI80" s="65">
        <v>6.8774149736944141E-6</v>
      </c>
      <c r="CJ80" s="65">
        <v>2.6065856287170658E-5</v>
      </c>
      <c r="CK80" s="65">
        <v>3.7977922678654115E-5</v>
      </c>
      <c r="CL80" s="65">
        <v>0</v>
      </c>
      <c r="CM80" s="65">
        <v>7.0574326589447315E-6</v>
      </c>
      <c r="CN80" s="65">
        <v>2.429315104031194E-5</v>
      </c>
      <c r="CO80" s="65">
        <v>0</v>
      </c>
      <c r="CP80" s="65">
        <v>2.9868578394241316E-6</v>
      </c>
      <c r="CQ80" s="65">
        <v>0</v>
      </c>
      <c r="CR80" s="65">
        <v>0</v>
      </c>
      <c r="CS80" s="65">
        <v>1.8084627491911657E-5</v>
      </c>
      <c r="CT80" s="65">
        <v>1.9205967140850746E-5</v>
      </c>
      <c r="CU80" s="65">
        <v>0</v>
      </c>
      <c r="CV80" s="65">
        <v>8.9975403248039664E-6</v>
      </c>
      <c r="CW80" s="65">
        <v>3.0101295395880923E-6</v>
      </c>
      <c r="CX80" s="65">
        <v>4.7696880824126491E-6</v>
      </c>
      <c r="CY80" s="65">
        <v>5.7612808225290588E-6</v>
      </c>
      <c r="CZ80" s="65">
        <v>3.7945369683993585E-5</v>
      </c>
      <c r="DA80" s="65">
        <v>1.5270276419007568E-5</v>
      </c>
      <c r="DB80" s="65">
        <v>5.5206160273368395E-6</v>
      </c>
      <c r="DC80" s="65">
        <v>5.2490556500230869E-6</v>
      </c>
      <c r="DD80" s="65">
        <v>1.0315874036608382E-5</v>
      </c>
      <c r="DE80" s="65">
        <v>0</v>
      </c>
      <c r="DF80" s="65">
        <v>2.8247925042891678E-5</v>
      </c>
      <c r="DG80" s="65">
        <v>2.1495864700546375E-5</v>
      </c>
      <c r="DH80" s="65">
        <v>1.1807309305320138E-5</v>
      </c>
      <c r="DI80" s="65">
        <v>1.115023940431339E-5</v>
      </c>
      <c r="DJ80" s="65">
        <v>8.0633108071579753E-6</v>
      </c>
      <c r="DK80" s="65">
        <v>4.9840037072339919E-5</v>
      </c>
      <c r="DL80" s="65">
        <v>3.101292751644909E-5</v>
      </c>
      <c r="DM80" s="65">
        <v>1.4057865764924896E-5</v>
      </c>
      <c r="DN80" s="65">
        <v>9.4679951193343752E-6</v>
      </c>
      <c r="DO80" s="65">
        <v>2.4404604200179545E-5</v>
      </c>
      <c r="DP80" s="65">
        <v>2.5319015219234062E-5</v>
      </c>
      <c r="DQ80" s="65">
        <v>2.1789634456235759E-5</v>
      </c>
      <c r="DR80" s="65">
        <v>0</v>
      </c>
      <c r="DS80" s="65">
        <v>2.8092375049931011E-5</v>
      </c>
      <c r="DT80" s="14"/>
      <c r="DU80" s="10"/>
    </row>
    <row r="81" spans="5:125">
      <c r="E81" s="12"/>
      <c r="F81" s="13"/>
      <c r="G81" s="13"/>
      <c r="H81" s="13"/>
      <c r="I81" s="13"/>
      <c r="J81" s="13"/>
      <c r="K81" s="39">
        <v>572</v>
      </c>
      <c r="L81" s="36" t="s">
        <v>84</v>
      </c>
      <c r="M81" s="59">
        <v>1.0997139324098191</v>
      </c>
      <c r="N81" s="61">
        <v>0.23084943098104888</v>
      </c>
      <c r="O81" s="65">
        <v>2.0731570420368453E-2</v>
      </c>
      <c r="P81" s="65">
        <v>2.0206192664436594E-2</v>
      </c>
      <c r="Q81" s="65">
        <v>5.4120020776867268E-3</v>
      </c>
      <c r="R81" s="65">
        <v>2.8341486041951434E-3</v>
      </c>
      <c r="S81" s="65">
        <v>5.6802104454025722E-3</v>
      </c>
      <c r="T81" s="65">
        <v>8.9285356347839438E-3</v>
      </c>
      <c r="U81" s="65">
        <v>6.1471018781976581E-3</v>
      </c>
      <c r="V81" s="65">
        <v>5.2820316548238839E-3</v>
      </c>
      <c r="W81" s="65">
        <v>9.646272816250882E-3</v>
      </c>
      <c r="X81" s="65">
        <v>8.0083853580329659E-3</v>
      </c>
      <c r="Y81" s="65">
        <v>7.7867507788451145E-3</v>
      </c>
      <c r="Z81" s="65">
        <v>7.2113763275259389E-3</v>
      </c>
      <c r="AA81" s="65">
        <v>0</v>
      </c>
      <c r="AB81" s="65">
        <v>1.1737838640007957E-2</v>
      </c>
      <c r="AC81" s="65">
        <v>1.6836154168313577E-2</v>
      </c>
      <c r="AD81" s="65">
        <v>1.6559021946930059E-2</v>
      </c>
      <c r="AE81" s="65">
        <v>1.988185551131022E-2</v>
      </c>
      <c r="AF81" s="65">
        <v>4.9726339687368032E-3</v>
      </c>
      <c r="AG81" s="65">
        <v>1.424653507098543E-2</v>
      </c>
      <c r="AH81" s="65">
        <v>1.4217579103259196E-2</v>
      </c>
      <c r="AI81" s="65">
        <v>5.69774168086392E-3</v>
      </c>
      <c r="AJ81" s="65">
        <v>4.6283773144226402E-3</v>
      </c>
      <c r="AK81" s="65">
        <v>5.5253544712646286E-3</v>
      </c>
      <c r="AL81" s="65">
        <v>4.1698372483388538E-3</v>
      </c>
      <c r="AM81" s="65">
        <v>4.0677664538190175E-3</v>
      </c>
      <c r="AN81" s="65">
        <v>4.1845012923549356E-3</v>
      </c>
      <c r="AO81" s="65">
        <v>1.9250513032243793E-3</v>
      </c>
      <c r="AP81" s="65">
        <v>2.8020443308887613E-3</v>
      </c>
      <c r="AQ81" s="65">
        <v>6.8290959602577478E-3</v>
      </c>
      <c r="AR81" s="65">
        <v>5.2911240880333657E-3</v>
      </c>
      <c r="AS81" s="65">
        <v>5.6121166046173513E-3</v>
      </c>
      <c r="AT81" s="65">
        <v>4.670250332109045E-3</v>
      </c>
      <c r="AU81" s="65">
        <v>1.9339630736116629E-2</v>
      </c>
      <c r="AV81" s="65">
        <v>4.3685652021294048E-3</v>
      </c>
      <c r="AW81" s="65">
        <v>7.389562677089569E-3</v>
      </c>
      <c r="AX81" s="65">
        <v>8.9344139973355462E-3</v>
      </c>
      <c r="AY81" s="65">
        <v>9.9414935323856018E-3</v>
      </c>
      <c r="AZ81" s="65">
        <v>5.2028088365344647E-3</v>
      </c>
      <c r="BA81" s="65">
        <v>5.6493963948052884E-3</v>
      </c>
      <c r="BB81" s="65">
        <v>5.8682143542465003E-3</v>
      </c>
      <c r="BC81" s="65">
        <v>5.4096068310737905E-3</v>
      </c>
      <c r="BD81" s="65">
        <v>5.6355461547857441E-3</v>
      </c>
      <c r="BE81" s="65">
        <v>4.305543693430087E-3</v>
      </c>
      <c r="BF81" s="65">
        <v>1.1679696850540993E-2</v>
      </c>
      <c r="BG81" s="65">
        <v>1.1361095190157957E-2</v>
      </c>
      <c r="BH81" s="65">
        <v>6.40188102759018E-3</v>
      </c>
      <c r="BI81" s="65">
        <v>5.7969195648060476E-3</v>
      </c>
      <c r="BJ81" s="65">
        <v>3.2165723458113991E-3</v>
      </c>
      <c r="BK81" s="65">
        <v>8.8830853164397431E-3</v>
      </c>
      <c r="BL81" s="65">
        <v>3.6418052931144777E-3</v>
      </c>
      <c r="BM81" s="65">
        <v>2.9980734039992663E-3</v>
      </c>
      <c r="BN81" s="65">
        <v>4.9800987745852159E-3</v>
      </c>
      <c r="BO81" s="65">
        <v>3.0831955363553685E-3</v>
      </c>
      <c r="BP81" s="65">
        <v>4.1931146462355221E-3</v>
      </c>
      <c r="BQ81" s="65">
        <v>2.1561598832445044E-3</v>
      </c>
      <c r="BR81" s="65">
        <v>2.4542245316238262E-3</v>
      </c>
      <c r="BS81" s="65">
        <v>3.6638107458211301E-3</v>
      </c>
      <c r="BT81" s="65">
        <v>3.3702363283431608E-3</v>
      </c>
      <c r="BU81" s="65">
        <v>3.5958672740630635E-3</v>
      </c>
      <c r="BV81" s="65">
        <v>6.4799122698219738E-3</v>
      </c>
      <c r="BW81" s="65">
        <v>4.4493098914750225E-3</v>
      </c>
      <c r="BX81" s="65">
        <v>8.4324590549024938E-3</v>
      </c>
      <c r="BY81" s="65">
        <v>7.084559208049953E-3</v>
      </c>
      <c r="BZ81" s="65">
        <v>1.1026587681917666E-2</v>
      </c>
      <c r="CA81" s="65">
        <v>1.8203547514119445E-2</v>
      </c>
      <c r="CB81" s="65">
        <v>0</v>
      </c>
      <c r="CC81" s="65">
        <v>9.7616969614914579E-3</v>
      </c>
      <c r="CD81" s="65">
        <v>6.877478264887233E-3</v>
      </c>
      <c r="CE81" s="65">
        <v>7.2430856439624752E-3</v>
      </c>
      <c r="CF81" s="65">
        <v>3.0656516502104072E-3</v>
      </c>
      <c r="CG81" s="65">
        <v>7.5856713461836724E-3</v>
      </c>
      <c r="CH81" s="65">
        <v>9.2080119105199983E-3</v>
      </c>
      <c r="CI81" s="65">
        <v>4.1294253738702602E-3</v>
      </c>
      <c r="CJ81" s="65">
        <v>1.8118392087976505E-2</v>
      </c>
      <c r="CK81" s="65">
        <v>2.3287826277723089E-2</v>
      </c>
      <c r="CL81" s="65">
        <v>0</v>
      </c>
      <c r="CM81" s="65">
        <v>9.571722916902522E-4</v>
      </c>
      <c r="CN81" s="65">
        <v>1.873122501268229E-2</v>
      </c>
      <c r="CO81" s="65">
        <v>0</v>
      </c>
      <c r="CP81" s="65">
        <v>2.8160180449914472E-3</v>
      </c>
      <c r="CQ81" s="65">
        <v>1.3048596216626745E-2</v>
      </c>
      <c r="CR81" s="65">
        <v>1.2697893324772691E-2</v>
      </c>
      <c r="CS81" s="65">
        <v>9.3711232344241158E-3</v>
      </c>
      <c r="CT81" s="65">
        <v>9.8021083638002941E-3</v>
      </c>
      <c r="CU81" s="65">
        <v>1.2601378736264759E-2</v>
      </c>
      <c r="CV81" s="65">
        <v>4.3894647280549974E-3</v>
      </c>
      <c r="CW81" s="65">
        <v>2.8781914536911953E-3</v>
      </c>
      <c r="CX81" s="65">
        <v>2.806991833248184E-3</v>
      </c>
      <c r="CY81" s="65">
        <v>2.8432289141540638E-3</v>
      </c>
      <c r="CZ81" s="65">
        <v>1.1692779965696218E-2</v>
      </c>
      <c r="DA81" s="65">
        <v>1.1216253565779922E-2</v>
      </c>
      <c r="DB81" s="65">
        <v>5.2737747865184027E-3</v>
      </c>
      <c r="DC81" s="65">
        <v>4.7059705728947718E-3</v>
      </c>
      <c r="DD81" s="65">
        <v>1.1517812740370323E-2</v>
      </c>
      <c r="DE81" s="65">
        <v>1.1867334310657028E-2</v>
      </c>
      <c r="DF81" s="65">
        <v>1.6777042519351908E-2</v>
      </c>
      <c r="DG81" s="65">
        <v>1.7028606428180864E-2</v>
      </c>
      <c r="DH81" s="65">
        <v>8.5583807214501869E-3</v>
      </c>
      <c r="DI81" s="65">
        <v>9.5870332350173719E-3</v>
      </c>
      <c r="DJ81" s="65">
        <v>5.4508057151021992E-3</v>
      </c>
      <c r="DK81" s="65">
        <v>2.1069188121676258E-2</v>
      </c>
      <c r="DL81" s="65">
        <v>2.1267681270066938E-2</v>
      </c>
      <c r="DM81" s="65">
        <v>1.2130944848173243E-2</v>
      </c>
      <c r="DN81" s="65">
        <v>9.5549304134527613E-3</v>
      </c>
      <c r="DO81" s="65">
        <v>1.7563916090053731E-2</v>
      </c>
      <c r="DP81" s="65">
        <v>7.6016031764346839E-3</v>
      </c>
      <c r="DQ81" s="65">
        <v>1.7770987868687905E-2</v>
      </c>
      <c r="DR81" s="65">
        <v>0</v>
      </c>
      <c r="DS81" s="65">
        <v>1.4022622323674672E-2</v>
      </c>
      <c r="DT81" s="14"/>
      <c r="DU81" s="10"/>
    </row>
    <row r="82" spans="5:125">
      <c r="E82" s="12"/>
      <c r="F82" s="13"/>
      <c r="G82" s="13"/>
      <c r="H82" s="13"/>
      <c r="I82" s="13"/>
      <c r="J82" s="13"/>
      <c r="K82" s="39">
        <v>573</v>
      </c>
      <c r="L82" s="36" t="s">
        <v>85</v>
      </c>
      <c r="M82" s="59">
        <v>1.0266896584206475</v>
      </c>
      <c r="N82" s="61">
        <v>1</v>
      </c>
      <c r="O82" s="65">
        <v>2.087635612183756E-2</v>
      </c>
      <c r="P82" s="65">
        <v>1.5381010759922289E-2</v>
      </c>
      <c r="Q82" s="65">
        <v>0</v>
      </c>
      <c r="R82" s="65">
        <v>0</v>
      </c>
      <c r="S82" s="65">
        <v>0</v>
      </c>
      <c r="T82" s="65">
        <v>0</v>
      </c>
      <c r="U82" s="65">
        <v>0</v>
      </c>
      <c r="V82" s="65">
        <v>0</v>
      </c>
      <c r="W82" s="65">
        <v>0</v>
      </c>
      <c r="X82" s="65">
        <v>0</v>
      </c>
      <c r="Y82" s="65">
        <v>0</v>
      </c>
      <c r="Z82" s="65">
        <v>0</v>
      </c>
      <c r="AA82" s="65">
        <v>0</v>
      </c>
      <c r="AB82" s="65">
        <v>0</v>
      </c>
      <c r="AC82" s="65">
        <v>0</v>
      </c>
      <c r="AD82" s="65">
        <v>0</v>
      </c>
      <c r="AE82" s="65">
        <v>0</v>
      </c>
      <c r="AF82" s="65">
        <v>0</v>
      </c>
      <c r="AG82" s="65">
        <v>0</v>
      </c>
      <c r="AH82" s="65">
        <v>0</v>
      </c>
      <c r="AI82" s="65">
        <v>0</v>
      </c>
      <c r="AJ82" s="65">
        <v>0</v>
      </c>
      <c r="AK82" s="65">
        <v>0</v>
      </c>
      <c r="AL82" s="65">
        <v>0</v>
      </c>
      <c r="AM82" s="65">
        <v>0</v>
      </c>
      <c r="AN82" s="65">
        <v>0</v>
      </c>
      <c r="AO82" s="65">
        <v>0</v>
      </c>
      <c r="AP82" s="65">
        <v>0</v>
      </c>
      <c r="AQ82" s="65">
        <v>0</v>
      </c>
      <c r="AR82" s="65">
        <v>0</v>
      </c>
      <c r="AS82" s="65">
        <v>0</v>
      </c>
      <c r="AT82" s="65">
        <v>0</v>
      </c>
      <c r="AU82" s="65">
        <v>0</v>
      </c>
      <c r="AV82" s="65">
        <v>0</v>
      </c>
      <c r="AW82" s="65">
        <v>0</v>
      </c>
      <c r="AX82" s="65">
        <v>0</v>
      </c>
      <c r="AY82" s="65">
        <v>0</v>
      </c>
      <c r="AZ82" s="65">
        <v>0</v>
      </c>
      <c r="BA82" s="65">
        <v>0</v>
      </c>
      <c r="BB82" s="65">
        <v>0</v>
      </c>
      <c r="BC82" s="65">
        <v>0</v>
      </c>
      <c r="BD82" s="65">
        <v>0</v>
      </c>
      <c r="BE82" s="65">
        <v>0</v>
      </c>
      <c r="BF82" s="65">
        <v>0</v>
      </c>
      <c r="BG82" s="65">
        <v>0</v>
      </c>
      <c r="BH82" s="65">
        <v>0</v>
      </c>
      <c r="BI82" s="65">
        <v>0</v>
      </c>
      <c r="BJ82" s="65">
        <v>0</v>
      </c>
      <c r="BK82" s="65">
        <v>0</v>
      </c>
      <c r="BL82" s="65">
        <v>0</v>
      </c>
      <c r="BM82" s="65">
        <v>0</v>
      </c>
      <c r="BN82" s="65">
        <v>0</v>
      </c>
      <c r="BO82" s="65">
        <v>0</v>
      </c>
      <c r="BP82" s="65">
        <v>0</v>
      </c>
      <c r="BQ82" s="65">
        <v>0</v>
      </c>
      <c r="BR82" s="65">
        <v>0</v>
      </c>
      <c r="BS82" s="65">
        <v>0</v>
      </c>
      <c r="BT82" s="65">
        <v>0</v>
      </c>
      <c r="BU82" s="65">
        <v>0</v>
      </c>
      <c r="BV82" s="65">
        <v>0</v>
      </c>
      <c r="BW82" s="65">
        <v>0</v>
      </c>
      <c r="BX82" s="65">
        <v>0</v>
      </c>
      <c r="BY82" s="65">
        <v>0</v>
      </c>
      <c r="BZ82" s="65">
        <v>0</v>
      </c>
      <c r="CA82" s="65">
        <v>0</v>
      </c>
      <c r="CB82" s="65">
        <v>0</v>
      </c>
      <c r="CC82" s="65">
        <v>0</v>
      </c>
      <c r="CD82" s="65">
        <v>0</v>
      </c>
      <c r="CE82" s="65">
        <v>0</v>
      </c>
      <c r="CF82" s="65">
        <v>0</v>
      </c>
      <c r="CG82" s="65">
        <v>0</v>
      </c>
      <c r="CH82" s="65">
        <v>0</v>
      </c>
      <c r="CI82" s="65">
        <v>0</v>
      </c>
      <c r="CJ82" s="65">
        <v>0</v>
      </c>
      <c r="CK82" s="65">
        <v>0</v>
      </c>
      <c r="CL82" s="65">
        <v>0</v>
      </c>
      <c r="CM82" s="65">
        <v>0</v>
      </c>
      <c r="CN82" s="65">
        <v>0</v>
      </c>
      <c r="CO82" s="65">
        <v>0</v>
      </c>
      <c r="CP82" s="65">
        <v>0</v>
      </c>
      <c r="CQ82" s="65">
        <v>0</v>
      </c>
      <c r="CR82" s="65">
        <v>0</v>
      </c>
      <c r="CS82" s="65">
        <v>0</v>
      </c>
      <c r="CT82" s="65">
        <v>0</v>
      </c>
      <c r="CU82" s="65">
        <v>0</v>
      </c>
      <c r="CV82" s="65">
        <v>0</v>
      </c>
      <c r="CW82" s="65">
        <v>0</v>
      </c>
      <c r="CX82" s="65">
        <v>0</v>
      </c>
      <c r="CY82" s="65">
        <v>0</v>
      </c>
      <c r="CZ82" s="65">
        <v>0</v>
      </c>
      <c r="DA82" s="65">
        <v>0</v>
      </c>
      <c r="DB82" s="65">
        <v>0</v>
      </c>
      <c r="DC82" s="65">
        <v>0</v>
      </c>
      <c r="DD82" s="65">
        <v>0</v>
      </c>
      <c r="DE82" s="65">
        <v>0</v>
      </c>
      <c r="DF82" s="65">
        <v>0</v>
      </c>
      <c r="DG82" s="65">
        <v>0</v>
      </c>
      <c r="DH82" s="65">
        <v>0</v>
      </c>
      <c r="DI82" s="65">
        <v>0</v>
      </c>
      <c r="DJ82" s="65">
        <v>0</v>
      </c>
      <c r="DK82" s="65">
        <v>0</v>
      </c>
      <c r="DL82" s="65">
        <v>0</v>
      </c>
      <c r="DM82" s="65">
        <v>0</v>
      </c>
      <c r="DN82" s="65">
        <v>0</v>
      </c>
      <c r="DO82" s="65">
        <v>0</v>
      </c>
      <c r="DP82" s="65">
        <v>0</v>
      </c>
      <c r="DQ82" s="65">
        <v>0</v>
      </c>
      <c r="DR82" s="65">
        <v>0</v>
      </c>
      <c r="DS82" s="65">
        <v>0</v>
      </c>
      <c r="DT82" s="14"/>
      <c r="DU82" s="10"/>
    </row>
    <row r="83" spans="5:125">
      <c r="E83" s="12"/>
      <c r="F83" s="13"/>
      <c r="G83" s="13"/>
      <c r="H83" s="13"/>
      <c r="I83" s="13"/>
      <c r="J83" s="13"/>
      <c r="K83" s="39">
        <v>574</v>
      </c>
      <c r="L83" s="36" t="s">
        <v>86</v>
      </c>
      <c r="M83" s="59">
        <v>1.023256985468471</v>
      </c>
      <c r="N83" s="61">
        <v>0.55261245732542374</v>
      </c>
      <c r="O83" s="65">
        <v>2.7314987712503563E-3</v>
      </c>
      <c r="P83" s="65">
        <v>6.8653954377738001E-4</v>
      </c>
      <c r="Q83" s="65">
        <v>2.683854393198709E-4</v>
      </c>
      <c r="R83" s="65">
        <v>1.5001449891492537E-4</v>
      </c>
      <c r="S83" s="65">
        <v>2.0885640405217967E-4</v>
      </c>
      <c r="T83" s="65">
        <v>4.0892121846143289E-4</v>
      </c>
      <c r="U83" s="65">
        <v>1.8165008443503982E-4</v>
      </c>
      <c r="V83" s="65">
        <v>1.5117328233942362E-4</v>
      </c>
      <c r="W83" s="65">
        <v>3.3686372123232171E-4</v>
      </c>
      <c r="X83" s="65">
        <v>2.8742467382830028E-4</v>
      </c>
      <c r="Y83" s="65">
        <v>2.5364384796848884E-4</v>
      </c>
      <c r="Z83" s="65">
        <v>2.9966967685340765E-4</v>
      </c>
      <c r="AA83" s="65">
        <v>0</v>
      </c>
      <c r="AB83" s="65">
        <v>2.8669076237404002E-4</v>
      </c>
      <c r="AC83" s="65">
        <v>4.7954108275996164E-4</v>
      </c>
      <c r="AD83" s="65">
        <v>5.6648855222011791E-4</v>
      </c>
      <c r="AE83" s="65">
        <v>6.1319653689199569E-4</v>
      </c>
      <c r="AF83" s="65">
        <v>1.5736617157744971E-4</v>
      </c>
      <c r="AG83" s="65">
        <v>5.3522822638053065E-4</v>
      </c>
      <c r="AH83" s="65">
        <v>5.312471094575963E-4</v>
      </c>
      <c r="AI83" s="65">
        <v>1.9158691132365003E-4</v>
      </c>
      <c r="AJ83" s="65">
        <v>1.4965477919275894E-4</v>
      </c>
      <c r="AK83" s="65">
        <v>2.1386255619369166E-4</v>
      </c>
      <c r="AL83" s="65">
        <v>1.6021673520807817E-4</v>
      </c>
      <c r="AM83" s="65">
        <v>1.4046404201270723E-4</v>
      </c>
      <c r="AN83" s="65">
        <v>1.293259758738696E-4</v>
      </c>
      <c r="AO83" s="65">
        <v>7.349707761016106E-5</v>
      </c>
      <c r="AP83" s="65">
        <v>9.1470993404627835E-5</v>
      </c>
      <c r="AQ83" s="65">
        <v>1.9089999349614412E-4</v>
      </c>
      <c r="AR83" s="65">
        <v>2.4356704792287808E-4</v>
      </c>
      <c r="AS83" s="65">
        <v>2.5631947077630902E-4</v>
      </c>
      <c r="AT83" s="65">
        <v>1.7157250861042314E-4</v>
      </c>
      <c r="AU83" s="65">
        <v>5.1032001420624684E-4</v>
      </c>
      <c r="AV83" s="65">
        <v>1.8149285425053162E-4</v>
      </c>
      <c r="AW83" s="65">
        <v>3.7835646562517209E-4</v>
      </c>
      <c r="AX83" s="65">
        <v>2.804732283596638E-4</v>
      </c>
      <c r="AY83" s="65">
        <v>3.9878413409760906E-4</v>
      </c>
      <c r="AZ83" s="65">
        <v>1.4916175430223049E-4</v>
      </c>
      <c r="BA83" s="65">
        <v>1.688187119653074E-4</v>
      </c>
      <c r="BB83" s="65">
        <v>2.015624861176351E-4</v>
      </c>
      <c r="BC83" s="65">
        <v>2.1485468602794241E-4</v>
      </c>
      <c r="BD83" s="65">
        <v>1.9149199470699016E-4</v>
      </c>
      <c r="BE83" s="65">
        <v>1.4997248166569171E-4</v>
      </c>
      <c r="BF83" s="65">
        <v>3.8818931619185551E-4</v>
      </c>
      <c r="BG83" s="65">
        <v>4.2632846773526465E-4</v>
      </c>
      <c r="BH83" s="65">
        <v>2.018938671907168E-4</v>
      </c>
      <c r="BI83" s="65">
        <v>2.1452843307196245E-4</v>
      </c>
      <c r="BJ83" s="65">
        <v>1.0422553701622438E-4</v>
      </c>
      <c r="BK83" s="65">
        <v>1.9662133058878008E-4</v>
      </c>
      <c r="BL83" s="65">
        <v>1.1401061711451666E-4</v>
      </c>
      <c r="BM83" s="65">
        <v>9.9241182114742239E-5</v>
      </c>
      <c r="BN83" s="65">
        <v>1.8405200954229117E-4</v>
      </c>
      <c r="BO83" s="65">
        <v>1.0230002118929425E-4</v>
      </c>
      <c r="BP83" s="65">
        <v>1.3450945815194845E-4</v>
      </c>
      <c r="BQ83" s="65">
        <v>7.4664293941633595E-5</v>
      </c>
      <c r="BR83" s="65">
        <v>7.6185831836983426E-5</v>
      </c>
      <c r="BS83" s="65">
        <v>1.1608682081912583E-4</v>
      </c>
      <c r="BT83" s="65">
        <v>1.330038999622985E-4</v>
      </c>
      <c r="BU83" s="65">
        <v>1.4547239998953011E-4</v>
      </c>
      <c r="BV83" s="65">
        <v>2.2982441262665623E-4</v>
      </c>
      <c r="BW83" s="65">
        <v>1.6386462608957618E-4</v>
      </c>
      <c r="BX83" s="65">
        <v>2.6481073868702066E-4</v>
      </c>
      <c r="BY83" s="65">
        <v>2.3870936445956803E-4</v>
      </c>
      <c r="BZ83" s="65">
        <v>9.0950923693671696E-4</v>
      </c>
      <c r="CA83" s="65">
        <v>1.3213007210973661E-3</v>
      </c>
      <c r="CB83" s="65">
        <v>0</v>
      </c>
      <c r="CC83" s="65">
        <v>8.1580231699588052E-4</v>
      </c>
      <c r="CD83" s="65">
        <v>2.1526059041254394E-4</v>
      </c>
      <c r="CE83" s="65">
        <v>2.1460409354798982E-4</v>
      </c>
      <c r="CF83" s="65">
        <v>1.1291701128605715E-4</v>
      </c>
      <c r="CG83" s="65">
        <v>3.7791064619106563E-4</v>
      </c>
      <c r="CH83" s="65">
        <v>6.7745668345247116E-4</v>
      </c>
      <c r="CI83" s="65">
        <v>1.754288553816173E-4</v>
      </c>
      <c r="CJ83" s="65">
        <v>6.963892549385302E-4</v>
      </c>
      <c r="CK83" s="65">
        <v>5.6325146775192765E-4</v>
      </c>
      <c r="CL83" s="65">
        <v>0</v>
      </c>
      <c r="CM83" s="65">
        <v>4.4944938411490172E-5</v>
      </c>
      <c r="CN83" s="65">
        <v>1.5912099802827138E-3</v>
      </c>
      <c r="CO83" s="65">
        <v>0</v>
      </c>
      <c r="CP83" s="65">
        <v>1.1207086709133861E-4</v>
      </c>
      <c r="CQ83" s="65">
        <v>5.915704799603175E-4</v>
      </c>
      <c r="CR83" s="65">
        <v>1.0246345052943604E-3</v>
      </c>
      <c r="CS83" s="65">
        <v>4.183309348719088E-4</v>
      </c>
      <c r="CT83" s="65">
        <v>3.5084036047378103E-4</v>
      </c>
      <c r="CU83" s="65">
        <v>0</v>
      </c>
      <c r="CV83" s="65">
        <v>1.9212295244104251E-4</v>
      </c>
      <c r="CW83" s="65">
        <v>1.1257504872776428E-4</v>
      </c>
      <c r="CX83" s="65">
        <v>9.6708352740357007E-5</v>
      </c>
      <c r="CY83" s="65">
        <v>1.398666211202963E-4</v>
      </c>
      <c r="CZ83" s="65">
        <v>4.2439819935376975E-4</v>
      </c>
      <c r="DA83" s="65">
        <v>3.3359370438653763E-4</v>
      </c>
      <c r="DB83" s="65">
        <v>2.2048240927289835E-4</v>
      </c>
      <c r="DC83" s="65">
        <v>1.5577025857216442E-4</v>
      </c>
      <c r="DD83" s="65">
        <v>3.4134814115065003E-4</v>
      </c>
      <c r="DE83" s="65">
        <v>6.1643576698590288E-4</v>
      </c>
      <c r="DF83" s="65">
        <v>1.0350830354201096E-3</v>
      </c>
      <c r="DG83" s="65">
        <v>1.8004168146863312E-3</v>
      </c>
      <c r="DH83" s="65">
        <v>4.4266404683171673E-4</v>
      </c>
      <c r="DI83" s="65">
        <v>3.8946167487909094E-4</v>
      </c>
      <c r="DJ83" s="65">
        <v>1.5164372930768821E-4</v>
      </c>
      <c r="DK83" s="65">
        <v>1.1565072722614844E-3</v>
      </c>
      <c r="DL83" s="65">
        <v>9.4429430928771147E-4</v>
      </c>
      <c r="DM83" s="65">
        <v>2.6751355863241207E-4</v>
      </c>
      <c r="DN83" s="65">
        <v>3.7145834159455334E-4</v>
      </c>
      <c r="DO83" s="65">
        <v>9.4573425151886384E-4</v>
      </c>
      <c r="DP83" s="65">
        <v>2.5530765025480977E-4</v>
      </c>
      <c r="DQ83" s="65">
        <v>9.6676747480351551E-4</v>
      </c>
      <c r="DR83" s="65">
        <v>0</v>
      </c>
      <c r="DS83" s="65">
        <v>3.9645748186257622E-4</v>
      </c>
      <c r="DT83" s="14"/>
      <c r="DU83" s="10"/>
    </row>
    <row r="84" spans="5:125">
      <c r="E84" s="12"/>
      <c r="F84" s="13"/>
      <c r="G84" s="13"/>
      <c r="H84" s="13"/>
      <c r="I84" s="13"/>
      <c r="J84" s="13"/>
      <c r="K84" s="39">
        <v>575</v>
      </c>
      <c r="L84" s="36" t="s">
        <v>87</v>
      </c>
      <c r="M84" s="59">
        <v>1.0281489984471577</v>
      </c>
      <c r="N84" s="61">
        <v>0.85300189335390297</v>
      </c>
      <c r="O84" s="65">
        <v>1.0935517270535414E-4</v>
      </c>
      <c r="P84" s="65">
        <v>7.1174243288006487E-5</v>
      </c>
      <c r="Q84" s="65">
        <v>0</v>
      </c>
      <c r="R84" s="65">
        <v>0</v>
      </c>
      <c r="S84" s="65">
        <v>9.7019022899126352E-6</v>
      </c>
      <c r="T84" s="65">
        <v>0</v>
      </c>
      <c r="U84" s="65">
        <v>4.1970280013945886E-6</v>
      </c>
      <c r="V84" s="65">
        <v>0</v>
      </c>
      <c r="W84" s="65">
        <v>0</v>
      </c>
      <c r="X84" s="65">
        <v>1.1041936781261945E-5</v>
      </c>
      <c r="Y84" s="65">
        <v>6.3096303967167807E-6</v>
      </c>
      <c r="Z84" s="65">
        <v>2.1686625950383061E-5</v>
      </c>
      <c r="AA84" s="65">
        <v>0</v>
      </c>
      <c r="AB84" s="65">
        <v>1.4087477537521254E-5</v>
      </c>
      <c r="AC84" s="65">
        <v>2.106250655966651E-5</v>
      </c>
      <c r="AD84" s="65">
        <v>1.5009842469006974E-5</v>
      </c>
      <c r="AE84" s="65">
        <v>3.2855414119914429E-5</v>
      </c>
      <c r="AF84" s="65">
        <v>5.3669627740241009E-6</v>
      </c>
      <c r="AG84" s="65">
        <v>9.5117040049096927E-6</v>
      </c>
      <c r="AH84" s="65">
        <v>2.1452333238362012E-5</v>
      </c>
      <c r="AI84" s="65">
        <v>0</v>
      </c>
      <c r="AJ84" s="65">
        <v>8.9807126744282E-6</v>
      </c>
      <c r="AK84" s="65">
        <v>5.6405382862506885E-6</v>
      </c>
      <c r="AL84" s="65">
        <v>6.411497958300783E-6</v>
      </c>
      <c r="AM84" s="65">
        <v>8.025704656980378E-6</v>
      </c>
      <c r="AN84" s="65">
        <v>7.5118572383317355E-6</v>
      </c>
      <c r="AO84" s="65">
        <v>2.9258428997458594E-6</v>
      </c>
      <c r="AP84" s="65">
        <v>4.2434898647050658E-6</v>
      </c>
      <c r="AQ84" s="65">
        <v>5.8344699983256101E-6</v>
      </c>
      <c r="AR84" s="65">
        <v>0</v>
      </c>
      <c r="AS84" s="65">
        <v>4.0669358836519128E-6</v>
      </c>
      <c r="AT84" s="65">
        <v>4.8425412338144448E-6</v>
      </c>
      <c r="AU84" s="65">
        <v>2.6719957583202558E-5</v>
      </c>
      <c r="AV84" s="65">
        <v>3.4986810860153371E-6</v>
      </c>
      <c r="AW84" s="65">
        <v>4.7045182356027239E-6</v>
      </c>
      <c r="AX84" s="65">
        <v>1.1571493329182392E-5</v>
      </c>
      <c r="AY84" s="65">
        <v>7.8078832538034569E-6</v>
      </c>
      <c r="AZ84" s="65">
        <v>3.1453905322312238E-6</v>
      </c>
      <c r="BA84" s="65">
        <v>3.531161915107213E-6</v>
      </c>
      <c r="BB84" s="65">
        <v>8.3255700495443377E-6</v>
      </c>
      <c r="BC84" s="65">
        <v>0</v>
      </c>
      <c r="BD84" s="65">
        <v>1.3428058671340426E-5</v>
      </c>
      <c r="BE84" s="65">
        <v>2.8910553376511272E-6</v>
      </c>
      <c r="BF84" s="65">
        <v>1.7237925932089056E-5</v>
      </c>
      <c r="BG84" s="65">
        <v>1.145757610558605E-5</v>
      </c>
      <c r="BH84" s="65">
        <v>7.1362708312537706E-6</v>
      </c>
      <c r="BI84" s="65">
        <v>6.7298300265768936E-6</v>
      </c>
      <c r="BJ84" s="65">
        <v>4.6809783545889164E-6</v>
      </c>
      <c r="BK84" s="65">
        <v>2.0516573071003112E-6</v>
      </c>
      <c r="BL84" s="65">
        <v>6.8340026268839324E-6</v>
      </c>
      <c r="BM84" s="65">
        <v>4.1282936243567954E-6</v>
      </c>
      <c r="BN84" s="65">
        <v>5.7576879600768796E-6</v>
      </c>
      <c r="BO84" s="65">
        <v>8.0823254547176528E-6</v>
      </c>
      <c r="BP84" s="65">
        <v>5.3812327374223136E-6</v>
      </c>
      <c r="BQ84" s="65">
        <v>3.8059293560801128E-6</v>
      </c>
      <c r="BR84" s="65">
        <v>7.7911862900684937E-6</v>
      </c>
      <c r="BS84" s="65">
        <v>4.272729675384098E-6</v>
      </c>
      <c r="BT84" s="65">
        <v>3.1734794357286137E-6</v>
      </c>
      <c r="BU84" s="65">
        <v>3.1547678155310906E-6</v>
      </c>
      <c r="BV84" s="65">
        <v>5.9894089547073952E-6</v>
      </c>
      <c r="BW84" s="65">
        <v>7.4864380668346864E-6</v>
      </c>
      <c r="BX84" s="65">
        <v>1.1138339957729284E-5</v>
      </c>
      <c r="BY84" s="65">
        <v>1.0637472603069613E-5</v>
      </c>
      <c r="BZ84" s="65">
        <v>1.4625137408345705E-5</v>
      </c>
      <c r="CA84" s="65">
        <v>1.8901090942819092E-5</v>
      </c>
      <c r="CB84" s="65">
        <v>0</v>
      </c>
      <c r="CC84" s="65">
        <v>1.0592907363124492E-5</v>
      </c>
      <c r="CD84" s="65">
        <v>3.3471010408452475E-6</v>
      </c>
      <c r="CE84" s="65">
        <v>2.149417104896286E-5</v>
      </c>
      <c r="CF84" s="65">
        <v>0</v>
      </c>
      <c r="CG84" s="65">
        <v>5.5361337345487257E-6</v>
      </c>
      <c r="CH84" s="65">
        <v>1.118996983516815E-5</v>
      </c>
      <c r="CI84" s="65">
        <v>1.3268908324341002E-5</v>
      </c>
      <c r="CJ84" s="65">
        <v>2.1760112413766757E-5</v>
      </c>
      <c r="CK84" s="65">
        <v>3.1517961982977641E-5</v>
      </c>
      <c r="CL84" s="65">
        <v>0</v>
      </c>
      <c r="CM84" s="65">
        <v>3.2824827163350787E-7</v>
      </c>
      <c r="CN84" s="65">
        <v>1.2488355391386939E-5</v>
      </c>
      <c r="CO84" s="65">
        <v>0</v>
      </c>
      <c r="CP84" s="65">
        <v>1.6207537961516904E-6</v>
      </c>
      <c r="CQ84" s="65">
        <v>1.7346994278216417E-4</v>
      </c>
      <c r="CR84" s="65">
        <v>0</v>
      </c>
      <c r="CS84" s="65">
        <v>1.5701171055482798E-5</v>
      </c>
      <c r="CT84" s="65">
        <v>2.0843405227682349E-5</v>
      </c>
      <c r="CU84" s="65">
        <v>0</v>
      </c>
      <c r="CV84" s="65">
        <v>2.4004743079650142E-5</v>
      </c>
      <c r="CW84" s="65">
        <v>9.8002900850541046E-6</v>
      </c>
      <c r="CX84" s="65">
        <v>1.035267224839897E-5</v>
      </c>
      <c r="CY84" s="65">
        <v>3.751481295384398E-5</v>
      </c>
      <c r="CZ84" s="65">
        <v>1.7648772035364801E-5</v>
      </c>
      <c r="DA84" s="65">
        <v>4.719465906177937E-5</v>
      </c>
      <c r="DB84" s="65">
        <v>2.3109244979134785E-5</v>
      </c>
      <c r="DC84" s="65">
        <v>1.7089719019154863E-5</v>
      </c>
      <c r="DD84" s="65">
        <v>5.2082816611128965E-5</v>
      </c>
      <c r="DE84" s="65">
        <v>3.5688394078257908E-5</v>
      </c>
      <c r="DF84" s="65">
        <v>2.043750063690212E-5</v>
      </c>
      <c r="DG84" s="65">
        <v>1.1664265990540326E-5</v>
      </c>
      <c r="DH84" s="65">
        <v>1.2813961967888214E-5</v>
      </c>
      <c r="DI84" s="65">
        <v>4.5090155606834516E-5</v>
      </c>
      <c r="DJ84" s="65">
        <v>1.0938452968665461E-5</v>
      </c>
      <c r="DK84" s="65">
        <v>3.0049575554738987E-5</v>
      </c>
      <c r="DL84" s="65">
        <v>2.9449864952584378E-5</v>
      </c>
      <c r="DM84" s="65">
        <v>1.5256393527377085E-5</v>
      </c>
      <c r="DN84" s="65">
        <v>6.4220034299345197E-6</v>
      </c>
      <c r="DO84" s="65">
        <v>2.6485261118852911E-5</v>
      </c>
      <c r="DP84" s="65">
        <v>4.4318761028304148E-6</v>
      </c>
      <c r="DQ84" s="65">
        <v>3.5471021381296134E-5</v>
      </c>
      <c r="DR84" s="65">
        <v>0</v>
      </c>
      <c r="DS84" s="65">
        <v>1.5243719638786388E-5</v>
      </c>
      <c r="DT84" s="14"/>
      <c r="DU84" s="10"/>
    </row>
    <row r="85" spans="5:125">
      <c r="E85" s="12"/>
      <c r="F85" s="13"/>
      <c r="G85" s="13"/>
      <c r="H85" s="13"/>
      <c r="I85" s="13"/>
      <c r="J85" s="13"/>
      <c r="K85" s="39">
        <v>576</v>
      </c>
      <c r="L85" s="36" t="s">
        <v>88</v>
      </c>
      <c r="M85" s="59">
        <v>1.1772963903332645</v>
      </c>
      <c r="N85" s="61">
        <v>0.27808802190353082</v>
      </c>
      <c r="O85" s="65">
        <v>1.4225662641559143E-3</v>
      </c>
      <c r="P85" s="65">
        <v>1.2216233936086698E-3</v>
      </c>
      <c r="Q85" s="65">
        <v>3.5575049299616288E-4</v>
      </c>
      <c r="R85" s="65">
        <v>1.8779885991810361E-4</v>
      </c>
      <c r="S85" s="65">
        <v>3.7866440772931631E-4</v>
      </c>
      <c r="T85" s="65">
        <v>5.9726380377788366E-4</v>
      </c>
      <c r="U85" s="65">
        <v>3.9902348228871637E-4</v>
      </c>
      <c r="V85" s="65">
        <v>3.5092782365854372E-4</v>
      </c>
      <c r="W85" s="65">
        <v>6.4436658513770386E-4</v>
      </c>
      <c r="X85" s="65">
        <v>5.5735485791735318E-4</v>
      </c>
      <c r="Y85" s="65">
        <v>5.4514924105457353E-4</v>
      </c>
      <c r="Z85" s="65">
        <v>4.9917497777149942E-4</v>
      </c>
      <c r="AA85" s="65">
        <v>0</v>
      </c>
      <c r="AB85" s="65">
        <v>7.9655298015321365E-4</v>
      </c>
      <c r="AC85" s="65">
        <v>1.1382477374095234E-3</v>
      </c>
      <c r="AD85" s="65">
        <v>1.1190909648711301E-3</v>
      </c>
      <c r="AE85" s="65">
        <v>1.3563253560919734E-3</v>
      </c>
      <c r="AF85" s="65">
        <v>3.3569245695898791E-4</v>
      </c>
      <c r="AG85" s="65">
        <v>9.7093796104817914E-4</v>
      </c>
      <c r="AH85" s="65">
        <v>9.9369816360168938E-4</v>
      </c>
      <c r="AI85" s="65">
        <v>4.1181905229677727E-4</v>
      </c>
      <c r="AJ85" s="65">
        <v>3.2954537035500452E-4</v>
      </c>
      <c r="AK85" s="65">
        <v>3.8385079687365867E-4</v>
      </c>
      <c r="AL85" s="65">
        <v>2.9034280902532267E-4</v>
      </c>
      <c r="AM85" s="65">
        <v>2.8646969071747982E-4</v>
      </c>
      <c r="AN85" s="65">
        <v>3.0822237655751919E-4</v>
      </c>
      <c r="AO85" s="65">
        <v>1.3518001941576521E-4</v>
      </c>
      <c r="AP85" s="65">
        <v>1.9676583694247111E-4</v>
      </c>
      <c r="AQ85" s="65">
        <v>4.6127666451022136E-4</v>
      </c>
      <c r="AR85" s="65">
        <v>3.5894955283416837E-4</v>
      </c>
      <c r="AS85" s="65">
        <v>3.9153931810205755E-4</v>
      </c>
      <c r="AT85" s="65">
        <v>3.1742973736574294E-4</v>
      </c>
      <c r="AU85" s="65">
        <v>1.2835417043224277E-3</v>
      </c>
      <c r="AV85" s="65">
        <v>3.0111735770877032E-4</v>
      </c>
      <c r="AW85" s="65">
        <v>5.0847768019509916E-4</v>
      </c>
      <c r="AX85" s="65">
        <v>6.0217917917594187E-4</v>
      </c>
      <c r="AY85" s="65">
        <v>6.8762073706417706E-4</v>
      </c>
      <c r="AZ85" s="65">
        <v>3.4625834010036189E-4</v>
      </c>
      <c r="BA85" s="65">
        <v>3.6752251815485481E-4</v>
      </c>
      <c r="BB85" s="65">
        <v>3.99933882289011E-4</v>
      </c>
      <c r="BC85" s="65">
        <v>3.6186923422052737E-4</v>
      </c>
      <c r="BD85" s="65">
        <v>4.1658910372489345E-4</v>
      </c>
      <c r="BE85" s="65">
        <v>2.9511382748743258E-4</v>
      </c>
      <c r="BF85" s="65">
        <v>7.9355279273632872E-4</v>
      </c>
      <c r="BG85" s="65">
        <v>7.7015746415315574E-4</v>
      </c>
      <c r="BH85" s="65">
        <v>4.3666666085252526E-4</v>
      </c>
      <c r="BI85" s="65">
        <v>3.9943682745419482E-4</v>
      </c>
      <c r="BJ85" s="65">
        <v>2.232977762269268E-4</v>
      </c>
      <c r="BK85" s="65">
        <v>5.8363089970949269E-4</v>
      </c>
      <c r="BL85" s="65">
        <v>2.6331090958416363E-4</v>
      </c>
      <c r="BM85" s="65">
        <v>2.0421216990073804E-4</v>
      </c>
      <c r="BN85" s="65">
        <v>3.4380554995623949E-4</v>
      </c>
      <c r="BO85" s="65">
        <v>2.2378251709026891E-4</v>
      </c>
      <c r="BP85" s="65">
        <v>2.9080945188045016E-4</v>
      </c>
      <c r="BQ85" s="65">
        <v>1.5235394233637105E-4</v>
      </c>
      <c r="BR85" s="65">
        <v>1.8193378563611111E-4</v>
      </c>
      <c r="BS85" s="65">
        <v>2.5121540656434892E-4</v>
      </c>
      <c r="BT85" s="65">
        <v>2.334296451833973E-4</v>
      </c>
      <c r="BU85" s="65">
        <v>2.4919230444523548E-4</v>
      </c>
      <c r="BV85" s="65">
        <v>4.3456521149432464E-4</v>
      </c>
      <c r="BW85" s="65">
        <v>3.1467157142658821E-4</v>
      </c>
      <c r="BX85" s="65">
        <v>5.7824456724569638E-4</v>
      </c>
      <c r="BY85" s="65">
        <v>4.8969905805826069E-4</v>
      </c>
      <c r="BZ85" s="65">
        <v>8.0134044162735512E-4</v>
      </c>
      <c r="CA85" s="65">
        <v>1.2824768901500794E-3</v>
      </c>
      <c r="CB85" s="65">
        <v>0</v>
      </c>
      <c r="CC85" s="65">
        <v>7.1123289261814738E-4</v>
      </c>
      <c r="CD85" s="65">
        <v>4.5250973786482943E-4</v>
      </c>
      <c r="CE85" s="65">
        <v>5.9584520959282369E-4</v>
      </c>
      <c r="CF85" s="65">
        <v>1.9626948732265925E-4</v>
      </c>
      <c r="CG85" s="65">
        <v>5.244893093569249E-4</v>
      </c>
      <c r="CH85" s="65">
        <v>6.5597676021595254E-4</v>
      </c>
      <c r="CI85" s="65">
        <v>2.9711954403838968E-4</v>
      </c>
      <c r="CJ85" s="65">
        <v>1.2303893543389225E-3</v>
      </c>
      <c r="CK85" s="65">
        <v>1.5625489263114683E-3</v>
      </c>
      <c r="CL85" s="65">
        <v>0</v>
      </c>
      <c r="CM85" s="65">
        <v>7.2160509392817763E-5</v>
      </c>
      <c r="CN85" s="65">
        <v>1.3317243154613964E-3</v>
      </c>
      <c r="CO85" s="65">
        <v>0</v>
      </c>
      <c r="CP85" s="65">
        <v>1.897736416907413E-4</v>
      </c>
      <c r="CQ85" s="65">
        <v>1.220481673860536E-3</v>
      </c>
      <c r="CR85" s="65">
        <v>8.8831839359252655E-4</v>
      </c>
      <c r="CS85" s="65">
        <v>7.1102293705543787E-4</v>
      </c>
      <c r="CT85" s="65">
        <v>6.9670370676240372E-4</v>
      </c>
      <c r="CU85" s="65">
        <v>0</v>
      </c>
      <c r="CV85" s="65">
        <v>3.3021658906455883E-4</v>
      </c>
      <c r="CW85" s="65">
        <v>2.1250248603828315E-4</v>
      </c>
      <c r="CX85" s="65">
        <v>2.020319514777873E-4</v>
      </c>
      <c r="CY85" s="65">
        <v>2.5029058235140919E-4</v>
      </c>
      <c r="CZ85" s="65">
        <v>8.3307223627560793E-4</v>
      </c>
      <c r="DA85" s="65">
        <v>8.2599920437039474E-4</v>
      </c>
      <c r="DB85" s="65">
        <v>3.9829781840666041E-4</v>
      </c>
      <c r="DC85" s="65">
        <v>3.7626219572528069E-4</v>
      </c>
      <c r="DD85" s="65">
        <v>8.2032463601538011E-4</v>
      </c>
      <c r="DE85" s="65">
        <v>8.5717842210450207E-4</v>
      </c>
      <c r="DF85" s="65">
        <v>1.1658310600793876E-3</v>
      </c>
      <c r="DG85" s="65">
        <v>1.2315239345353922E-3</v>
      </c>
      <c r="DH85" s="65">
        <v>6.283657325524655E-4</v>
      </c>
      <c r="DI85" s="65">
        <v>7.2516755342543057E-4</v>
      </c>
      <c r="DJ85" s="65">
        <v>3.7657139640554931E-4</v>
      </c>
      <c r="DK85" s="65">
        <v>1.4916021508759247E-3</v>
      </c>
      <c r="DL85" s="65">
        <v>1.4623950697377822E-3</v>
      </c>
      <c r="DM85" s="65">
        <v>8.1875161581067182E-4</v>
      </c>
      <c r="DN85" s="65">
        <v>6.4654907737401492E-4</v>
      </c>
      <c r="DO85" s="65">
        <v>1.2258828758236584E-3</v>
      </c>
      <c r="DP85" s="65">
        <v>5.3666832524886681E-4</v>
      </c>
      <c r="DQ85" s="65">
        <v>1.2601870997777586E-3</v>
      </c>
      <c r="DR85" s="65">
        <v>0</v>
      </c>
      <c r="DS85" s="65">
        <v>9.4583553098545798E-4</v>
      </c>
      <c r="DT85" s="14"/>
      <c r="DU85" s="10"/>
    </row>
    <row r="86" spans="5:125">
      <c r="E86" s="12"/>
      <c r="F86" s="13"/>
      <c r="G86" s="13"/>
      <c r="H86" s="13"/>
      <c r="I86" s="13"/>
      <c r="J86" s="13"/>
      <c r="K86" s="39">
        <v>577</v>
      </c>
      <c r="L86" s="36" t="s">
        <v>89</v>
      </c>
      <c r="M86" s="59">
        <v>1.0090092911053812</v>
      </c>
      <c r="N86" s="61">
        <v>0.37277895697217056</v>
      </c>
      <c r="O86" s="65">
        <v>1.9281020628814972E-3</v>
      </c>
      <c r="P86" s="65">
        <v>1.0352256848719344E-3</v>
      </c>
      <c r="Q86" s="65">
        <v>5.1211057245496622E-4</v>
      </c>
      <c r="R86" s="65">
        <v>2.635916550930611E-4</v>
      </c>
      <c r="S86" s="65">
        <v>5.2425161998202957E-4</v>
      </c>
      <c r="T86" s="65">
        <v>5.9720349174711236E-4</v>
      </c>
      <c r="U86" s="65">
        <v>7.6316784360235597E-4</v>
      </c>
      <c r="V86" s="65">
        <v>4.8122384471577581E-4</v>
      </c>
      <c r="W86" s="65">
        <v>6.293177604409241E-4</v>
      </c>
      <c r="X86" s="65">
        <v>6.5348659353072478E-4</v>
      </c>
      <c r="Y86" s="65">
        <v>6.241674251090928E-4</v>
      </c>
      <c r="Z86" s="65">
        <v>5.3942655478291456E-4</v>
      </c>
      <c r="AA86" s="65">
        <v>0</v>
      </c>
      <c r="AB86" s="65">
        <v>5.9005424862368816E-4</v>
      </c>
      <c r="AC86" s="65">
        <v>6.8197639791508526E-4</v>
      </c>
      <c r="AD86" s="65">
        <v>7.595746832005048E-4</v>
      </c>
      <c r="AE86" s="65">
        <v>7.1155858573502368E-4</v>
      </c>
      <c r="AF86" s="65">
        <v>4.4422012662716329E-4</v>
      </c>
      <c r="AG86" s="65">
        <v>7.6688194981661703E-4</v>
      </c>
      <c r="AH86" s="65">
        <v>8.3062674850063452E-4</v>
      </c>
      <c r="AI86" s="65">
        <v>4.8870292736973161E-4</v>
      </c>
      <c r="AJ86" s="65">
        <v>4.2622603157100615E-4</v>
      </c>
      <c r="AK86" s="65">
        <v>4.9831058378459658E-4</v>
      </c>
      <c r="AL86" s="65">
        <v>3.7807202729106646E-4</v>
      </c>
      <c r="AM86" s="65">
        <v>3.7172285913106257E-4</v>
      </c>
      <c r="AN86" s="65">
        <v>3.9302438419925489E-4</v>
      </c>
      <c r="AO86" s="65">
        <v>1.6939364431942813E-4</v>
      </c>
      <c r="AP86" s="65">
        <v>2.4507308582912338E-4</v>
      </c>
      <c r="AQ86" s="65">
        <v>6.5556391762307102E-4</v>
      </c>
      <c r="AR86" s="65">
        <v>4.1751139666950786E-4</v>
      </c>
      <c r="AS86" s="65">
        <v>4.9393854068226564E-4</v>
      </c>
      <c r="AT86" s="65">
        <v>3.4889516314019824E-4</v>
      </c>
      <c r="AU86" s="65">
        <v>6.8754219191139289E-4</v>
      </c>
      <c r="AV86" s="65">
        <v>3.8411092715248901E-4</v>
      </c>
      <c r="AW86" s="65">
        <v>4.8825068566830872E-4</v>
      </c>
      <c r="AX86" s="65">
        <v>4.2677620786610044E-4</v>
      </c>
      <c r="AY86" s="65">
        <v>5.6923890158675134E-4</v>
      </c>
      <c r="AZ86" s="65">
        <v>4.6402925030193161E-4</v>
      </c>
      <c r="BA86" s="65">
        <v>5.2396957546260562E-4</v>
      </c>
      <c r="BB86" s="65">
        <v>4.7130304973324179E-4</v>
      </c>
      <c r="BC86" s="65">
        <v>4.1998437518164387E-4</v>
      </c>
      <c r="BD86" s="65">
        <v>4.8373204218471195E-4</v>
      </c>
      <c r="BE86" s="65">
        <v>3.5955616702291966E-4</v>
      </c>
      <c r="BF86" s="65">
        <v>6.2984972585673586E-4</v>
      </c>
      <c r="BG86" s="65">
        <v>8.2713274387458786E-4</v>
      </c>
      <c r="BH86" s="65">
        <v>5.3907438974391537E-4</v>
      </c>
      <c r="BI86" s="65">
        <v>4.8353838788042227E-4</v>
      </c>
      <c r="BJ86" s="65">
        <v>2.5829441901834975E-4</v>
      </c>
      <c r="BK86" s="65">
        <v>8.3499403566643761E-4</v>
      </c>
      <c r="BL86" s="65">
        <v>2.8819619476493883E-4</v>
      </c>
      <c r="BM86" s="65">
        <v>2.5646188701966788E-4</v>
      </c>
      <c r="BN86" s="65">
        <v>4.7902942790281497E-4</v>
      </c>
      <c r="BO86" s="65">
        <v>2.4956355899477225E-4</v>
      </c>
      <c r="BP86" s="65">
        <v>3.6924455337195282E-4</v>
      </c>
      <c r="BQ86" s="65">
        <v>1.9679654475416756E-4</v>
      </c>
      <c r="BR86" s="65">
        <v>1.9936444335417032E-4</v>
      </c>
      <c r="BS86" s="65">
        <v>3.4677968259685157E-4</v>
      </c>
      <c r="BT86" s="65">
        <v>3.4704693118758808E-4</v>
      </c>
      <c r="BU86" s="65">
        <v>3.6954692178877953E-4</v>
      </c>
      <c r="BV86" s="65">
        <v>5.830719703490934E-4</v>
      </c>
      <c r="BW86" s="65">
        <v>4.1095810052762161E-4</v>
      </c>
      <c r="BX86" s="65">
        <v>5.6007431967897636E-4</v>
      </c>
      <c r="BY86" s="65">
        <v>5.3831043858151872E-4</v>
      </c>
      <c r="BZ86" s="65">
        <v>7.6937639668973868E-4</v>
      </c>
      <c r="CA86" s="65">
        <v>9.3055296958877132E-4</v>
      </c>
      <c r="CB86" s="65">
        <v>0</v>
      </c>
      <c r="CC86" s="65">
        <v>7.1033510087792633E-4</v>
      </c>
      <c r="CD86" s="65">
        <v>1.6877143698698855E-4</v>
      </c>
      <c r="CE86" s="65">
        <v>6.2681871235557602E-4</v>
      </c>
      <c r="CF86" s="65">
        <v>3.6446366899572225E-4</v>
      </c>
      <c r="CG86" s="65">
        <v>6.0779745548044512E-4</v>
      </c>
      <c r="CH86" s="65">
        <v>6.4120621258178894E-4</v>
      </c>
      <c r="CI86" s="65">
        <v>2.4397856139126144E-4</v>
      </c>
      <c r="CJ86" s="65">
        <v>6.1591021888691814E-4</v>
      </c>
      <c r="CK86" s="65">
        <v>6.5503976335127428E-4</v>
      </c>
      <c r="CL86" s="65">
        <v>0</v>
      </c>
      <c r="CM86" s="65">
        <v>5.0771593433608113E-5</v>
      </c>
      <c r="CN86" s="65">
        <v>1.0509106148496802E-3</v>
      </c>
      <c r="CO86" s="65">
        <v>0</v>
      </c>
      <c r="CP86" s="65">
        <v>2.2103268894234533E-4</v>
      </c>
      <c r="CQ86" s="65">
        <v>1.1416062347599386E-3</v>
      </c>
      <c r="CR86" s="65">
        <v>7.105829525660425E-4</v>
      </c>
      <c r="CS86" s="65">
        <v>7.2385711717268394E-4</v>
      </c>
      <c r="CT86" s="65">
        <v>5.7923662903712275E-4</v>
      </c>
      <c r="CU86" s="65">
        <v>0</v>
      </c>
      <c r="CV86" s="65">
        <v>5.2729281073938096E-4</v>
      </c>
      <c r="CW86" s="65">
        <v>2.6058112813163818E-4</v>
      </c>
      <c r="CX86" s="65">
        <v>1.6693701729083527E-4</v>
      </c>
      <c r="CY86" s="65">
        <v>3.3785816562359683E-4</v>
      </c>
      <c r="CZ86" s="65">
        <v>7.0894394605381598E-4</v>
      </c>
      <c r="DA86" s="65">
        <v>5.1510942050924649E-4</v>
      </c>
      <c r="DB86" s="65">
        <v>3.3549073238477834E-4</v>
      </c>
      <c r="DC86" s="65">
        <v>4.2386297920198686E-4</v>
      </c>
      <c r="DD86" s="65">
        <v>7.2226924630690921E-4</v>
      </c>
      <c r="DE86" s="65">
        <v>7.652605926349573E-4</v>
      </c>
      <c r="DF86" s="65">
        <v>7.7129904793519968E-4</v>
      </c>
      <c r="DG86" s="65">
        <v>9.9545774680409485E-4</v>
      </c>
      <c r="DH86" s="65">
        <v>6.2647049475924948E-4</v>
      </c>
      <c r="DI86" s="65">
        <v>8.3736965258924146E-4</v>
      </c>
      <c r="DJ86" s="65">
        <v>2.645741121545921E-4</v>
      </c>
      <c r="DK86" s="65">
        <v>9.8971898636367704E-4</v>
      </c>
      <c r="DL86" s="65">
        <v>8.1792834888757388E-4</v>
      </c>
      <c r="DM86" s="65">
        <v>8.0231191608295634E-4</v>
      </c>
      <c r="DN86" s="65">
        <v>7.3645171134027309E-4</v>
      </c>
      <c r="DO86" s="65">
        <v>8.4619970843845184E-4</v>
      </c>
      <c r="DP86" s="65">
        <v>6.0022223002402736E-4</v>
      </c>
      <c r="DQ86" s="65">
        <v>8.7215409821361702E-4</v>
      </c>
      <c r="DR86" s="65">
        <v>0</v>
      </c>
      <c r="DS86" s="65">
        <v>6.4066259418541361E-4</v>
      </c>
      <c r="DT86" s="14"/>
      <c r="DU86" s="10"/>
    </row>
    <row r="87" spans="5:125">
      <c r="E87" s="12"/>
      <c r="F87" s="13"/>
      <c r="G87" s="13"/>
      <c r="H87" s="13"/>
      <c r="I87" s="13"/>
      <c r="J87" s="13"/>
      <c r="K87" s="39">
        <v>578</v>
      </c>
      <c r="L87" s="36" t="s">
        <v>90</v>
      </c>
      <c r="M87" s="59">
        <v>1.0298484795264919</v>
      </c>
      <c r="N87" s="61">
        <v>0.36906341841197743</v>
      </c>
      <c r="O87" s="65">
        <v>0</v>
      </c>
      <c r="P87" s="65">
        <v>0</v>
      </c>
      <c r="Q87" s="65">
        <v>0</v>
      </c>
      <c r="R87" s="65">
        <v>0</v>
      </c>
      <c r="S87" s="65">
        <v>0</v>
      </c>
      <c r="T87" s="65">
        <v>0</v>
      </c>
      <c r="U87" s="65">
        <v>0</v>
      </c>
      <c r="V87" s="65">
        <v>0</v>
      </c>
      <c r="W87" s="65">
        <v>0</v>
      </c>
      <c r="X87" s="65">
        <v>0</v>
      </c>
      <c r="Y87" s="65">
        <v>0</v>
      </c>
      <c r="Z87" s="65">
        <v>0</v>
      </c>
      <c r="AA87" s="65">
        <v>0</v>
      </c>
      <c r="AB87" s="65">
        <v>0</v>
      </c>
      <c r="AC87" s="65">
        <v>0</v>
      </c>
      <c r="AD87" s="65">
        <v>0</v>
      </c>
      <c r="AE87" s="65">
        <v>0</v>
      </c>
      <c r="AF87" s="65">
        <v>0</v>
      </c>
      <c r="AG87" s="65">
        <v>0</v>
      </c>
      <c r="AH87" s="65">
        <v>0</v>
      </c>
      <c r="AI87" s="65">
        <v>0</v>
      </c>
      <c r="AJ87" s="65">
        <v>0</v>
      </c>
      <c r="AK87" s="65">
        <v>0</v>
      </c>
      <c r="AL87" s="65">
        <v>0</v>
      </c>
      <c r="AM87" s="65">
        <v>0</v>
      </c>
      <c r="AN87" s="65">
        <v>0</v>
      </c>
      <c r="AO87" s="65">
        <v>0</v>
      </c>
      <c r="AP87" s="65">
        <v>0</v>
      </c>
      <c r="AQ87" s="65">
        <v>0</v>
      </c>
      <c r="AR87" s="65">
        <v>0</v>
      </c>
      <c r="AS87" s="65">
        <v>0</v>
      </c>
      <c r="AT87" s="65">
        <v>0</v>
      </c>
      <c r="AU87" s="65">
        <v>0</v>
      </c>
      <c r="AV87" s="65">
        <v>0</v>
      </c>
      <c r="AW87" s="65">
        <v>0</v>
      </c>
      <c r="AX87" s="65">
        <v>0</v>
      </c>
      <c r="AY87" s="65">
        <v>0</v>
      </c>
      <c r="AZ87" s="65">
        <v>0</v>
      </c>
      <c r="BA87" s="65">
        <v>0</v>
      </c>
      <c r="BB87" s="65">
        <v>0</v>
      </c>
      <c r="BC87" s="65">
        <v>0</v>
      </c>
      <c r="BD87" s="65">
        <v>0</v>
      </c>
      <c r="BE87" s="65">
        <v>0</v>
      </c>
      <c r="BF87" s="65">
        <v>0</v>
      </c>
      <c r="BG87" s="65">
        <v>0</v>
      </c>
      <c r="BH87" s="65">
        <v>0</v>
      </c>
      <c r="BI87" s="65">
        <v>0</v>
      </c>
      <c r="BJ87" s="65">
        <v>0</v>
      </c>
      <c r="BK87" s="65">
        <v>0</v>
      </c>
      <c r="BL87" s="65">
        <v>0</v>
      </c>
      <c r="BM87" s="65">
        <v>0</v>
      </c>
      <c r="BN87" s="65">
        <v>0</v>
      </c>
      <c r="BO87" s="65">
        <v>0</v>
      </c>
      <c r="BP87" s="65">
        <v>0</v>
      </c>
      <c r="BQ87" s="65">
        <v>0</v>
      </c>
      <c r="BR87" s="65">
        <v>0</v>
      </c>
      <c r="BS87" s="65">
        <v>0</v>
      </c>
      <c r="BT87" s="65">
        <v>0</v>
      </c>
      <c r="BU87" s="65">
        <v>0</v>
      </c>
      <c r="BV87" s="65">
        <v>0</v>
      </c>
      <c r="BW87" s="65">
        <v>0</v>
      </c>
      <c r="BX87" s="65">
        <v>0</v>
      </c>
      <c r="BY87" s="65">
        <v>0</v>
      </c>
      <c r="BZ87" s="65">
        <v>0</v>
      </c>
      <c r="CA87" s="65">
        <v>0</v>
      </c>
      <c r="CB87" s="65">
        <v>0</v>
      </c>
      <c r="CC87" s="65">
        <v>0</v>
      </c>
      <c r="CD87" s="65">
        <v>0</v>
      </c>
      <c r="CE87" s="65">
        <v>0</v>
      </c>
      <c r="CF87" s="65">
        <v>0</v>
      </c>
      <c r="CG87" s="65">
        <v>0</v>
      </c>
      <c r="CH87" s="65">
        <v>0</v>
      </c>
      <c r="CI87" s="65">
        <v>0</v>
      </c>
      <c r="CJ87" s="65">
        <v>0</v>
      </c>
      <c r="CK87" s="65">
        <v>0</v>
      </c>
      <c r="CL87" s="65">
        <v>0</v>
      </c>
      <c r="CM87" s="65">
        <v>0</v>
      </c>
      <c r="CN87" s="65">
        <v>0</v>
      </c>
      <c r="CO87" s="65">
        <v>0</v>
      </c>
      <c r="CP87" s="65">
        <v>0</v>
      </c>
      <c r="CQ87" s="65">
        <v>0</v>
      </c>
      <c r="CR87" s="65">
        <v>0</v>
      </c>
      <c r="CS87" s="65">
        <v>0</v>
      </c>
      <c r="CT87" s="65">
        <v>0</v>
      </c>
      <c r="CU87" s="65">
        <v>0</v>
      </c>
      <c r="CV87" s="65">
        <v>0</v>
      </c>
      <c r="CW87" s="65">
        <v>0</v>
      </c>
      <c r="CX87" s="65">
        <v>0</v>
      </c>
      <c r="CY87" s="65">
        <v>0</v>
      </c>
      <c r="CZ87" s="65">
        <v>0</v>
      </c>
      <c r="DA87" s="65">
        <v>0</v>
      </c>
      <c r="DB87" s="65">
        <v>0</v>
      </c>
      <c r="DC87" s="65">
        <v>0</v>
      </c>
      <c r="DD87" s="65">
        <v>0</v>
      </c>
      <c r="DE87" s="65">
        <v>0</v>
      </c>
      <c r="DF87" s="65">
        <v>0</v>
      </c>
      <c r="DG87" s="65">
        <v>0</v>
      </c>
      <c r="DH87" s="65">
        <v>0</v>
      </c>
      <c r="DI87" s="65">
        <v>0</v>
      </c>
      <c r="DJ87" s="65">
        <v>0</v>
      </c>
      <c r="DK87" s="65">
        <v>0</v>
      </c>
      <c r="DL87" s="65">
        <v>0</v>
      </c>
      <c r="DM87" s="65">
        <v>0</v>
      </c>
      <c r="DN87" s="65">
        <v>0</v>
      </c>
      <c r="DO87" s="65">
        <v>0</v>
      </c>
      <c r="DP87" s="65">
        <v>0</v>
      </c>
      <c r="DQ87" s="65">
        <v>0</v>
      </c>
      <c r="DR87" s="65">
        <v>0</v>
      </c>
      <c r="DS87" s="65">
        <v>0</v>
      </c>
      <c r="DT87" s="14"/>
      <c r="DU87" s="10"/>
    </row>
    <row r="88" spans="5:125">
      <c r="E88" s="12"/>
      <c r="F88" s="13"/>
      <c r="G88" s="13"/>
      <c r="H88" s="13"/>
      <c r="I88" s="13"/>
      <c r="J88" s="13"/>
      <c r="K88" s="39">
        <v>579</v>
      </c>
      <c r="L88" s="36" t="s">
        <v>91</v>
      </c>
      <c r="M88" s="59">
        <v>1.1174978971127241</v>
      </c>
      <c r="N88" s="61">
        <v>0.20982552264750962</v>
      </c>
      <c r="O88" s="65">
        <v>3.6241727630515825E-4</v>
      </c>
      <c r="P88" s="65">
        <v>2.5088951658617115E-4</v>
      </c>
      <c r="Q88" s="65">
        <v>0</v>
      </c>
      <c r="R88" s="65">
        <v>0</v>
      </c>
      <c r="S88" s="65">
        <v>0</v>
      </c>
      <c r="T88" s="65">
        <v>0</v>
      </c>
      <c r="U88" s="65">
        <v>0</v>
      </c>
      <c r="V88" s="65">
        <v>0</v>
      </c>
      <c r="W88" s="65">
        <v>0</v>
      </c>
      <c r="X88" s="65">
        <v>0</v>
      </c>
      <c r="Y88" s="65">
        <v>0</v>
      </c>
      <c r="Z88" s="65">
        <v>0</v>
      </c>
      <c r="AA88" s="65">
        <v>0</v>
      </c>
      <c r="AB88" s="65">
        <v>0</v>
      </c>
      <c r="AC88" s="65">
        <v>0</v>
      </c>
      <c r="AD88" s="65">
        <v>0</v>
      </c>
      <c r="AE88" s="65">
        <v>0</v>
      </c>
      <c r="AF88" s="65">
        <v>0</v>
      </c>
      <c r="AG88" s="65">
        <v>0</v>
      </c>
      <c r="AH88" s="65">
        <v>0</v>
      </c>
      <c r="AI88" s="65">
        <v>0</v>
      </c>
      <c r="AJ88" s="65">
        <v>0</v>
      </c>
      <c r="AK88" s="65">
        <v>0</v>
      </c>
      <c r="AL88" s="65">
        <v>0</v>
      </c>
      <c r="AM88" s="65">
        <v>0</v>
      </c>
      <c r="AN88" s="65">
        <v>0</v>
      </c>
      <c r="AO88" s="65">
        <v>0</v>
      </c>
      <c r="AP88" s="65">
        <v>0</v>
      </c>
      <c r="AQ88" s="65">
        <v>0</v>
      </c>
      <c r="AR88" s="65">
        <v>0</v>
      </c>
      <c r="AS88" s="65">
        <v>0</v>
      </c>
      <c r="AT88" s="65">
        <v>0</v>
      </c>
      <c r="AU88" s="65">
        <v>0</v>
      </c>
      <c r="AV88" s="65">
        <v>0</v>
      </c>
      <c r="AW88" s="65">
        <v>0</v>
      </c>
      <c r="AX88" s="65">
        <v>0</v>
      </c>
      <c r="AY88" s="65">
        <v>0</v>
      </c>
      <c r="AZ88" s="65">
        <v>0</v>
      </c>
      <c r="BA88" s="65">
        <v>0</v>
      </c>
      <c r="BB88" s="65">
        <v>0</v>
      </c>
      <c r="BC88" s="65">
        <v>0</v>
      </c>
      <c r="BD88" s="65">
        <v>0</v>
      </c>
      <c r="BE88" s="65">
        <v>0</v>
      </c>
      <c r="BF88" s="65">
        <v>0</v>
      </c>
      <c r="BG88" s="65">
        <v>0</v>
      </c>
      <c r="BH88" s="65">
        <v>0</v>
      </c>
      <c r="BI88" s="65">
        <v>0</v>
      </c>
      <c r="BJ88" s="65">
        <v>0</v>
      </c>
      <c r="BK88" s="65">
        <v>0</v>
      </c>
      <c r="BL88" s="65">
        <v>0</v>
      </c>
      <c r="BM88" s="65">
        <v>0</v>
      </c>
      <c r="BN88" s="65">
        <v>0</v>
      </c>
      <c r="BO88" s="65">
        <v>0</v>
      </c>
      <c r="BP88" s="65">
        <v>0</v>
      </c>
      <c r="BQ88" s="65">
        <v>0</v>
      </c>
      <c r="BR88" s="65">
        <v>0</v>
      </c>
      <c r="BS88" s="65">
        <v>0</v>
      </c>
      <c r="BT88" s="65">
        <v>0</v>
      </c>
      <c r="BU88" s="65">
        <v>0</v>
      </c>
      <c r="BV88" s="65">
        <v>0</v>
      </c>
      <c r="BW88" s="65">
        <v>0</v>
      </c>
      <c r="BX88" s="65">
        <v>0</v>
      </c>
      <c r="BY88" s="65">
        <v>0</v>
      </c>
      <c r="BZ88" s="65">
        <v>0</v>
      </c>
      <c r="CA88" s="65">
        <v>0</v>
      </c>
      <c r="CB88" s="65">
        <v>0</v>
      </c>
      <c r="CC88" s="65">
        <v>0</v>
      </c>
      <c r="CD88" s="65">
        <v>0</v>
      </c>
      <c r="CE88" s="65">
        <v>0</v>
      </c>
      <c r="CF88" s="65">
        <v>0</v>
      </c>
      <c r="CG88" s="65">
        <v>0</v>
      </c>
      <c r="CH88" s="65">
        <v>0</v>
      </c>
      <c r="CI88" s="65">
        <v>0</v>
      </c>
      <c r="CJ88" s="65">
        <v>0</v>
      </c>
      <c r="CK88" s="65">
        <v>0</v>
      </c>
      <c r="CL88" s="65">
        <v>0</v>
      </c>
      <c r="CM88" s="65">
        <v>0</v>
      </c>
      <c r="CN88" s="65">
        <v>0</v>
      </c>
      <c r="CO88" s="65">
        <v>0</v>
      </c>
      <c r="CP88" s="65">
        <v>0</v>
      </c>
      <c r="CQ88" s="65">
        <v>0</v>
      </c>
      <c r="CR88" s="65">
        <v>0</v>
      </c>
      <c r="CS88" s="65">
        <v>0</v>
      </c>
      <c r="CT88" s="65">
        <v>0</v>
      </c>
      <c r="CU88" s="65">
        <v>0</v>
      </c>
      <c r="CV88" s="65">
        <v>0</v>
      </c>
      <c r="CW88" s="65">
        <v>0</v>
      </c>
      <c r="CX88" s="65">
        <v>0</v>
      </c>
      <c r="CY88" s="65">
        <v>0</v>
      </c>
      <c r="CZ88" s="65">
        <v>0</v>
      </c>
      <c r="DA88" s="65">
        <v>0</v>
      </c>
      <c r="DB88" s="65">
        <v>0</v>
      </c>
      <c r="DC88" s="65">
        <v>0</v>
      </c>
      <c r="DD88" s="65">
        <v>0</v>
      </c>
      <c r="DE88" s="65">
        <v>0</v>
      </c>
      <c r="DF88" s="65">
        <v>0</v>
      </c>
      <c r="DG88" s="65">
        <v>0</v>
      </c>
      <c r="DH88" s="65">
        <v>0</v>
      </c>
      <c r="DI88" s="65">
        <v>0</v>
      </c>
      <c r="DJ88" s="65">
        <v>0</v>
      </c>
      <c r="DK88" s="65">
        <v>0</v>
      </c>
      <c r="DL88" s="65">
        <v>0</v>
      </c>
      <c r="DM88" s="65">
        <v>0</v>
      </c>
      <c r="DN88" s="65">
        <v>0</v>
      </c>
      <c r="DO88" s="65">
        <v>0</v>
      </c>
      <c r="DP88" s="65">
        <v>0</v>
      </c>
      <c r="DQ88" s="65">
        <v>0</v>
      </c>
      <c r="DR88" s="65">
        <v>0</v>
      </c>
      <c r="DS88" s="65">
        <v>0</v>
      </c>
      <c r="DT88" s="14"/>
      <c r="DU88" s="10"/>
    </row>
    <row r="89" spans="5:125">
      <c r="E89" s="12"/>
      <c r="F89" s="13"/>
      <c r="G89" s="13"/>
      <c r="H89" s="13"/>
      <c r="I89" s="13"/>
      <c r="J89" s="13"/>
      <c r="K89" s="39">
        <v>591</v>
      </c>
      <c r="L89" s="36" t="s">
        <v>92</v>
      </c>
      <c r="M89" s="59">
        <v>0.93254410568839985</v>
      </c>
      <c r="N89" s="61">
        <v>0.51295153385379089</v>
      </c>
      <c r="O89" s="65">
        <v>2.6275658104062578E-3</v>
      </c>
      <c r="P89" s="65">
        <v>4.2677674870073885E-4</v>
      </c>
      <c r="Q89" s="65">
        <v>0</v>
      </c>
      <c r="R89" s="65">
        <v>0</v>
      </c>
      <c r="S89" s="65">
        <v>0</v>
      </c>
      <c r="T89" s="65">
        <v>0</v>
      </c>
      <c r="U89" s="65">
        <v>0</v>
      </c>
      <c r="V89" s="65">
        <v>0</v>
      </c>
      <c r="W89" s="65">
        <v>0</v>
      </c>
      <c r="X89" s="65">
        <v>0</v>
      </c>
      <c r="Y89" s="65">
        <v>0</v>
      </c>
      <c r="Z89" s="65">
        <v>0</v>
      </c>
      <c r="AA89" s="65">
        <v>0</v>
      </c>
      <c r="AB89" s="65">
        <v>0</v>
      </c>
      <c r="AC89" s="65">
        <v>0</v>
      </c>
      <c r="AD89" s="65">
        <v>0</v>
      </c>
      <c r="AE89" s="65">
        <v>0</v>
      </c>
      <c r="AF89" s="65">
        <v>0</v>
      </c>
      <c r="AG89" s="65">
        <v>0</v>
      </c>
      <c r="AH89" s="65">
        <v>0</v>
      </c>
      <c r="AI89" s="65">
        <v>0</v>
      </c>
      <c r="AJ89" s="65">
        <v>0</v>
      </c>
      <c r="AK89" s="65">
        <v>0</v>
      </c>
      <c r="AL89" s="65">
        <v>0</v>
      </c>
      <c r="AM89" s="65">
        <v>0</v>
      </c>
      <c r="AN89" s="65">
        <v>0</v>
      </c>
      <c r="AO89" s="65">
        <v>0</v>
      </c>
      <c r="AP89" s="65">
        <v>0</v>
      </c>
      <c r="AQ89" s="65">
        <v>0</v>
      </c>
      <c r="AR89" s="65">
        <v>0</v>
      </c>
      <c r="AS89" s="65">
        <v>0</v>
      </c>
      <c r="AT89" s="65">
        <v>0</v>
      </c>
      <c r="AU89" s="65">
        <v>0</v>
      </c>
      <c r="AV89" s="65">
        <v>0</v>
      </c>
      <c r="AW89" s="65">
        <v>0</v>
      </c>
      <c r="AX89" s="65">
        <v>0</v>
      </c>
      <c r="AY89" s="65">
        <v>0</v>
      </c>
      <c r="AZ89" s="65">
        <v>0</v>
      </c>
      <c r="BA89" s="65">
        <v>0</v>
      </c>
      <c r="BB89" s="65">
        <v>0</v>
      </c>
      <c r="BC89" s="65">
        <v>0</v>
      </c>
      <c r="BD89" s="65">
        <v>0</v>
      </c>
      <c r="BE89" s="65">
        <v>0</v>
      </c>
      <c r="BF89" s="65">
        <v>0</v>
      </c>
      <c r="BG89" s="65">
        <v>0</v>
      </c>
      <c r="BH89" s="65">
        <v>0</v>
      </c>
      <c r="BI89" s="65">
        <v>0</v>
      </c>
      <c r="BJ89" s="65">
        <v>0</v>
      </c>
      <c r="BK89" s="65">
        <v>0</v>
      </c>
      <c r="BL89" s="65">
        <v>0</v>
      </c>
      <c r="BM89" s="65">
        <v>0</v>
      </c>
      <c r="BN89" s="65">
        <v>0</v>
      </c>
      <c r="BO89" s="65">
        <v>0</v>
      </c>
      <c r="BP89" s="65">
        <v>0</v>
      </c>
      <c r="BQ89" s="65">
        <v>0</v>
      </c>
      <c r="BR89" s="65">
        <v>0</v>
      </c>
      <c r="BS89" s="65">
        <v>0</v>
      </c>
      <c r="BT89" s="65">
        <v>0</v>
      </c>
      <c r="BU89" s="65">
        <v>0</v>
      </c>
      <c r="BV89" s="65">
        <v>0</v>
      </c>
      <c r="BW89" s="65">
        <v>0</v>
      </c>
      <c r="BX89" s="65">
        <v>0</v>
      </c>
      <c r="BY89" s="65">
        <v>0</v>
      </c>
      <c r="BZ89" s="65">
        <v>0</v>
      </c>
      <c r="CA89" s="65">
        <v>0</v>
      </c>
      <c r="CB89" s="65">
        <v>0</v>
      </c>
      <c r="CC89" s="65">
        <v>0</v>
      </c>
      <c r="CD89" s="65">
        <v>0</v>
      </c>
      <c r="CE89" s="65">
        <v>0</v>
      </c>
      <c r="CF89" s="65">
        <v>0</v>
      </c>
      <c r="CG89" s="65">
        <v>0</v>
      </c>
      <c r="CH89" s="65">
        <v>0</v>
      </c>
      <c r="CI89" s="65">
        <v>0</v>
      </c>
      <c r="CJ89" s="65">
        <v>0</v>
      </c>
      <c r="CK89" s="65">
        <v>0</v>
      </c>
      <c r="CL89" s="65">
        <v>0</v>
      </c>
      <c r="CM89" s="65">
        <v>0</v>
      </c>
      <c r="CN89" s="65">
        <v>0</v>
      </c>
      <c r="CO89" s="65">
        <v>0</v>
      </c>
      <c r="CP89" s="65">
        <v>0</v>
      </c>
      <c r="CQ89" s="65">
        <v>0</v>
      </c>
      <c r="CR89" s="65">
        <v>0</v>
      </c>
      <c r="CS89" s="65">
        <v>0</v>
      </c>
      <c r="CT89" s="65">
        <v>0</v>
      </c>
      <c r="CU89" s="65">
        <v>0</v>
      </c>
      <c r="CV89" s="65">
        <v>0</v>
      </c>
      <c r="CW89" s="65">
        <v>0</v>
      </c>
      <c r="CX89" s="65">
        <v>0</v>
      </c>
      <c r="CY89" s="65">
        <v>0</v>
      </c>
      <c r="CZ89" s="65">
        <v>0</v>
      </c>
      <c r="DA89" s="65">
        <v>0</v>
      </c>
      <c r="DB89" s="65">
        <v>0</v>
      </c>
      <c r="DC89" s="65">
        <v>0</v>
      </c>
      <c r="DD89" s="65">
        <v>0</v>
      </c>
      <c r="DE89" s="65">
        <v>0</v>
      </c>
      <c r="DF89" s="65">
        <v>0</v>
      </c>
      <c r="DG89" s="65">
        <v>0</v>
      </c>
      <c r="DH89" s="65">
        <v>0</v>
      </c>
      <c r="DI89" s="65">
        <v>0</v>
      </c>
      <c r="DJ89" s="65">
        <v>0</v>
      </c>
      <c r="DK89" s="65">
        <v>0</v>
      </c>
      <c r="DL89" s="65">
        <v>0</v>
      </c>
      <c r="DM89" s="65">
        <v>0</v>
      </c>
      <c r="DN89" s="65">
        <v>0</v>
      </c>
      <c r="DO89" s="65">
        <v>0</v>
      </c>
      <c r="DP89" s="65">
        <v>0</v>
      </c>
      <c r="DQ89" s="65">
        <v>0</v>
      </c>
      <c r="DR89" s="65">
        <v>0</v>
      </c>
      <c r="DS89" s="65">
        <v>0</v>
      </c>
      <c r="DT89" s="14"/>
      <c r="DU89" s="10"/>
    </row>
    <row r="90" spans="5:125">
      <c r="E90" s="12"/>
      <c r="F90" s="13"/>
      <c r="G90" s="13"/>
      <c r="H90" s="13"/>
      <c r="I90" s="13"/>
      <c r="J90" s="13"/>
      <c r="K90" s="39">
        <v>592</v>
      </c>
      <c r="L90" s="36" t="s">
        <v>93</v>
      </c>
      <c r="M90" s="59">
        <v>1.0429375865029142</v>
      </c>
      <c r="N90" s="61">
        <v>0.50839688252848236</v>
      </c>
      <c r="O90" s="65">
        <v>6.1717751480116272E-5</v>
      </c>
      <c r="P90" s="65">
        <v>9.2659965264438077E-5</v>
      </c>
      <c r="Q90" s="65">
        <v>0</v>
      </c>
      <c r="R90" s="65">
        <v>0</v>
      </c>
      <c r="S90" s="65">
        <v>0</v>
      </c>
      <c r="T90" s="65">
        <v>0</v>
      </c>
      <c r="U90" s="65">
        <v>0</v>
      </c>
      <c r="V90" s="65">
        <v>0</v>
      </c>
      <c r="W90" s="65">
        <v>0</v>
      </c>
      <c r="X90" s="65">
        <v>0</v>
      </c>
      <c r="Y90" s="65">
        <v>0</v>
      </c>
      <c r="Z90" s="65">
        <v>0</v>
      </c>
      <c r="AA90" s="65">
        <v>0</v>
      </c>
      <c r="AB90" s="65">
        <v>0</v>
      </c>
      <c r="AC90" s="65">
        <v>0</v>
      </c>
      <c r="AD90" s="65">
        <v>0</v>
      </c>
      <c r="AE90" s="65">
        <v>0</v>
      </c>
      <c r="AF90" s="65">
        <v>0</v>
      </c>
      <c r="AG90" s="65">
        <v>0</v>
      </c>
      <c r="AH90" s="65">
        <v>0</v>
      </c>
      <c r="AI90" s="65">
        <v>0</v>
      </c>
      <c r="AJ90" s="65">
        <v>0</v>
      </c>
      <c r="AK90" s="65">
        <v>0</v>
      </c>
      <c r="AL90" s="65">
        <v>0</v>
      </c>
      <c r="AM90" s="65">
        <v>0</v>
      </c>
      <c r="AN90" s="65">
        <v>0</v>
      </c>
      <c r="AO90" s="65">
        <v>0</v>
      </c>
      <c r="AP90" s="65">
        <v>0</v>
      </c>
      <c r="AQ90" s="65">
        <v>0</v>
      </c>
      <c r="AR90" s="65">
        <v>0</v>
      </c>
      <c r="AS90" s="65">
        <v>0</v>
      </c>
      <c r="AT90" s="65">
        <v>0</v>
      </c>
      <c r="AU90" s="65">
        <v>0</v>
      </c>
      <c r="AV90" s="65">
        <v>0</v>
      </c>
      <c r="AW90" s="65">
        <v>0</v>
      </c>
      <c r="AX90" s="65">
        <v>0</v>
      </c>
      <c r="AY90" s="65">
        <v>0</v>
      </c>
      <c r="AZ90" s="65">
        <v>0</v>
      </c>
      <c r="BA90" s="65">
        <v>0</v>
      </c>
      <c r="BB90" s="65">
        <v>0</v>
      </c>
      <c r="BC90" s="65">
        <v>0</v>
      </c>
      <c r="BD90" s="65">
        <v>0</v>
      </c>
      <c r="BE90" s="65">
        <v>0</v>
      </c>
      <c r="BF90" s="65">
        <v>0</v>
      </c>
      <c r="BG90" s="65">
        <v>0</v>
      </c>
      <c r="BH90" s="65">
        <v>0</v>
      </c>
      <c r="BI90" s="65">
        <v>0</v>
      </c>
      <c r="BJ90" s="65">
        <v>0</v>
      </c>
      <c r="BK90" s="65">
        <v>0</v>
      </c>
      <c r="BL90" s="65">
        <v>0</v>
      </c>
      <c r="BM90" s="65">
        <v>0</v>
      </c>
      <c r="BN90" s="65">
        <v>0</v>
      </c>
      <c r="BO90" s="65">
        <v>0</v>
      </c>
      <c r="BP90" s="65">
        <v>0</v>
      </c>
      <c r="BQ90" s="65">
        <v>0</v>
      </c>
      <c r="BR90" s="65">
        <v>0</v>
      </c>
      <c r="BS90" s="65">
        <v>0</v>
      </c>
      <c r="BT90" s="65">
        <v>0</v>
      </c>
      <c r="BU90" s="65">
        <v>0</v>
      </c>
      <c r="BV90" s="65">
        <v>0</v>
      </c>
      <c r="BW90" s="65">
        <v>0</v>
      </c>
      <c r="BX90" s="65">
        <v>0</v>
      </c>
      <c r="BY90" s="65">
        <v>0</v>
      </c>
      <c r="BZ90" s="65">
        <v>0</v>
      </c>
      <c r="CA90" s="65">
        <v>0</v>
      </c>
      <c r="CB90" s="65">
        <v>0</v>
      </c>
      <c r="CC90" s="65">
        <v>0</v>
      </c>
      <c r="CD90" s="65">
        <v>0</v>
      </c>
      <c r="CE90" s="65">
        <v>0</v>
      </c>
      <c r="CF90" s="65">
        <v>0</v>
      </c>
      <c r="CG90" s="65">
        <v>0</v>
      </c>
      <c r="CH90" s="65">
        <v>0</v>
      </c>
      <c r="CI90" s="65">
        <v>0</v>
      </c>
      <c r="CJ90" s="65">
        <v>0</v>
      </c>
      <c r="CK90" s="65">
        <v>0</v>
      </c>
      <c r="CL90" s="65">
        <v>0</v>
      </c>
      <c r="CM90" s="65">
        <v>0</v>
      </c>
      <c r="CN90" s="65">
        <v>0</v>
      </c>
      <c r="CO90" s="65">
        <v>0</v>
      </c>
      <c r="CP90" s="65">
        <v>0</v>
      </c>
      <c r="CQ90" s="65">
        <v>0</v>
      </c>
      <c r="CR90" s="65">
        <v>0</v>
      </c>
      <c r="CS90" s="65">
        <v>0</v>
      </c>
      <c r="CT90" s="65">
        <v>0</v>
      </c>
      <c r="CU90" s="65">
        <v>0</v>
      </c>
      <c r="CV90" s="65">
        <v>0</v>
      </c>
      <c r="CW90" s="65">
        <v>0</v>
      </c>
      <c r="CX90" s="65">
        <v>0</v>
      </c>
      <c r="CY90" s="65">
        <v>0</v>
      </c>
      <c r="CZ90" s="65">
        <v>0</v>
      </c>
      <c r="DA90" s="65">
        <v>0</v>
      </c>
      <c r="DB90" s="65">
        <v>0</v>
      </c>
      <c r="DC90" s="65">
        <v>0</v>
      </c>
      <c r="DD90" s="65">
        <v>0</v>
      </c>
      <c r="DE90" s="65">
        <v>0</v>
      </c>
      <c r="DF90" s="65">
        <v>0</v>
      </c>
      <c r="DG90" s="65">
        <v>0</v>
      </c>
      <c r="DH90" s="65">
        <v>0</v>
      </c>
      <c r="DI90" s="65">
        <v>0</v>
      </c>
      <c r="DJ90" s="65">
        <v>0</v>
      </c>
      <c r="DK90" s="65">
        <v>0</v>
      </c>
      <c r="DL90" s="65">
        <v>0</v>
      </c>
      <c r="DM90" s="65">
        <v>0</v>
      </c>
      <c r="DN90" s="65">
        <v>0</v>
      </c>
      <c r="DO90" s="65">
        <v>0</v>
      </c>
      <c r="DP90" s="65">
        <v>0</v>
      </c>
      <c r="DQ90" s="65">
        <v>0</v>
      </c>
      <c r="DR90" s="65">
        <v>0</v>
      </c>
      <c r="DS90" s="65">
        <v>0</v>
      </c>
      <c r="DT90" s="14"/>
      <c r="DU90" s="10"/>
    </row>
    <row r="91" spans="5:125">
      <c r="E91" s="12"/>
      <c r="F91" s="13"/>
      <c r="G91" s="13"/>
      <c r="H91" s="13"/>
      <c r="I91" s="13"/>
      <c r="J91" s="13"/>
      <c r="K91" s="39">
        <v>593</v>
      </c>
      <c r="L91" s="36" t="s">
        <v>94</v>
      </c>
      <c r="M91" s="59">
        <v>1.0458052771621891</v>
      </c>
      <c r="N91" s="61">
        <v>0.40507525234798442</v>
      </c>
      <c r="O91" s="65">
        <v>3.576375356043493E-3</v>
      </c>
      <c r="P91" s="65">
        <v>2.4385571451878501E-3</v>
      </c>
      <c r="Q91" s="65">
        <v>1.1922622992654177E-3</v>
      </c>
      <c r="R91" s="65">
        <v>1.1920158267639713E-3</v>
      </c>
      <c r="S91" s="65">
        <v>3.2595346959153171E-2</v>
      </c>
      <c r="T91" s="65">
        <v>6.6352640073970327E-3</v>
      </c>
      <c r="U91" s="65">
        <v>2.5834601129444339E-2</v>
      </c>
      <c r="V91" s="65">
        <v>7.5721459967545326E-2</v>
      </c>
      <c r="W91" s="65">
        <v>2.4714243714797127E-3</v>
      </c>
      <c r="X91" s="65">
        <v>5.9229726778577865E-2</v>
      </c>
      <c r="Y91" s="65">
        <v>2.5579993237013997E-2</v>
      </c>
      <c r="Z91" s="65">
        <v>0.17071651446356192</v>
      </c>
      <c r="AA91" s="65">
        <v>0</v>
      </c>
      <c r="AB91" s="65">
        <v>4.0748067331390567E-2</v>
      </c>
      <c r="AC91" s="65">
        <v>6.4868070450355628E-2</v>
      </c>
      <c r="AD91" s="65">
        <v>1.7203998422891401E-2</v>
      </c>
      <c r="AE91" s="65">
        <v>0.11438318727724876</v>
      </c>
      <c r="AF91" s="65">
        <v>1.3693264678896989E-2</v>
      </c>
      <c r="AG91" s="65">
        <v>6.0746700590642785E-2</v>
      </c>
      <c r="AH91" s="65">
        <v>0.11659331316203474</v>
      </c>
      <c r="AI91" s="65">
        <v>2.2407357709477434E-2</v>
      </c>
      <c r="AJ91" s="65">
        <v>1.2149102709017253E-2</v>
      </c>
      <c r="AK91" s="65">
        <v>1.3012910265776339E-2</v>
      </c>
      <c r="AL91" s="65">
        <v>5.3032903149367351E-2</v>
      </c>
      <c r="AM91" s="65">
        <v>2.8688338199239934E-2</v>
      </c>
      <c r="AN91" s="65">
        <v>1.3162890227273499E-2</v>
      </c>
      <c r="AO91" s="65">
        <v>3.9956829452376524E-2</v>
      </c>
      <c r="AP91" s="65">
        <v>6.9335853824215712E-2</v>
      </c>
      <c r="AQ91" s="65">
        <v>4.2154439353012427E-2</v>
      </c>
      <c r="AR91" s="65">
        <v>0.17762123419487694</v>
      </c>
      <c r="AS91" s="65">
        <v>2.3299021989127269E-2</v>
      </c>
      <c r="AT91" s="65">
        <v>4.6734616007983301E-2</v>
      </c>
      <c r="AU91" s="65">
        <v>4.4591327244533231E-3</v>
      </c>
      <c r="AV91" s="65">
        <v>4.9558695334798689E-2</v>
      </c>
      <c r="AW91" s="65">
        <v>2.5541915521312575E-2</v>
      </c>
      <c r="AX91" s="65">
        <v>7.0739683313615367E-2</v>
      </c>
      <c r="AY91" s="65">
        <v>3.0728139874595318E-2</v>
      </c>
      <c r="AZ91" s="65">
        <v>6.052676889079181E-2</v>
      </c>
      <c r="BA91" s="65">
        <v>2.815256551854339E-2</v>
      </c>
      <c r="BB91" s="65">
        <v>4.5964850638078363E-2</v>
      </c>
      <c r="BC91" s="65">
        <v>3.8916836611986541E-2</v>
      </c>
      <c r="BD91" s="65">
        <v>3.9782624901019963E-2</v>
      </c>
      <c r="BE91" s="65">
        <v>7.6556452740494968E-2</v>
      </c>
      <c r="BF91" s="65">
        <v>0.15296319608920533</v>
      </c>
      <c r="BG91" s="65">
        <v>8.7162748221130348E-2</v>
      </c>
      <c r="BH91" s="65">
        <v>3.2820196368812941E-2</v>
      </c>
      <c r="BI91" s="65">
        <v>3.5938275710990862E-2</v>
      </c>
      <c r="BJ91" s="65">
        <v>6.4933821789225341E-2</v>
      </c>
      <c r="BK91" s="65">
        <v>6.5879729659951369E-2</v>
      </c>
      <c r="BL91" s="65">
        <v>0.16176826270579181</v>
      </c>
      <c r="BM91" s="65">
        <v>6.7621622917619209E-2</v>
      </c>
      <c r="BN91" s="65">
        <v>8.6761258889287166E-2</v>
      </c>
      <c r="BO91" s="65">
        <v>0.13714636974889627</v>
      </c>
      <c r="BP91" s="65">
        <v>0.13860431843472384</v>
      </c>
      <c r="BQ91" s="65">
        <v>9.723507147371542E-2</v>
      </c>
      <c r="BR91" s="65">
        <v>0.21805425533403358</v>
      </c>
      <c r="BS91" s="65">
        <v>5.2432200566275733E-2</v>
      </c>
      <c r="BT91" s="65">
        <v>3.0715511029309021E-2</v>
      </c>
      <c r="BU91" s="65">
        <v>2.89531045735636E-2</v>
      </c>
      <c r="BV91" s="65">
        <v>3.0194785575663172E-2</v>
      </c>
      <c r="BW91" s="65">
        <v>9.7750346615798206E-2</v>
      </c>
      <c r="BX91" s="65">
        <v>1.067794680508348E-2</v>
      </c>
      <c r="BY91" s="65">
        <v>0.17691762430450927</v>
      </c>
      <c r="BZ91" s="65">
        <v>7.4851518475108514E-2</v>
      </c>
      <c r="CA91" s="65">
        <v>4.6361118473242521E-2</v>
      </c>
      <c r="CB91" s="65">
        <v>0</v>
      </c>
      <c r="CC91" s="65">
        <v>7.7459423553423043E-2</v>
      </c>
      <c r="CD91" s="65">
        <v>1.3902125954668343E-3</v>
      </c>
      <c r="CE91" s="65">
        <v>0.11431203099855801</v>
      </c>
      <c r="CF91" s="65">
        <v>0</v>
      </c>
      <c r="CG91" s="65">
        <v>6.4711358661727225E-2</v>
      </c>
      <c r="CH91" s="65">
        <v>0.24893760061202821</v>
      </c>
      <c r="CI91" s="65">
        <v>0.7070393129458894</v>
      </c>
      <c r="CJ91" s="65">
        <v>8.1497311442202278E-2</v>
      </c>
      <c r="CK91" s="65">
        <v>4.7147398752504566E-2</v>
      </c>
      <c r="CL91" s="65">
        <v>0</v>
      </c>
      <c r="CM91" s="65">
        <v>5.9830917629330651E-3</v>
      </c>
      <c r="CN91" s="65">
        <v>6.9954977498085241E-2</v>
      </c>
      <c r="CO91" s="65">
        <v>0</v>
      </c>
      <c r="CP91" s="65">
        <v>4.9515277592714985E-2</v>
      </c>
      <c r="CQ91" s="65">
        <v>8.1353178321177597E-2</v>
      </c>
      <c r="CR91" s="65">
        <v>0.29290078814465265</v>
      </c>
      <c r="CS91" s="65">
        <v>4.2705424484640278E-2</v>
      </c>
      <c r="CT91" s="65">
        <v>7.8413757560113928E-2</v>
      </c>
      <c r="CU91" s="65">
        <v>0.24698312668492067</v>
      </c>
      <c r="CV91" s="65">
        <v>8.9772906783672196E-2</v>
      </c>
      <c r="CW91" s="65">
        <v>0.14445519312588659</v>
      </c>
      <c r="CX91" s="65">
        <v>0.5451048890150394</v>
      </c>
      <c r="CY91" s="65">
        <v>0.40872052028384614</v>
      </c>
      <c r="CZ91" s="65">
        <v>0.32424162200900902</v>
      </c>
      <c r="DA91" s="65">
        <v>0.21700282533435311</v>
      </c>
      <c r="DB91" s="65">
        <v>2.35498322241804E-2</v>
      </c>
      <c r="DC91" s="65">
        <v>0.25251693663589447</v>
      </c>
      <c r="DD91" s="65">
        <v>3.1407194163492205E-2</v>
      </c>
      <c r="DE91" s="65">
        <v>6.6495760331443568E-2</v>
      </c>
      <c r="DF91" s="65">
        <v>0.14482320145322011</v>
      </c>
      <c r="DG91" s="65">
        <v>4.9461290712251423E-2</v>
      </c>
      <c r="DH91" s="65">
        <v>0.25795285402355989</v>
      </c>
      <c r="DI91" s="65">
        <v>1.1066244562867473E-2</v>
      </c>
      <c r="DJ91" s="65">
        <v>0.65512280930072964</v>
      </c>
      <c r="DK91" s="65">
        <v>2.5787606591466308E-2</v>
      </c>
      <c r="DL91" s="65">
        <v>5.9463882371857769E-2</v>
      </c>
      <c r="DM91" s="65">
        <v>8.1050347418026719E-3</v>
      </c>
      <c r="DN91" s="65">
        <v>9.3567281420093712E-2</v>
      </c>
      <c r="DO91" s="65">
        <v>5.8625258618571006E-2</v>
      </c>
      <c r="DP91" s="65">
        <v>2.7795485259562488E-2</v>
      </c>
      <c r="DQ91" s="65">
        <v>5.7590885016072867E-2</v>
      </c>
      <c r="DR91" s="65">
        <v>0</v>
      </c>
      <c r="DS91" s="65">
        <v>0</v>
      </c>
      <c r="DT91" s="14"/>
      <c r="DU91" s="10"/>
    </row>
    <row r="92" spans="5:125">
      <c r="E92" s="12"/>
      <c r="F92" s="13"/>
      <c r="G92" s="13"/>
      <c r="H92" s="13"/>
      <c r="I92" s="13"/>
      <c r="J92" s="13"/>
      <c r="K92" s="39">
        <v>594</v>
      </c>
      <c r="L92" s="36" t="s">
        <v>95</v>
      </c>
      <c r="M92" s="59">
        <v>1.0127547216054087</v>
      </c>
      <c r="N92" s="61">
        <v>0.76054594928672226</v>
      </c>
      <c r="O92" s="65">
        <v>1.2547446846724821E-5</v>
      </c>
      <c r="P92" s="65">
        <v>8.5981621115008617E-5</v>
      </c>
      <c r="Q92" s="65">
        <v>0</v>
      </c>
      <c r="R92" s="65">
        <v>0</v>
      </c>
      <c r="S92" s="65">
        <v>0</v>
      </c>
      <c r="T92" s="65">
        <v>0</v>
      </c>
      <c r="U92" s="65">
        <v>0</v>
      </c>
      <c r="V92" s="65">
        <v>0</v>
      </c>
      <c r="W92" s="65">
        <v>0</v>
      </c>
      <c r="X92" s="65">
        <v>0</v>
      </c>
      <c r="Y92" s="65">
        <v>0</v>
      </c>
      <c r="Z92" s="65">
        <v>0</v>
      </c>
      <c r="AA92" s="65">
        <v>0</v>
      </c>
      <c r="AB92" s="65">
        <v>0</v>
      </c>
      <c r="AC92" s="65">
        <v>0</v>
      </c>
      <c r="AD92" s="65">
        <v>0</v>
      </c>
      <c r="AE92" s="65">
        <v>0</v>
      </c>
      <c r="AF92" s="65">
        <v>0</v>
      </c>
      <c r="AG92" s="65">
        <v>0</v>
      </c>
      <c r="AH92" s="65">
        <v>0</v>
      </c>
      <c r="AI92" s="65">
        <v>0</v>
      </c>
      <c r="AJ92" s="65">
        <v>0</v>
      </c>
      <c r="AK92" s="65">
        <v>0</v>
      </c>
      <c r="AL92" s="65">
        <v>0</v>
      </c>
      <c r="AM92" s="65">
        <v>0</v>
      </c>
      <c r="AN92" s="65">
        <v>0</v>
      </c>
      <c r="AO92" s="65">
        <v>0</v>
      </c>
      <c r="AP92" s="65">
        <v>0</v>
      </c>
      <c r="AQ92" s="65">
        <v>0</v>
      </c>
      <c r="AR92" s="65">
        <v>0</v>
      </c>
      <c r="AS92" s="65">
        <v>0</v>
      </c>
      <c r="AT92" s="65">
        <v>0</v>
      </c>
      <c r="AU92" s="65">
        <v>0</v>
      </c>
      <c r="AV92" s="65">
        <v>0</v>
      </c>
      <c r="AW92" s="65">
        <v>0</v>
      </c>
      <c r="AX92" s="65">
        <v>0</v>
      </c>
      <c r="AY92" s="65">
        <v>0</v>
      </c>
      <c r="AZ92" s="65">
        <v>0</v>
      </c>
      <c r="BA92" s="65">
        <v>0</v>
      </c>
      <c r="BB92" s="65">
        <v>0</v>
      </c>
      <c r="BC92" s="65">
        <v>0</v>
      </c>
      <c r="BD92" s="65">
        <v>0</v>
      </c>
      <c r="BE92" s="65">
        <v>0</v>
      </c>
      <c r="BF92" s="65">
        <v>0</v>
      </c>
      <c r="BG92" s="65">
        <v>0</v>
      </c>
      <c r="BH92" s="65">
        <v>0</v>
      </c>
      <c r="BI92" s="65">
        <v>0</v>
      </c>
      <c r="BJ92" s="65">
        <v>0</v>
      </c>
      <c r="BK92" s="65">
        <v>0</v>
      </c>
      <c r="BL92" s="65">
        <v>0</v>
      </c>
      <c r="BM92" s="65">
        <v>0</v>
      </c>
      <c r="BN92" s="65">
        <v>0</v>
      </c>
      <c r="BO92" s="65">
        <v>0</v>
      </c>
      <c r="BP92" s="65">
        <v>0</v>
      </c>
      <c r="BQ92" s="65">
        <v>0</v>
      </c>
      <c r="BR92" s="65">
        <v>0</v>
      </c>
      <c r="BS92" s="65">
        <v>0</v>
      </c>
      <c r="BT92" s="65">
        <v>0</v>
      </c>
      <c r="BU92" s="65">
        <v>0</v>
      </c>
      <c r="BV92" s="65">
        <v>0</v>
      </c>
      <c r="BW92" s="65">
        <v>0</v>
      </c>
      <c r="BX92" s="65">
        <v>0</v>
      </c>
      <c r="BY92" s="65">
        <v>0</v>
      </c>
      <c r="BZ92" s="65">
        <v>0</v>
      </c>
      <c r="CA92" s="65">
        <v>0</v>
      </c>
      <c r="CB92" s="65">
        <v>0</v>
      </c>
      <c r="CC92" s="65">
        <v>0</v>
      </c>
      <c r="CD92" s="65">
        <v>0</v>
      </c>
      <c r="CE92" s="65">
        <v>0</v>
      </c>
      <c r="CF92" s="65">
        <v>0</v>
      </c>
      <c r="CG92" s="65">
        <v>0</v>
      </c>
      <c r="CH92" s="65">
        <v>0</v>
      </c>
      <c r="CI92" s="65">
        <v>0</v>
      </c>
      <c r="CJ92" s="65">
        <v>0</v>
      </c>
      <c r="CK92" s="65">
        <v>0</v>
      </c>
      <c r="CL92" s="65">
        <v>0</v>
      </c>
      <c r="CM92" s="65">
        <v>0</v>
      </c>
      <c r="CN92" s="65">
        <v>0</v>
      </c>
      <c r="CO92" s="65">
        <v>0</v>
      </c>
      <c r="CP92" s="65">
        <v>0</v>
      </c>
      <c r="CQ92" s="65">
        <v>0</v>
      </c>
      <c r="CR92" s="65">
        <v>0</v>
      </c>
      <c r="CS92" s="65">
        <v>0</v>
      </c>
      <c r="CT92" s="65">
        <v>0</v>
      </c>
      <c r="CU92" s="65">
        <v>0</v>
      </c>
      <c r="CV92" s="65">
        <v>0</v>
      </c>
      <c r="CW92" s="65">
        <v>0</v>
      </c>
      <c r="CX92" s="65">
        <v>0</v>
      </c>
      <c r="CY92" s="65">
        <v>0</v>
      </c>
      <c r="CZ92" s="65">
        <v>0</v>
      </c>
      <c r="DA92" s="65">
        <v>0</v>
      </c>
      <c r="DB92" s="65">
        <v>0</v>
      </c>
      <c r="DC92" s="65">
        <v>0</v>
      </c>
      <c r="DD92" s="65">
        <v>0</v>
      </c>
      <c r="DE92" s="65">
        <v>0</v>
      </c>
      <c r="DF92" s="65">
        <v>0</v>
      </c>
      <c r="DG92" s="65">
        <v>0</v>
      </c>
      <c r="DH92" s="65">
        <v>0</v>
      </c>
      <c r="DI92" s="65">
        <v>0</v>
      </c>
      <c r="DJ92" s="65">
        <v>0</v>
      </c>
      <c r="DK92" s="65">
        <v>0</v>
      </c>
      <c r="DL92" s="65">
        <v>0</v>
      </c>
      <c r="DM92" s="65">
        <v>0</v>
      </c>
      <c r="DN92" s="65">
        <v>0</v>
      </c>
      <c r="DO92" s="65">
        <v>0</v>
      </c>
      <c r="DP92" s="65">
        <v>0</v>
      </c>
      <c r="DQ92" s="65">
        <v>0</v>
      </c>
      <c r="DR92" s="65">
        <v>0</v>
      </c>
      <c r="DS92" s="65">
        <v>0</v>
      </c>
      <c r="DT92" s="14"/>
      <c r="DU92" s="10"/>
    </row>
    <row r="93" spans="5:125">
      <c r="E93" s="12"/>
      <c r="F93" s="13"/>
      <c r="G93" s="13"/>
      <c r="H93" s="13"/>
      <c r="I93" s="13"/>
      <c r="J93" s="13"/>
      <c r="K93" s="39">
        <v>595</v>
      </c>
      <c r="L93" s="36" t="s">
        <v>96</v>
      </c>
      <c r="M93" s="59">
        <v>1.0302529158067364</v>
      </c>
      <c r="N93" s="61">
        <v>0.55428675701244212</v>
      </c>
      <c r="O93" s="65">
        <v>2.3988229730178006E-3</v>
      </c>
      <c r="P93" s="65">
        <v>2.0241780888320365E-3</v>
      </c>
      <c r="Q93" s="65">
        <v>0</v>
      </c>
      <c r="R93" s="65">
        <v>0</v>
      </c>
      <c r="S93" s="65">
        <v>0</v>
      </c>
      <c r="T93" s="65">
        <v>0</v>
      </c>
      <c r="U93" s="65">
        <v>0</v>
      </c>
      <c r="V93" s="65">
        <v>0</v>
      </c>
      <c r="W93" s="65">
        <v>0</v>
      </c>
      <c r="X93" s="65">
        <v>0</v>
      </c>
      <c r="Y93" s="65">
        <v>0</v>
      </c>
      <c r="Z93" s="65">
        <v>0</v>
      </c>
      <c r="AA93" s="65">
        <v>0</v>
      </c>
      <c r="AB93" s="65">
        <v>0</v>
      </c>
      <c r="AC93" s="65">
        <v>0</v>
      </c>
      <c r="AD93" s="65">
        <v>0</v>
      </c>
      <c r="AE93" s="65">
        <v>0</v>
      </c>
      <c r="AF93" s="65">
        <v>0</v>
      </c>
      <c r="AG93" s="65">
        <v>0</v>
      </c>
      <c r="AH93" s="65">
        <v>0</v>
      </c>
      <c r="AI93" s="65">
        <v>0</v>
      </c>
      <c r="AJ93" s="65">
        <v>0</v>
      </c>
      <c r="AK93" s="65">
        <v>0</v>
      </c>
      <c r="AL93" s="65">
        <v>0</v>
      </c>
      <c r="AM93" s="65">
        <v>0</v>
      </c>
      <c r="AN93" s="65">
        <v>0</v>
      </c>
      <c r="AO93" s="65">
        <v>0</v>
      </c>
      <c r="AP93" s="65">
        <v>0</v>
      </c>
      <c r="AQ93" s="65">
        <v>0</v>
      </c>
      <c r="AR93" s="65">
        <v>0</v>
      </c>
      <c r="AS93" s="65">
        <v>0</v>
      </c>
      <c r="AT93" s="65">
        <v>0</v>
      </c>
      <c r="AU93" s="65">
        <v>0</v>
      </c>
      <c r="AV93" s="65">
        <v>0</v>
      </c>
      <c r="AW93" s="65">
        <v>0</v>
      </c>
      <c r="AX93" s="65">
        <v>0</v>
      </c>
      <c r="AY93" s="65">
        <v>0</v>
      </c>
      <c r="AZ93" s="65">
        <v>0</v>
      </c>
      <c r="BA93" s="65">
        <v>0</v>
      </c>
      <c r="BB93" s="65">
        <v>0</v>
      </c>
      <c r="BC93" s="65">
        <v>0</v>
      </c>
      <c r="BD93" s="65">
        <v>0</v>
      </c>
      <c r="BE93" s="65">
        <v>0</v>
      </c>
      <c r="BF93" s="65">
        <v>0</v>
      </c>
      <c r="BG93" s="65">
        <v>0</v>
      </c>
      <c r="BH93" s="65">
        <v>0</v>
      </c>
      <c r="BI93" s="65">
        <v>0</v>
      </c>
      <c r="BJ93" s="65">
        <v>0</v>
      </c>
      <c r="BK93" s="65">
        <v>0</v>
      </c>
      <c r="BL93" s="65">
        <v>0</v>
      </c>
      <c r="BM93" s="65">
        <v>0</v>
      </c>
      <c r="BN93" s="65">
        <v>0</v>
      </c>
      <c r="BO93" s="65">
        <v>0</v>
      </c>
      <c r="BP93" s="65">
        <v>0</v>
      </c>
      <c r="BQ93" s="65">
        <v>0</v>
      </c>
      <c r="BR93" s="65">
        <v>0</v>
      </c>
      <c r="BS93" s="65">
        <v>0</v>
      </c>
      <c r="BT93" s="65">
        <v>0</v>
      </c>
      <c r="BU93" s="65">
        <v>0</v>
      </c>
      <c r="BV93" s="65">
        <v>0</v>
      </c>
      <c r="BW93" s="65">
        <v>0</v>
      </c>
      <c r="BX93" s="65">
        <v>0</v>
      </c>
      <c r="BY93" s="65">
        <v>0</v>
      </c>
      <c r="BZ93" s="65">
        <v>0</v>
      </c>
      <c r="CA93" s="65">
        <v>0</v>
      </c>
      <c r="CB93" s="65">
        <v>0</v>
      </c>
      <c r="CC93" s="65">
        <v>0</v>
      </c>
      <c r="CD93" s="65">
        <v>0</v>
      </c>
      <c r="CE93" s="65">
        <v>0</v>
      </c>
      <c r="CF93" s="65">
        <v>0</v>
      </c>
      <c r="CG93" s="65">
        <v>0</v>
      </c>
      <c r="CH93" s="65">
        <v>0</v>
      </c>
      <c r="CI93" s="65">
        <v>0</v>
      </c>
      <c r="CJ93" s="65">
        <v>0</v>
      </c>
      <c r="CK93" s="65">
        <v>0</v>
      </c>
      <c r="CL93" s="65">
        <v>0</v>
      </c>
      <c r="CM93" s="65">
        <v>0</v>
      </c>
      <c r="CN93" s="65">
        <v>0</v>
      </c>
      <c r="CO93" s="65">
        <v>0</v>
      </c>
      <c r="CP93" s="65">
        <v>0</v>
      </c>
      <c r="CQ93" s="65">
        <v>0</v>
      </c>
      <c r="CR93" s="65">
        <v>0</v>
      </c>
      <c r="CS93" s="65">
        <v>0</v>
      </c>
      <c r="CT93" s="65">
        <v>0</v>
      </c>
      <c r="CU93" s="65">
        <v>0</v>
      </c>
      <c r="CV93" s="65">
        <v>0</v>
      </c>
      <c r="CW93" s="65">
        <v>0</v>
      </c>
      <c r="CX93" s="65">
        <v>0</v>
      </c>
      <c r="CY93" s="65">
        <v>0</v>
      </c>
      <c r="CZ93" s="65">
        <v>0</v>
      </c>
      <c r="DA93" s="65">
        <v>0</v>
      </c>
      <c r="DB93" s="65">
        <v>0</v>
      </c>
      <c r="DC93" s="65">
        <v>0</v>
      </c>
      <c r="DD93" s="65">
        <v>0</v>
      </c>
      <c r="DE93" s="65">
        <v>0</v>
      </c>
      <c r="DF93" s="65">
        <v>0</v>
      </c>
      <c r="DG93" s="65">
        <v>0</v>
      </c>
      <c r="DH93" s="65">
        <v>0</v>
      </c>
      <c r="DI93" s="65">
        <v>7.3058529531161492E-3</v>
      </c>
      <c r="DJ93" s="65">
        <v>0</v>
      </c>
      <c r="DK93" s="65">
        <v>0</v>
      </c>
      <c r="DL93" s="65">
        <v>0</v>
      </c>
      <c r="DM93" s="65">
        <v>0</v>
      </c>
      <c r="DN93" s="65">
        <v>0</v>
      </c>
      <c r="DO93" s="65">
        <v>0</v>
      </c>
      <c r="DP93" s="65">
        <v>0</v>
      </c>
      <c r="DQ93" s="65">
        <v>0</v>
      </c>
      <c r="DR93" s="65">
        <v>0</v>
      </c>
      <c r="DS93" s="65">
        <v>0</v>
      </c>
      <c r="DT93" s="14"/>
      <c r="DU93" s="10"/>
    </row>
    <row r="94" spans="5:125">
      <c r="E94" s="12"/>
      <c r="F94" s="13"/>
      <c r="G94" s="13"/>
      <c r="H94" s="13"/>
      <c r="I94" s="13"/>
      <c r="J94" s="13"/>
      <c r="K94" s="39">
        <v>611</v>
      </c>
      <c r="L94" s="36" t="s">
        <v>97</v>
      </c>
      <c r="M94" s="59">
        <v>1.0422022200323366</v>
      </c>
      <c r="N94" s="61">
        <v>0.23542364419638254</v>
      </c>
      <c r="O94" s="65">
        <v>0</v>
      </c>
      <c r="P94" s="65">
        <v>0</v>
      </c>
      <c r="Q94" s="65">
        <v>0</v>
      </c>
      <c r="R94" s="65">
        <v>0</v>
      </c>
      <c r="S94" s="65">
        <v>0</v>
      </c>
      <c r="T94" s="65">
        <v>0</v>
      </c>
      <c r="U94" s="65">
        <v>0</v>
      </c>
      <c r="V94" s="65">
        <v>0</v>
      </c>
      <c r="W94" s="65">
        <v>0</v>
      </c>
      <c r="X94" s="65">
        <v>0</v>
      </c>
      <c r="Y94" s="65">
        <v>0</v>
      </c>
      <c r="Z94" s="65">
        <v>0</v>
      </c>
      <c r="AA94" s="65">
        <v>0</v>
      </c>
      <c r="AB94" s="65">
        <v>0</v>
      </c>
      <c r="AC94" s="65">
        <v>0</v>
      </c>
      <c r="AD94" s="65">
        <v>0</v>
      </c>
      <c r="AE94" s="65">
        <v>0</v>
      </c>
      <c r="AF94" s="65">
        <v>0</v>
      </c>
      <c r="AG94" s="65">
        <v>0</v>
      </c>
      <c r="AH94" s="65">
        <v>0</v>
      </c>
      <c r="AI94" s="65">
        <v>0</v>
      </c>
      <c r="AJ94" s="65">
        <v>0</v>
      </c>
      <c r="AK94" s="65">
        <v>0</v>
      </c>
      <c r="AL94" s="65">
        <v>0</v>
      </c>
      <c r="AM94" s="65">
        <v>0</v>
      </c>
      <c r="AN94" s="65">
        <v>0</v>
      </c>
      <c r="AO94" s="65">
        <v>0</v>
      </c>
      <c r="AP94" s="65">
        <v>0</v>
      </c>
      <c r="AQ94" s="65">
        <v>0</v>
      </c>
      <c r="AR94" s="65">
        <v>0</v>
      </c>
      <c r="AS94" s="65">
        <v>0</v>
      </c>
      <c r="AT94" s="65">
        <v>0</v>
      </c>
      <c r="AU94" s="65">
        <v>0</v>
      </c>
      <c r="AV94" s="65">
        <v>0</v>
      </c>
      <c r="AW94" s="65">
        <v>0</v>
      </c>
      <c r="AX94" s="65">
        <v>0</v>
      </c>
      <c r="AY94" s="65">
        <v>0</v>
      </c>
      <c r="AZ94" s="65">
        <v>0</v>
      </c>
      <c r="BA94" s="65">
        <v>0</v>
      </c>
      <c r="BB94" s="65">
        <v>0</v>
      </c>
      <c r="BC94" s="65">
        <v>0</v>
      </c>
      <c r="BD94" s="65">
        <v>0</v>
      </c>
      <c r="BE94" s="65">
        <v>0</v>
      </c>
      <c r="BF94" s="65">
        <v>0</v>
      </c>
      <c r="BG94" s="65">
        <v>0</v>
      </c>
      <c r="BH94" s="65">
        <v>0</v>
      </c>
      <c r="BI94" s="65">
        <v>0</v>
      </c>
      <c r="BJ94" s="65">
        <v>0</v>
      </c>
      <c r="BK94" s="65">
        <v>0</v>
      </c>
      <c r="BL94" s="65">
        <v>0</v>
      </c>
      <c r="BM94" s="65">
        <v>0</v>
      </c>
      <c r="BN94" s="65">
        <v>0</v>
      </c>
      <c r="BO94" s="65">
        <v>0</v>
      </c>
      <c r="BP94" s="65">
        <v>0</v>
      </c>
      <c r="BQ94" s="65">
        <v>0</v>
      </c>
      <c r="BR94" s="65">
        <v>0</v>
      </c>
      <c r="BS94" s="65">
        <v>0</v>
      </c>
      <c r="BT94" s="65">
        <v>0</v>
      </c>
      <c r="BU94" s="65">
        <v>0</v>
      </c>
      <c r="BV94" s="65">
        <v>0</v>
      </c>
      <c r="BW94" s="65">
        <v>0</v>
      </c>
      <c r="BX94" s="65">
        <v>0</v>
      </c>
      <c r="BY94" s="65">
        <v>0</v>
      </c>
      <c r="BZ94" s="65">
        <v>0</v>
      </c>
      <c r="CA94" s="65">
        <v>0</v>
      </c>
      <c r="CB94" s="65">
        <v>0</v>
      </c>
      <c r="CC94" s="65">
        <v>0</v>
      </c>
      <c r="CD94" s="65">
        <v>0</v>
      </c>
      <c r="CE94" s="65">
        <v>0</v>
      </c>
      <c r="CF94" s="65">
        <v>0</v>
      </c>
      <c r="CG94" s="65">
        <v>0</v>
      </c>
      <c r="CH94" s="65">
        <v>0</v>
      </c>
      <c r="CI94" s="65">
        <v>0</v>
      </c>
      <c r="CJ94" s="65">
        <v>0</v>
      </c>
      <c r="CK94" s="65">
        <v>0</v>
      </c>
      <c r="CL94" s="65">
        <v>0</v>
      </c>
      <c r="CM94" s="65">
        <v>0</v>
      </c>
      <c r="CN94" s="65">
        <v>0</v>
      </c>
      <c r="CO94" s="65">
        <v>0</v>
      </c>
      <c r="CP94" s="65">
        <v>0</v>
      </c>
      <c r="CQ94" s="65">
        <v>0</v>
      </c>
      <c r="CR94" s="65">
        <v>0</v>
      </c>
      <c r="CS94" s="65">
        <v>0</v>
      </c>
      <c r="CT94" s="65">
        <v>0</v>
      </c>
      <c r="CU94" s="65">
        <v>0</v>
      </c>
      <c r="CV94" s="65">
        <v>0</v>
      </c>
      <c r="CW94" s="65">
        <v>0</v>
      </c>
      <c r="CX94" s="65">
        <v>0</v>
      </c>
      <c r="CY94" s="65">
        <v>0</v>
      </c>
      <c r="CZ94" s="65">
        <v>0</v>
      </c>
      <c r="DA94" s="65">
        <v>0</v>
      </c>
      <c r="DB94" s="65">
        <v>0</v>
      </c>
      <c r="DC94" s="65">
        <v>0</v>
      </c>
      <c r="DD94" s="65">
        <v>0</v>
      </c>
      <c r="DE94" s="65">
        <v>0</v>
      </c>
      <c r="DF94" s="65">
        <v>0</v>
      </c>
      <c r="DG94" s="65">
        <v>0</v>
      </c>
      <c r="DH94" s="65">
        <v>0</v>
      </c>
      <c r="DI94" s="65">
        <v>0</v>
      </c>
      <c r="DJ94" s="65">
        <v>0</v>
      </c>
      <c r="DK94" s="65">
        <v>0</v>
      </c>
      <c r="DL94" s="65">
        <v>0</v>
      </c>
      <c r="DM94" s="65">
        <v>0</v>
      </c>
      <c r="DN94" s="65">
        <v>0</v>
      </c>
      <c r="DO94" s="65">
        <v>0</v>
      </c>
      <c r="DP94" s="65">
        <v>0</v>
      </c>
      <c r="DQ94" s="65">
        <v>0</v>
      </c>
      <c r="DR94" s="65">
        <v>0</v>
      </c>
      <c r="DS94" s="65">
        <v>0</v>
      </c>
      <c r="DT94" s="14"/>
      <c r="DU94" s="10"/>
    </row>
    <row r="95" spans="5:125">
      <c r="E95" s="12"/>
      <c r="F95" s="13"/>
      <c r="G95" s="13"/>
      <c r="H95" s="13"/>
      <c r="I95" s="13"/>
      <c r="J95" s="13"/>
      <c r="K95" s="39">
        <v>631</v>
      </c>
      <c r="L95" s="36" t="s">
        <v>98</v>
      </c>
      <c r="M95" s="59">
        <v>1.0078013765321219</v>
      </c>
      <c r="N95" s="61">
        <v>0.14372807220754519</v>
      </c>
      <c r="O95" s="65">
        <v>1.3001160309408373E-4</v>
      </c>
      <c r="P95" s="65">
        <v>2.2599929150591246E-4</v>
      </c>
      <c r="Q95" s="65">
        <v>0</v>
      </c>
      <c r="R95" s="65">
        <v>0</v>
      </c>
      <c r="S95" s="65">
        <v>0</v>
      </c>
      <c r="T95" s="65">
        <v>0</v>
      </c>
      <c r="U95" s="65">
        <v>0</v>
      </c>
      <c r="V95" s="65">
        <v>0</v>
      </c>
      <c r="W95" s="65">
        <v>0</v>
      </c>
      <c r="X95" s="65">
        <v>0</v>
      </c>
      <c r="Y95" s="65">
        <v>0</v>
      </c>
      <c r="Z95" s="65">
        <v>0</v>
      </c>
      <c r="AA95" s="65">
        <v>0</v>
      </c>
      <c r="AB95" s="65">
        <v>0</v>
      </c>
      <c r="AC95" s="65">
        <v>0</v>
      </c>
      <c r="AD95" s="65">
        <v>0</v>
      </c>
      <c r="AE95" s="65">
        <v>0</v>
      </c>
      <c r="AF95" s="65">
        <v>0</v>
      </c>
      <c r="AG95" s="65">
        <v>0</v>
      </c>
      <c r="AH95" s="65">
        <v>0</v>
      </c>
      <c r="AI95" s="65">
        <v>0</v>
      </c>
      <c r="AJ95" s="65">
        <v>0</v>
      </c>
      <c r="AK95" s="65">
        <v>0</v>
      </c>
      <c r="AL95" s="65">
        <v>0</v>
      </c>
      <c r="AM95" s="65">
        <v>0</v>
      </c>
      <c r="AN95" s="65">
        <v>0</v>
      </c>
      <c r="AO95" s="65">
        <v>0</v>
      </c>
      <c r="AP95" s="65">
        <v>0</v>
      </c>
      <c r="AQ95" s="65">
        <v>0</v>
      </c>
      <c r="AR95" s="65">
        <v>0</v>
      </c>
      <c r="AS95" s="65">
        <v>0</v>
      </c>
      <c r="AT95" s="65">
        <v>0</v>
      </c>
      <c r="AU95" s="65">
        <v>0</v>
      </c>
      <c r="AV95" s="65">
        <v>0</v>
      </c>
      <c r="AW95" s="65">
        <v>0</v>
      </c>
      <c r="AX95" s="65">
        <v>0</v>
      </c>
      <c r="AY95" s="65">
        <v>0</v>
      </c>
      <c r="AZ95" s="65">
        <v>0</v>
      </c>
      <c r="BA95" s="65">
        <v>0</v>
      </c>
      <c r="BB95" s="65">
        <v>0</v>
      </c>
      <c r="BC95" s="65">
        <v>0</v>
      </c>
      <c r="BD95" s="65">
        <v>0</v>
      </c>
      <c r="BE95" s="65">
        <v>0</v>
      </c>
      <c r="BF95" s="65">
        <v>0</v>
      </c>
      <c r="BG95" s="65">
        <v>0</v>
      </c>
      <c r="BH95" s="65">
        <v>0</v>
      </c>
      <c r="BI95" s="65">
        <v>0</v>
      </c>
      <c r="BJ95" s="65">
        <v>0</v>
      </c>
      <c r="BK95" s="65">
        <v>0</v>
      </c>
      <c r="BL95" s="65">
        <v>0</v>
      </c>
      <c r="BM95" s="65">
        <v>0</v>
      </c>
      <c r="BN95" s="65">
        <v>0</v>
      </c>
      <c r="BO95" s="65">
        <v>0</v>
      </c>
      <c r="BP95" s="65">
        <v>0</v>
      </c>
      <c r="BQ95" s="65">
        <v>0</v>
      </c>
      <c r="BR95" s="65">
        <v>0</v>
      </c>
      <c r="BS95" s="65">
        <v>0</v>
      </c>
      <c r="BT95" s="65">
        <v>0</v>
      </c>
      <c r="BU95" s="65">
        <v>0</v>
      </c>
      <c r="BV95" s="65">
        <v>0</v>
      </c>
      <c r="BW95" s="65">
        <v>0</v>
      </c>
      <c r="BX95" s="65">
        <v>0</v>
      </c>
      <c r="BY95" s="65">
        <v>0</v>
      </c>
      <c r="BZ95" s="65">
        <v>0</v>
      </c>
      <c r="CA95" s="65">
        <v>0</v>
      </c>
      <c r="CB95" s="65">
        <v>0</v>
      </c>
      <c r="CC95" s="65">
        <v>0</v>
      </c>
      <c r="CD95" s="65">
        <v>0</v>
      </c>
      <c r="CE95" s="65">
        <v>0</v>
      </c>
      <c r="CF95" s="65">
        <v>0</v>
      </c>
      <c r="CG95" s="65">
        <v>0</v>
      </c>
      <c r="CH95" s="65">
        <v>0</v>
      </c>
      <c r="CI95" s="65">
        <v>0</v>
      </c>
      <c r="CJ95" s="65">
        <v>0</v>
      </c>
      <c r="CK95" s="65">
        <v>0</v>
      </c>
      <c r="CL95" s="65">
        <v>0</v>
      </c>
      <c r="CM95" s="65">
        <v>0</v>
      </c>
      <c r="CN95" s="65">
        <v>0</v>
      </c>
      <c r="CO95" s="65">
        <v>0</v>
      </c>
      <c r="CP95" s="65">
        <v>0</v>
      </c>
      <c r="CQ95" s="65">
        <v>0</v>
      </c>
      <c r="CR95" s="65">
        <v>0</v>
      </c>
      <c r="CS95" s="65">
        <v>0</v>
      </c>
      <c r="CT95" s="65">
        <v>0</v>
      </c>
      <c r="CU95" s="65">
        <v>0</v>
      </c>
      <c r="CV95" s="65">
        <v>0</v>
      </c>
      <c r="CW95" s="65">
        <v>0</v>
      </c>
      <c r="CX95" s="65">
        <v>0</v>
      </c>
      <c r="CY95" s="65">
        <v>0</v>
      </c>
      <c r="CZ95" s="65">
        <v>0</v>
      </c>
      <c r="DA95" s="65">
        <v>0</v>
      </c>
      <c r="DB95" s="65">
        <v>0</v>
      </c>
      <c r="DC95" s="65">
        <v>0</v>
      </c>
      <c r="DD95" s="65">
        <v>0</v>
      </c>
      <c r="DE95" s="65">
        <v>0</v>
      </c>
      <c r="DF95" s="65">
        <v>0</v>
      </c>
      <c r="DG95" s="65">
        <v>0</v>
      </c>
      <c r="DH95" s="65">
        <v>0</v>
      </c>
      <c r="DI95" s="65">
        <v>0</v>
      </c>
      <c r="DJ95" s="65">
        <v>0</v>
      </c>
      <c r="DK95" s="65">
        <v>0</v>
      </c>
      <c r="DL95" s="65">
        <v>0</v>
      </c>
      <c r="DM95" s="65">
        <v>0</v>
      </c>
      <c r="DN95" s="65">
        <v>0</v>
      </c>
      <c r="DO95" s="65">
        <v>0</v>
      </c>
      <c r="DP95" s="65">
        <v>0</v>
      </c>
      <c r="DQ95" s="65">
        <v>0</v>
      </c>
      <c r="DR95" s="65">
        <v>0</v>
      </c>
      <c r="DS95" s="65">
        <v>0</v>
      </c>
      <c r="DT95" s="14"/>
      <c r="DU95" s="10"/>
    </row>
    <row r="96" spans="5:125">
      <c r="E96" s="12"/>
      <c r="F96" s="13"/>
      <c r="G96" s="13"/>
      <c r="H96" s="13"/>
      <c r="I96" s="13"/>
      <c r="J96" s="13"/>
      <c r="K96" s="39">
        <v>632</v>
      </c>
      <c r="L96" s="36" t="s">
        <v>99</v>
      </c>
      <c r="M96" s="59">
        <v>1.0294610105460382</v>
      </c>
      <c r="N96" s="61">
        <v>0.40940708383936347</v>
      </c>
      <c r="O96" s="65">
        <v>0</v>
      </c>
      <c r="P96" s="65">
        <v>0</v>
      </c>
      <c r="Q96" s="65">
        <v>2.2347059414007304E-3</v>
      </c>
      <c r="R96" s="65">
        <v>9.7634744566452758E-5</v>
      </c>
      <c r="S96" s="65">
        <v>2.7099247964138175E-3</v>
      </c>
      <c r="T96" s="65">
        <v>0</v>
      </c>
      <c r="U96" s="65">
        <v>7.7875916234459281E-4</v>
      </c>
      <c r="V96" s="65">
        <v>8.2801397369222332E-2</v>
      </c>
      <c r="W96" s="65">
        <v>2.8399601443895181E-2</v>
      </c>
      <c r="X96" s="65">
        <v>0.10250063923207782</v>
      </c>
      <c r="Y96" s="65">
        <v>4.9139477837960729E-2</v>
      </c>
      <c r="Z96" s="65">
        <v>3.6686447650098077E-2</v>
      </c>
      <c r="AA96" s="65">
        <v>1</v>
      </c>
      <c r="AB96" s="65">
        <v>0.15074710334644353</v>
      </c>
      <c r="AC96" s="65">
        <v>8.1069482470505549E-2</v>
      </c>
      <c r="AD96" s="65">
        <v>5.2189180863350081E-2</v>
      </c>
      <c r="AE96" s="65">
        <v>0.10124918932278598</v>
      </c>
      <c r="AF96" s="65">
        <v>4.5247832617860126E-2</v>
      </c>
      <c r="AG96" s="65">
        <v>0.12052488329655235</v>
      </c>
      <c r="AH96" s="65">
        <v>6.9207121070173072E-2</v>
      </c>
      <c r="AI96" s="65">
        <v>0.2106319344504447</v>
      </c>
      <c r="AJ96" s="65">
        <v>0.25533278716447005</v>
      </c>
      <c r="AK96" s="65">
        <v>0.11443222244436091</v>
      </c>
      <c r="AL96" s="65">
        <v>0.29193688037472015</v>
      </c>
      <c r="AM96" s="65">
        <v>0.31281123498023194</v>
      </c>
      <c r="AN96" s="65">
        <v>0.33944353166365104</v>
      </c>
      <c r="AO96" s="65">
        <v>0.6608421737369562</v>
      </c>
      <c r="AP96" s="65">
        <v>0.46119639010655783</v>
      </c>
      <c r="AQ96" s="65">
        <v>0.10825779838192903</v>
      </c>
      <c r="AR96" s="65">
        <v>8.3672828030035951E-2</v>
      </c>
      <c r="AS96" s="65">
        <v>0.13870622828617823</v>
      </c>
      <c r="AT96" s="65">
        <v>0.33536644489526057</v>
      </c>
      <c r="AU96" s="65">
        <v>3.1930804278951494E-2</v>
      </c>
      <c r="AV96" s="65">
        <v>0.21235518527037886</v>
      </c>
      <c r="AW96" s="65">
        <v>0.14461567513767432</v>
      </c>
      <c r="AX96" s="65">
        <v>0.23754571499299226</v>
      </c>
      <c r="AY96" s="65">
        <v>0.20765361174928701</v>
      </c>
      <c r="AZ96" s="65">
        <v>6.210286607189134E-2</v>
      </c>
      <c r="BA96" s="65">
        <v>5.4647974568699249E-2</v>
      </c>
      <c r="BB96" s="65">
        <v>0.11805872366429801</v>
      </c>
      <c r="BC96" s="65">
        <v>0.29684419905262988</v>
      </c>
      <c r="BD96" s="65">
        <v>0.21496895460085869</v>
      </c>
      <c r="BE96" s="65">
        <v>0.3345991717026357</v>
      </c>
      <c r="BF96" s="65">
        <v>9.7655003419755984E-2</v>
      </c>
      <c r="BG96" s="65">
        <v>7.8983509673004146E-2</v>
      </c>
      <c r="BH96" s="65">
        <v>0.13802486369518563</v>
      </c>
      <c r="BI96" s="65">
        <v>0.2331535209396231</v>
      </c>
      <c r="BJ96" s="65">
        <v>0.52203620056498135</v>
      </c>
      <c r="BK96" s="65">
        <v>0.1263916283679245</v>
      </c>
      <c r="BL96" s="65">
        <v>0.3873269889162354</v>
      </c>
      <c r="BM96" s="65">
        <v>0.44732187672098384</v>
      </c>
      <c r="BN96" s="65">
        <v>6.9153247357839939E-2</v>
      </c>
      <c r="BO96" s="65">
        <v>0.51659245051158298</v>
      </c>
      <c r="BP96" s="65">
        <v>0.21399975161612153</v>
      </c>
      <c r="BQ96" s="65">
        <v>0.5791739108159859</v>
      </c>
      <c r="BR96" s="65">
        <v>0.49015191403475111</v>
      </c>
      <c r="BS96" s="65">
        <v>0.38227061882407654</v>
      </c>
      <c r="BT96" s="65">
        <v>0.3844156377897186</v>
      </c>
      <c r="BU96" s="65">
        <v>0.35125441015670422</v>
      </c>
      <c r="BV96" s="65">
        <v>5.8435985482311749E-2</v>
      </c>
      <c r="BW96" s="65">
        <v>0.20963004527165441</v>
      </c>
      <c r="BX96" s="65">
        <v>0.11657347632680261</v>
      </c>
      <c r="BY96" s="65">
        <v>4.4538594576010171E-2</v>
      </c>
      <c r="BZ96" s="65">
        <v>6.8833768893272446E-2</v>
      </c>
      <c r="CA96" s="65">
        <v>2.919894108268651E-2</v>
      </c>
      <c r="CB96" s="65">
        <v>0</v>
      </c>
      <c r="CC96" s="65">
        <v>6.3773803744613181E-2</v>
      </c>
      <c r="CD96" s="65">
        <v>9.5277377757784377E-3</v>
      </c>
      <c r="CE96" s="65">
        <v>6.0764017466820447E-2</v>
      </c>
      <c r="CF96" s="65">
        <v>0</v>
      </c>
      <c r="CG96" s="65">
        <v>0</v>
      </c>
      <c r="CH96" s="65">
        <v>1.3950202189632336E-2</v>
      </c>
      <c r="CI96" s="65">
        <v>3.0391377630612951E-3</v>
      </c>
      <c r="CJ96" s="65">
        <v>0</v>
      </c>
      <c r="CK96" s="65">
        <v>0</v>
      </c>
      <c r="CL96" s="65">
        <v>0</v>
      </c>
      <c r="CM96" s="65">
        <v>5.9886080493938938E-3</v>
      </c>
      <c r="CN96" s="65">
        <v>1.0133009501382005E-3</v>
      </c>
      <c r="CO96" s="65">
        <v>0</v>
      </c>
      <c r="CP96" s="65">
        <v>1.1026755010916801E-3</v>
      </c>
      <c r="CQ96" s="65">
        <v>5.4404826703922178E-4</v>
      </c>
      <c r="CR96" s="65">
        <v>6.2177795290066637E-4</v>
      </c>
      <c r="CS96" s="65">
        <v>3.8150891584342873E-4</v>
      </c>
      <c r="CT96" s="65">
        <v>0</v>
      </c>
      <c r="CU96" s="65">
        <v>0</v>
      </c>
      <c r="CV96" s="65">
        <v>0.15111412359079585</v>
      </c>
      <c r="CW96" s="65">
        <v>6.9221770234190855E-4</v>
      </c>
      <c r="CX96" s="65">
        <v>0.25828633637361814</v>
      </c>
      <c r="CY96" s="65">
        <v>0.21436426572258593</v>
      </c>
      <c r="CZ96" s="65">
        <v>4.5285169450897909E-3</v>
      </c>
      <c r="DA96" s="65">
        <v>2.5652725554624342E-3</v>
      </c>
      <c r="DB96" s="65">
        <v>0.62692278709760108</v>
      </c>
      <c r="DC96" s="65">
        <v>0.24672917398993224</v>
      </c>
      <c r="DD96" s="65">
        <v>0.10601279375289537</v>
      </c>
      <c r="DE96" s="65">
        <v>5.7097762133818716E-2</v>
      </c>
      <c r="DF96" s="65">
        <v>3.6023378854973982E-3</v>
      </c>
      <c r="DG96" s="65">
        <v>1.9796221884151402E-3</v>
      </c>
      <c r="DH96" s="65">
        <v>0</v>
      </c>
      <c r="DI96" s="65">
        <v>5.7865873216630965E-3</v>
      </c>
      <c r="DJ96" s="65">
        <v>1.2842023418532611E-2</v>
      </c>
      <c r="DK96" s="65">
        <v>9.3511586428500632E-3</v>
      </c>
      <c r="DL96" s="65">
        <v>2.5473222913537607E-2</v>
      </c>
      <c r="DM96" s="65">
        <v>0</v>
      </c>
      <c r="DN96" s="65">
        <v>0</v>
      </c>
      <c r="DO96" s="65">
        <v>0</v>
      </c>
      <c r="DP96" s="65">
        <v>1.1678843702042138E-4</v>
      </c>
      <c r="DQ96" s="65">
        <v>6.5874697439943352E-3</v>
      </c>
      <c r="DR96" s="65">
        <v>0</v>
      </c>
      <c r="DS96" s="65">
        <v>7.0383902439494234E-3</v>
      </c>
      <c r="DT96" s="14"/>
      <c r="DU96" s="10"/>
    </row>
    <row r="97" spans="5:125">
      <c r="E97" s="12"/>
      <c r="F97" s="13"/>
      <c r="G97" s="13"/>
      <c r="H97" s="13"/>
      <c r="I97" s="13"/>
      <c r="J97" s="13"/>
      <c r="K97" s="39">
        <v>641</v>
      </c>
      <c r="L97" s="36" t="s">
        <v>100</v>
      </c>
      <c r="M97" s="59">
        <v>1.0914558897229967</v>
      </c>
      <c r="N97" s="61">
        <v>0.39306488191855404</v>
      </c>
      <c r="O97" s="65">
        <v>0</v>
      </c>
      <c r="P97" s="65">
        <v>0</v>
      </c>
      <c r="Q97" s="65">
        <v>0</v>
      </c>
      <c r="R97" s="65">
        <v>0</v>
      </c>
      <c r="S97" s="65">
        <v>0</v>
      </c>
      <c r="T97" s="65">
        <v>0</v>
      </c>
      <c r="U97" s="65">
        <v>0</v>
      </c>
      <c r="V97" s="65">
        <v>0</v>
      </c>
      <c r="W97" s="65">
        <v>0</v>
      </c>
      <c r="X97" s="65">
        <v>0</v>
      </c>
      <c r="Y97" s="65">
        <v>0</v>
      </c>
      <c r="Z97" s="65">
        <v>0</v>
      </c>
      <c r="AA97" s="65">
        <v>0</v>
      </c>
      <c r="AB97" s="65">
        <v>0</v>
      </c>
      <c r="AC97" s="65">
        <v>0</v>
      </c>
      <c r="AD97" s="65">
        <v>0</v>
      </c>
      <c r="AE97" s="65">
        <v>0</v>
      </c>
      <c r="AF97" s="65">
        <v>0</v>
      </c>
      <c r="AG97" s="65">
        <v>0</v>
      </c>
      <c r="AH97" s="65">
        <v>0</v>
      </c>
      <c r="AI97" s="65">
        <v>0</v>
      </c>
      <c r="AJ97" s="65">
        <v>0</v>
      </c>
      <c r="AK97" s="65">
        <v>0</v>
      </c>
      <c r="AL97" s="65">
        <v>0</v>
      </c>
      <c r="AM97" s="65">
        <v>0</v>
      </c>
      <c r="AN97" s="65">
        <v>0</v>
      </c>
      <c r="AO97" s="65">
        <v>0</v>
      </c>
      <c r="AP97" s="65">
        <v>0</v>
      </c>
      <c r="AQ97" s="65">
        <v>0</v>
      </c>
      <c r="AR97" s="65">
        <v>0</v>
      </c>
      <c r="AS97" s="65">
        <v>0</v>
      </c>
      <c r="AT97" s="65">
        <v>0</v>
      </c>
      <c r="AU97" s="65">
        <v>0</v>
      </c>
      <c r="AV97" s="65">
        <v>0</v>
      </c>
      <c r="AW97" s="65">
        <v>0</v>
      </c>
      <c r="AX97" s="65">
        <v>0</v>
      </c>
      <c r="AY97" s="65">
        <v>0</v>
      </c>
      <c r="AZ97" s="65">
        <v>0</v>
      </c>
      <c r="BA97" s="65">
        <v>0</v>
      </c>
      <c r="BB97" s="65">
        <v>0</v>
      </c>
      <c r="BC97" s="65">
        <v>0</v>
      </c>
      <c r="BD97" s="65">
        <v>0</v>
      </c>
      <c r="BE97" s="65">
        <v>0</v>
      </c>
      <c r="BF97" s="65">
        <v>0</v>
      </c>
      <c r="BG97" s="65">
        <v>0</v>
      </c>
      <c r="BH97" s="65">
        <v>0</v>
      </c>
      <c r="BI97" s="65">
        <v>0</v>
      </c>
      <c r="BJ97" s="65">
        <v>0</v>
      </c>
      <c r="BK97" s="65">
        <v>0</v>
      </c>
      <c r="BL97" s="65">
        <v>0</v>
      </c>
      <c r="BM97" s="65">
        <v>0</v>
      </c>
      <c r="BN97" s="65">
        <v>0</v>
      </c>
      <c r="BO97" s="65">
        <v>0</v>
      </c>
      <c r="BP97" s="65">
        <v>0</v>
      </c>
      <c r="BQ97" s="65">
        <v>0</v>
      </c>
      <c r="BR97" s="65">
        <v>0</v>
      </c>
      <c r="BS97" s="65">
        <v>0</v>
      </c>
      <c r="BT97" s="65">
        <v>0</v>
      </c>
      <c r="BU97" s="65">
        <v>0</v>
      </c>
      <c r="BV97" s="65">
        <v>0</v>
      </c>
      <c r="BW97" s="65">
        <v>0</v>
      </c>
      <c r="BX97" s="65">
        <v>0</v>
      </c>
      <c r="BY97" s="65">
        <v>0</v>
      </c>
      <c r="BZ97" s="65">
        <v>0</v>
      </c>
      <c r="CA97" s="65">
        <v>0</v>
      </c>
      <c r="CB97" s="65">
        <v>0</v>
      </c>
      <c r="CC97" s="65">
        <v>0</v>
      </c>
      <c r="CD97" s="65">
        <v>0</v>
      </c>
      <c r="CE97" s="65">
        <v>0</v>
      </c>
      <c r="CF97" s="65">
        <v>0</v>
      </c>
      <c r="CG97" s="65">
        <v>0</v>
      </c>
      <c r="CH97" s="65">
        <v>0</v>
      </c>
      <c r="CI97" s="65">
        <v>0</v>
      </c>
      <c r="CJ97" s="65">
        <v>0</v>
      </c>
      <c r="CK97" s="65">
        <v>0</v>
      </c>
      <c r="CL97" s="65">
        <v>0</v>
      </c>
      <c r="CM97" s="65">
        <v>0</v>
      </c>
      <c r="CN97" s="65">
        <v>0</v>
      </c>
      <c r="CO97" s="65">
        <v>0</v>
      </c>
      <c r="CP97" s="65">
        <v>0</v>
      </c>
      <c r="CQ97" s="65">
        <v>0</v>
      </c>
      <c r="CR97" s="65">
        <v>0</v>
      </c>
      <c r="CS97" s="65">
        <v>0</v>
      </c>
      <c r="CT97" s="65">
        <v>0</v>
      </c>
      <c r="CU97" s="65">
        <v>0</v>
      </c>
      <c r="CV97" s="65">
        <v>0</v>
      </c>
      <c r="CW97" s="65">
        <v>0</v>
      </c>
      <c r="CX97" s="65">
        <v>0</v>
      </c>
      <c r="CY97" s="65">
        <v>0</v>
      </c>
      <c r="CZ97" s="65">
        <v>0</v>
      </c>
      <c r="DA97" s="65">
        <v>0</v>
      </c>
      <c r="DB97" s="65">
        <v>0</v>
      </c>
      <c r="DC97" s="65">
        <v>0</v>
      </c>
      <c r="DD97" s="65">
        <v>0</v>
      </c>
      <c r="DE97" s="65">
        <v>0</v>
      </c>
      <c r="DF97" s="65">
        <v>0</v>
      </c>
      <c r="DG97" s="65">
        <v>0</v>
      </c>
      <c r="DH97" s="65">
        <v>0</v>
      </c>
      <c r="DI97" s="65">
        <v>0</v>
      </c>
      <c r="DJ97" s="65">
        <v>0</v>
      </c>
      <c r="DK97" s="65">
        <v>0</v>
      </c>
      <c r="DL97" s="65">
        <v>0</v>
      </c>
      <c r="DM97" s="65">
        <v>0</v>
      </c>
      <c r="DN97" s="65">
        <v>0</v>
      </c>
      <c r="DO97" s="65">
        <v>0</v>
      </c>
      <c r="DP97" s="65">
        <v>0</v>
      </c>
      <c r="DQ97" s="65">
        <v>0</v>
      </c>
      <c r="DR97" s="65">
        <v>0</v>
      </c>
      <c r="DS97" s="65">
        <v>0</v>
      </c>
      <c r="DT97" s="14"/>
      <c r="DU97" s="10"/>
    </row>
    <row r="98" spans="5:125">
      <c r="E98" s="12"/>
      <c r="F98" s="13"/>
      <c r="G98" s="13"/>
      <c r="H98" s="13"/>
      <c r="I98" s="13"/>
      <c r="J98" s="13"/>
      <c r="K98" s="39">
        <v>642</v>
      </c>
      <c r="L98" s="36" t="s">
        <v>101</v>
      </c>
      <c r="M98" s="59">
        <v>1.0914560751813873</v>
      </c>
      <c r="N98" s="61">
        <v>0.35042833269143503</v>
      </c>
      <c r="O98" s="65">
        <v>7.9544177527765503E-7</v>
      </c>
      <c r="P98" s="65">
        <v>9.9145876372539073E-7</v>
      </c>
      <c r="Q98" s="65">
        <v>0</v>
      </c>
      <c r="R98" s="65">
        <v>0</v>
      </c>
      <c r="S98" s="65">
        <v>0</v>
      </c>
      <c r="T98" s="65">
        <v>0</v>
      </c>
      <c r="U98" s="65">
        <v>0</v>
      </c>
      <c r="V98" s="65">
        <v>0</v>
      </c>
      <c r="W98" s="65">
        <v>0</v>
      </c>
      <c r="X98" s="65">
        <v>0</v>
      </c>
      <c r="Y98" s="65">
        <v>0</v>
      </c>
      <c r="Z98" s="65">
        <v>0</v>
      </c>
      <c r="AA98" s="65">
        <v>0</v>
      </c>
      <c r="AB98" s="65">
        <v>0</v>
      </c>
      <c r="AC98" s="65">
        <v>0</v>
      </c>
      <c r="AD98" s="65">
        <v>0</v>
      </c>
      <c r="AE98" s="65">
        <v>0</v>
      </c>
      <c r="AF98" s="65">
        <v>0</v>
      </c>
      <c r="AG98" s="65">
        <v>0</v>
      </c>
      <c r="AH98" s="65">
        <v>0</v>
      </c>
      <c r="AI98" s="65">
        <v>0</v>
      </c>
      <c r="AJ98" s="65">
        <v>0</v>
      </c>
      <c r="AK98" s="65">
        <v>0</v>
      </c>
      <c r="AL98" s="65">
        <v>0</v>
      </c>
      <c r="AM98" s="65">
        <v>0</v>
      </c>
      <c r="AN98" s="65">
        <v>0</v>
      </c>
      <c r="AO98" s="65">
        <v>0</v>
      </c>
      <c r="AP98" s="65">
        <v>0</v>
      </c>
      <c r="AQ98" s="65">
        <v>0</v>
      </c>
      <c r="AR98" s="65">
        <v>0</v>
      </c>
      <c r="AS98" s="65">
        <v>0</v>
      </c>
      <c r="AT98" s="65">
        <v>0</v>
      </c>
      <c r="AU98" s="65">
        <v>0</v>
      </c>
      <c r="AV98" s="65">
        <v>0</v>
      </c>
      <c r="AW98" s="65">
        <v>0</v>
      </c>
      <c r="AX98" s="65">
        <v>0</v>
      </c>
      <c r="AY98" s="65">
        <v>0</v>
      </c>
      <c r="AZ98" s="65">
        <v>0</v>
      </c>
      <c r="BA98" s="65">
        <v>0</v>
      </c>
      <c r="BB98" s="65">
        <v>0</v>
      </c>
      <c r="BC98" s="65">
        <v>0</v>
      </c>
      <c r="BD98" s="65">
        <v>0</v>
      </c>
      <c r="BE98" s="65">
        <v>0</v>
      </c>
      <c r="BF98" s="65">
        <v>0</v>
      </c>
      <c r="BG98" s="65">
        <v>0</v>
      </c>
      <c r="BH98" s="65">
        <v>0</v>
      </c>
      <c r="BI98" s="65">
        <v>0</v>
      </c>
      <c r="BJ98" s="65">
        <v>0</v>
      </c>
      <c r="BK98" s="65">
        <v>0</v>
      </c>
      <c r="BL98" s="65">
        <v>0</v>
      </c>
      <c r="BM98" s="65">
        <v>0</v>
      </c>
      <c r="BN98" s="65">
        <v>0</v>
      </c>
      <c r="BO98" s="65">
        <v>0</v>
      </c>
      <c r="BP98" s="65">
        <v>0</v>
      </c>
      <c r="BQ98" s="65">
        <v>0</v>
      </c>
      <c r="BR98" s="65">
        <v>0</v>
      </c>
      <c r="BS98" s="65">
        <v>0</v>
      </c>
      <c r="BT98" s="65">
        <v>0</v>
      </c>
      <c r="BU98" s="65">
        <v>0</v>
      </c>
      <c r="BV98" s="65">
        <v>0</v>
      </c>
      <c r="BW98" s="65">
        <v>0</v>
      </c>
      <c r="BX98" s="65">
        <v>0</v>
      </c>
      <c r="BY98" s="65">
        <v>0</v>
      </c>
      <c r="BZ98" s="65">
        <v>0</v>
      </c>
      <c r="CA98" s="65">
        <v>0</v>
      </c>
      <c r="CB98" s="65">
        <v>0</v>
      </c>
      <c r="CC98" s="65">
        <v>0</v>
      </c>
      <c r="CD98" s="65">
        <v>0</v>
      </c>
      <c r="CE98" s="65">
        <v>0</v>
      </c>
      <c r="CF98" s="65">
        <v>0</v>
      </c>
      <c r="CG98" s="65">
        <v>0</v>
      </c>
      <c r="CH98" s="65">
        <v>0</v>
      </c>
      <c r="CI98" s="65">
        <v>0</v>
      </c>
      <c r="CJ98" s="65">
        <v>0</v>
      </c>
      <c r="CK98" s="65">
        <v>0</v>
      </c>
      <c r="CL98" s="65">
        <v>0</v>
      </c>
      <c r="CM98" s="65">
        <v>0</v>
      </c>
      <c r="CN98" s="65">
        <v>0</v>
      </c>
      <c r="CO98" s="65">
        <v>0</v>
      </c>
      <c r="CP98" s="65">
        <v>0</v>
      </c>
      <c r="CQ98" s="65">
        <v>0</v>
      </c>
      <c r="CR98" s="65">
        <v>0</v>
      </c>
      <c r="CS98" s="65">
        <v>0</v>
      </c>
      <c r="CT98" s="65">
        <v>0</v>
      </c>
      <c r="CU98" s="65">
        <v>0</v>
      </c>
      <c r="CV98" s="65">
        <v>0</v>
      </c>
      <c r="CW98" s="65">
        <v>0</v>
      </c>
      <c r="CX98" s="65">
        <v>0</v>
      </c>
      <c r="CY98" s="65">
        <v>0</v>
      </c>
      <c r="CZ98" s="65">
        <v>0</v>
      </c>
      <c r="DA98" s="65">
        <v>0</v>
      </c>
      <c r="DB98" s="65">
        <v>0</v>
      </c>
      <c r="DC98" s="65">
        <v>0</v>
      </c>
      <c r="DD98" s="65">
        <v>0</v>
      </c>
      <c r="DE98" s="65">
        <v>0</v>
      </c>
      <c r="DF98" s="65">
        <v>0</v>
      </c>
      <c r="DG98" s="65">
        <v>0</v>
      </c>
      <c r="DH98" s="65">
        <v>0</v>
      </c>
      <c r="DI98" s="65">
        <v>0</v>
      </c>
      <c r="DJ98" s="65">
        <v>0</v>
      </c>
      <c r="DK98" s="65">
        <v>0</v>
      </c>
      <c r="DL98" s="65">
        <v>0</v>
      </c>
      <c r="DM98" s="65">
        <v>0</v>
      </c>
      <c r="DN98" s="65">
        <v>0</v>
      </c>
      <c r="DO98" s="65">
        <v>0</v>
      </c>
      <c r="DP98" s="65">
        <v>0</v>
      </c>
      <c r="DQ98" s="65">
        <v>0</v>
      </c>
      <c r="DR98" s="65">
        <v>0</v>
      </c>
      <c r="DS98" s="65">
        <v>0</v>
      </c>
      <c r="DT98" s="14"/>
      <c r="DU98" s="10"/>
    </row>
    <row r="99" spans="5:125">
      <c r="E99" s="12"/>
      <c r="F99" s="13"/>
      <c r="G99" s="13"/>
      <c r="H99" s="13"/>
      <c r="I99" s="13"/>
      <c r="J99" s="13"/>
      <c r="K99" s="39">
        <v>643</v>
      </c>
      <c r="L99" s="36" t="s">
        <v>102</v>
      </c>
      <c r="M99" s="59">
        <v>1.0016093510065227</v>
      </c>
      <c r="N99" s="61">
        <v>0.26204354578970557</v>
      </c>
      <c r="O99" s="65">
        <v>0</v>
      </c>
      <c r="P99" s="65">
        <v>0</v>
      </c>
      <c r="Q99" s="65">
        <v>0</v>
      </c>
      <c r="R99" s="65">
        <v>0</v>
      </c>
      <c r="S99" s="65">
        <v>0</v>
      </c>
      <c r="T99" s="65">
        <v>0</v>
      </c>
      <c r="U99" s="65">
        <v>0</v>
      </c>
      <c r="V99" s="65">
        <v>0</v>
      </c>
      <c r="W99" s="65">
        <v>0</v>
      </c>
      <c r="X99" s="65">
        <v>0</v>
      </c>
      <c r="Y99" s="65">
        <v>0</v>
      </c>
      <c r="Z99" s="65">
        <v>0</v>
      </c>
      <c r="AA99" s="65">
        <v>0</v>
      </c>
      <c r="AB99" s="65">
        <v>0</v>
      </c>
      <c r="AC99" s="65">
        <v>0</v>
      </c>
      <c r="AD99" s="65">
        <v>0</v>
      </c>
      <c r="AE99" s="65">
        <v>0</v>
      </c>
      <c r="AF99" s="65">
        <v>0</v>
      </c>
      <c r="AG99" s="65">
        <v>0</v>
      </c>
      <c r="AH99" s="65">
        <v>0</v>
      </c>
      <c r="AI99" s="65">
        <v>0</v>
      </c>
      <c r="AJ99" s="65">
        <v>0</v>
      </c>
      <c r="AK99" s="65">
        <v>0</v>
      </c>
      <c r="AL99" s="65">
        <v>0</v>
      </c>
      <c r="AM99" s="65">
        <v>0</v>
      </c>
      <c r="AN99" s="65">
        <v>0</v>
      </c>
      <c r="AO99" s="65">
        <v>0</v>
      </c>
      <c r="AP99" s="65">
        <v>0</v>
      </c>
      <c r="AQ99" s="65">
        <v>0</v>
      </c>
      <c r="AR99" s="65">
        <v>0</v>
      </c>
      <c r="AS99" s="65">
        <v>0</v>
      </c>
      <c r="AT99" s="65">
        <v>0</v>
      </c>
      <c r="AU99" s="65">
        <v>0</v>
      </c>
      <c r="AV99" s="65">
        <v>0</v>
      </c>
      <c r="AW99" s="65">
        <v>0</v>
      </c>
      <c r="AX99" s="65">
        <v>0</v>
      </c>
      <c r="AY99" s="65">
        <v>0</v>
      </c>
      <c r="AZ99" s="65">
        <v>0</v>
      </c>
      <c r="BA99" s="65">
        <v>0</v>
      </c>
      <c r="BB99" s="65">
        <v>0</v>
      </c>
      <c r="BC99" s="65">
        <v>0</v>
      </c>
      <c r="BD99" s="65">
        <v>0</v>
      </c>
      <c r="BE99" s="65">
        <v>0</v>
      </c>
      <c r="BF99" s="65">
        <v>0</v>
      </c>
      <c r="BG99" s="65">
        <v>0</v>
      </c>
      <c r="BH99" s="65">
        <v>0</v>
      </c>
      <c r="BI99" s="65">
        <v>0</v>
      </c>
      <c r="BJ99" s="65">
        <v>0</v>
      </c>
      <c r="BK99" s="65">
        <v>0</v>
      </c>
      <c r="BL99" s="65">
        <v>0</v>
      </c>
      <c r="BM99" s="65">
        <v>0</v>
      </c>
      <c r="BN99" s="65">
        <v>0</v>
      </c>
      <c r="BO99" s="65">
        <v>0</v>
      </c>
      <c r="BP99" s="65">
        <v>0</v>
      </c>
      <c r="BQ99" s="65">
        <v>0</v>
      </c>
      <c r="BR99" s="65">
        <v>0</v>
      </c>
      <c r="BS99" s="65">
        <v>0</v>
      </c>
      <c r="BT99" s="65">
        <v>0</v>
      </c>
      <c r="BU99" s="65">
        <v>0</v>
      </c>
      <c r="BV99" s="65">
        <v>0</v>
      </c>
      <c r="BW99" s="65">
        <v>0</v>
      </c>
      <c r="BX99" s="65">
        <v>0</v>
      </c>
      <c r="BY99" s="65">
        <v>0</v>
      </c>
      <c r="BZ99" s="65">
        <v>0</v>
      </c>
      <c r="CA99" s="65">
        <v>0</v>
      </c>
      <c r="CB99" s="65">
        <v>0</v>
      </c>
      <c r="CC99" s="65">
        <v>0</v>
      </c>
      <c r="CD99" s="65">
        <v>0</v>
      </c>
      <c r="CE99" s="65">
        <v>0</v>
      </c>
      <c r="CF99" s="65">
        <v>0</v>
      </c>
      <c r="CG99" s="65">
        <v>0</v>
      </c>
      <c r="CH99" s="65">
        <v>0</v>
      </c>
      <c r="CI99" s="65">
        <v>0</v>
      </c>
      <c r="CJ99" s="65">
        <v>0</v>
      </c>
      <c r="CK99" s="65">
        <v>0</v>
      </c>
      <c r="CL99" s="65">
        <v>0</v>
      </c>
      <c r="CM99" s="65">
        <v>0</v>
      </c>
      <c r="CN99" s="65">
        <v>0</v>
      </c>
      <c r="CO99" s="65">
        <v>0</v>
      </c>
      <c r="CP99" s="65">
        <v>0</v>
      </c>
      <c r="CQ99" s="65">
        <v>0</v>
      </c>
      <c r="CR99" s="65">
        <v>0</v>
      </c>
      <c r="CS99" s="65">
        <v>0</v>
      </c>
      <c r="CT99" s="65">
        <v>0</v>
      </c>
      <c r="CU99" s="65">
        <v>0</v>
      </c>
      <c r="CV99" s="65">
        <v>0</v>
      </c>
      <c r="CW99" s="65">
        <v>0</v>
      </c>
      <c r="CX99" s="65">
        <v>0</v>
      </c>
      <c r="CY99" s="65">
        <v>0</v>
      </c>
      <c r="CZ99" s="65">
        <v>0</v>
      </c>
      <c r="DA99" s="65">
        <v>0</v>
      </c>
      <c r="DB99" s="65">
        <v>0</v>
      </c>
      <c r="DC99" s="65">
        <v>0</v>
      </c>
      <c r="DD99" s="65">
        <v>0</v>
      </c>
      <c r="DE99" s="65">
        <v>0</v>
      </c>
      <c r="DF99" s="65">
        <v>0</v>
      </c>
      <c r="DG99" s="65">
        <v>0</v>
      </c>
      <c r="DH99" s="65">
        <v>0</v>
      </c>
      <c r="DI99" s="65">
        <v>0</v>
      </c>
      <c r="DJ99" s="65">
        <v>0</v>
      </c>
      <c r="DK99" s="65">
        <v>0</v>
      </c>
      <c r="DL99" s="65">
        <v>0</v>
      </c>
      <c r="DM99" s="65">
        <v>0</v>
      </c>
      <c r="DN99" s="65">
        <v>0</v>
      </c>
      <c r="DO99" s="65">
        <v>0</v>
      </c>
      <c r="DP99" s="65">
        <v>0</v>
      </c>
      <c r="DQ99" s="65">
        <v>0</v>
      </c>
      <c r="DR99" s="65">
        <v>0</v>
      </c>
      <c r="DS99" s="65">
        <v>0</v>
      </c>
      <c r="DT99" s="14"/>
      <c r="DU99" s="10"/>
    </row>
    <row r="100" spans="5:125">
      <c r="E100" s="12"/>
      <c r="F100" s="13"/>
      <c r="G100" s="13"/>
      <c r="H100" s="13"/>
      <c r="I100" s="13"/>
      <c r="J100" s="13"/>
      <c r="K100" s="39">
        <v>644</v>
      </c>
      <c r="L100" s="36" t="s">
        <v>103</v>
      </c>
      <c r="M100" s="59">
        <v>1.1035660009439356</v>
      </c>
      <c r="N100" s="61">
        <v>0.20944498761671673</v>
      </c>
      <c r="O100" s="65">
        <v>0</v>
      </c>
      <c r="P100" s="65">
        <v>0</v>
      </c>
      <c r="Q100" s="65">
        <v>0</v>
      </c>
      <c r="R100" s="65">
        <v>0</v>
      </c>
      <c r="S100" s="65">
        <v>0</v>
      </c>
      <c r="T100" s="65">
        <v>0</v>
      </c>
      <c r="U100" s="65">
        <v>0</v>
      </c>
      <c r="V100" s="65">
        <v>0</v>
      </c>
      <c r="W100" s="65">
        <v>0</v>
      </c>
      <c r="X100" s="65">
        <v>0</v>
      </c>
      <c r="Y100" s="65">
        <v>0</v>
      </c>
      <c r="Z100" s="65">
        <v>0</v>
      </c>
      <c r="AA100" s="65">
        <v>0</v>
      </c>
      <c r="AB100" s="65">
        <v>0</v>
      </c>
      <c r="AC100" s="65">
        <v>0</v>
      </c>
      <c r="AD100" s="65">
        <v>0</v>
      </c>
      <c r="AE100" s="65">
        <v>0</v>
      </c>
      <c r="AF100" s="65">
        <v>0</v>
      </c>
      <c r="AG100" s="65">
        <v>0</v>
      </c>
      <c r="AH100" s="65">
        <v>0</v>
      </c>
      <c r="AI100" s="65">
        <v>0</v>
      </c>
      <c r="AJ100" s="65">
        <v>0</v>
      </c>
      <c r="AK100" s="65">
        <v>0</v>
      </c>
      <c r="AL100" s="65">
        <v>0</v>
      </c>
      <c r="AM100" s="65">
        <v>0</v>
      </c>
      <c r="AN100" s="65">
        <v>0</v>
      </c>
      <c r="AO100" s="65">
        <v>0</v>
      </c>
      <c r="AP100" s="65">
        <v>0</v>
      </c>
      <c r="AQ100" s="65">
        <v>0</v>
      </c>
      <c r="AR100" s="65">
        <v>0</v>
      </c>
      <c r="AS100" s="65">
        <v>0</v>
      </c>
      <c r="AT100" s="65">
        <v>0</v>
      </c>
      <c r="AU100" s="65">
        <v>0</v>
      </c>
      <c r="AV100" s="65">
        <v>0</v>
      </c>
      <c r="AW100" s="65">
        <v>0</v>
      </c>
      <c r="AX100" s="65">
        <v>0</v>
      </c>
      <c r="AY100" s="65">
        <v>0</v>
      </c>
      <c r="AZ100" s="65">
        <v>0</v>
      </c>
      <c r="BA100" s="65">
        <v>0</v>
      </c>
      <c r="BB100" s="65">
        <v>0</v>
      </c>
      <c r="BC100" s="65">
        <v>0</v>
      </c>
      <c r="BD100" s="65">
        <v>0</v>
      </c>
      <c r="BE100" s="65">
        <v>0</v>
      </c>
      <c r="BF100" s="65">
        <v>0</v>
      </c>
      <c r="BG100" s="65">
        <v>0</v>
      </c>
      <c r="BH100" s="65">
        <v>0</v>
      </c>
      <c r="BI100" s="65">
        <v>0</v>
      </c>
      <c r="BJ100" s="65">
        <v>0</v>
      </c>
      <c r="BK100" s="65">
        <v>0</v>
      </c>
      <c r="BL100" s="65">
        <v>0</v>
      </c>
      <c r="BM100" s="65">
        <v>0</v>
      </c>
      <c r="BN100" s="65">
        <v>0</v>
      </c>
      <c r="BO100" s="65">
        <v>0</v>
      </c>
      <c r="BP100" s="65">
        <v>0</v>
      </c>
      <c r="BQ100" s="65">
        <v>0</v>
      </c>
      <c r="BR100" s="65">
        <v>0</v>
      </c>
      <c r="BS100" s="65">
        <v>0</v>
      </c>
      <c r="BT100" s="65">
        <v>0</v>
      </c>
      <c r="BU100" s="65">
        <v>0</v>
      </c>
      <c r="BV100" s="65">
        <v>0</v>
      </c>
      <c r="BW100" s="65">
        <v>0</v>
      </c>
      <c r="BX100" s="65">
        <v>0</v>
      </c>
      <c r="BY100" s="65">
        <v>0</v>
      </c>
      <c r="BZ100" s="65">
        <v>0</v>
      </c>
      <c r="CA100" s="65">
        <v>0</v>
      </c>
      <c r="CB100" s="65">
        <v>0</v>
      </c>
      <c r="CC100" s="65">
        <v>0</v>
      </c>
      <c r="CD100" s="65">
        <v>0</v>
      </c>
      <c r="CE100" s="65">
        <v>0</v>
      </c>
      <c r="CF100" s="65">
        <v>0</v>
      </c>
      <c r="CG100" s="65">
        <v>0</v>
      </c>
      <c r="CH100" s="65">
        <v>0</v>
      </c>
      <c r="CI100" s="65">
        <v>0</v>
      </c>
      <c r="CJ100" s="65">
        <v>0</v>
      </c>
      <c r="CK100" s="65">
        <v>0</v>
      </c>
      <c r="CL100" s="65">
        <v>0</v>
      </c>
      <c r="CM100" s="65">
        <v>0</v>
      </c>
      <c r="CN100" s="65">
        <v>0</v>
      </c>
      <c r="CO100" s="65">
        <v>0</v>
      </c>
      <c r="CP100" s="65">
        <v>0</v>
      </c>
      <c r="CQ100" s="65">
        <v>0</v>
      </c>
      <c r="CR100" s="65">
        <v>0</v>
      </c>
      <c r="CS100" s="65">
        <v>0</v>
      </c>
      <c r="CT100" s="65">
        <v>0</v>
      </c>
      <c r="CU100" s="65">
        <v>0</v>
      </c>
      <c r="CV100" s="65">
        <v>0</v>
      </c>
      <c r="CW100" s="65">
        <v>0</v>
      </c>
      <c r="CX100" s="65">
        <v>0</v>
      </c>
      <c r="CY100" s="65">
        <v>0</v>
      </c>
      <c r="CZ100" s="65">
        <v>0</v>
      </c>
      <c r="DA100" s="65">
        <v>0</v>
      </c>
      <c r="DB100" s="65">
        <v>0</v>
      </c>
      <c r="DC100" s="65">
        <v>0</v>
      </c>
      <c r="DD100" s="65">
        <v>0</v>
      </c>
      <c r="DE100" s="65">
        <v>0</v>
      </c>
      <c r="DF100" s="65">
        <v>0</v>
      </c>
      <c r="DG100" s="65">
        <v>0</v>
      </c>
      <c r="DH100" s="65">
        <v>0</v>
      </c>
      <c r="DI100" s="65">
        <v>0</v>
      </c>
      <c r="DJ100" s="65">
        <v>0</v>
      </c>
      <c r="DK100" s="65">
        <v>0</v>
      </c>
      <c r="DL100" s="65">
        <v>0</v>
      </c>
      <c r="DM100" s="65">
        <v>0</v>
      </c>
      <c r="DN100" s="65">
        <v>0</v>
      </c>
      <c r="DO100" s="65">
        <v>0</v>
      </c>
      <c r="DP100" s="65">
        <v>0</v>
      </c>
      <c r="DQ100" s="65">
        <v>0</v>
      </c>
      <c r="DR100" s="65">
        <v>0</v>
      </c>
      <c r="DS100" s="65">
        <v>0</v>
      </c>
      <c r="DT100" s="14"/>
      <c r="DU100" s="10"/>
    </row>
    <row r="101" spans="5:125">
      <c r="E101" s="12"/>
      <c r="F101" s="13"/>
      <c r="G101" s="13"/>
      <c r="H101" s="13"/>
      <c r="I101" s="13"/>
      <c r="J101" s="13"/>
      <c r="K101" s="39">
        <v>659</v>
      </c>
      <c r="L101" s="36" t="s">
        <v>104</v>
      </c>
      <c r="M101" s="59">
        <v>1.0507911566191084</v>
      </c>
      <c r="N101" s="61">
        <v>0.37835297119456474</v>
      </c>
      <c r="O101" s="65">
        <v>1.0522403861580871E-3</v>
      </c>
      <c r="P101" s="65">
        <v>1.1563217432859793E-3</v>
      </c>
      <c r="Q101" s="65">
        <v>0</v>
      </c>
      <c r="R101" s="65">
        <v>0</v>
      </c>
      <c r="S101" s="65">
        <v>0</v>
      </c>
      <c r="T101" s="65">
        <v>0</v>
      </c>
      <c r="U101" s="65">
        <v>0</v>
      </c>
      <c r="V101" s="65">
        <v>0</v>
      </c>
      <c r="W101" s="65">
        <v>0</v>
      </c>
      <c r="X101" s="65">
        <v>0</v>
      </c>
      <c r="Y101" s="65">
        <v>0</v>
      </c>
      <c r="Z101" s="65">
        <v>0</v>
      </c>
      <c r="AA101" s="65">
        <v>0</v>
      </c>
      <c r="AB101" s="65">
        <v>0</v>
      </c>
      <c r="AC101" s="65">
        <v>0</v>
      </c>
      <c r="AD101" s="65">
        <v>0</v>
      </c>
      <c r="AE101" s="65">
        <v>0</v>
      </c>
      <c r="AF101" s="65">
        <v>0</v>
      </c>
      <c r="AG101" s="65">
        <v>0</v>
      </c>
      <c r="AH101" s="65">
        <v>0</v>
      </c>
      <c r="AI101" s="65">
        <v>0</v>
      </c>
      <c r="AJ101" s="65">
        <v>0</v>
      </c>
      <c r="AK101" s="65">
        <v>0</v>
      </c>
      <c r="AL101" s="65">
        <v>0</v>
      </c>
      <c r="AM101" s="65">
        <v>0</v>
      </c>
      <c r="AN101" s="65">
        <v>0</v>
      </c>
      <c r="AO101" s="65">
        <v>0</v>
      </c>
      <c r="AP101" s="65">
        <v>0</v>
      </c>
      <c r="AQ101" s="65">
        <v>0</v>
      </c>
      <c r="AR101" s="65">
        <v>0</v>
      </c>
      <c r="AS101" s="65">
        <v>0</v>
      </c>
      <c r="AT101" s="65">
        <v>0</v>
      </c>
      <c r="AU101" s="65">
        <v>0</v>
      </c>
      <c r="AV101" s="65">
        <v>0</v>
      </c>
      <c r="AW101" s="65">
        <v>0</v>
      </c>
      <c r="AX101" s="65">
        <v>0</v>
      </c>
      <c r="AY101" s="65">
        <v>0</v>
      </c>
      <c r="AZ101" s="65">
        <v>0</v>
      </c>
      <c r="BA101" s="65">
        <v>0</v>
      </c>
      <c r="BB101" s="65">
        <v>0</v>
      </c>
      <c r="BC101" s="65">
        <v>0</v>
      </c>
      <c r="BD101" s="65">
        <v>0</v>
      </c>
      <c r="BE101" s="65">
        <v>0</v>
      </c>
      <c r="BF101" s="65">
        <v>0</v>
      </c>
      <c r="BG101" s="65">
        <v>0</v>
      </c>
      <c r="BH101" s="65">
        <v>0</v>
      </c>
      <c r="BI101" s="65">
        <v>0</v>
      </c>
      <c r="BJ101" s="65">
        <v>0</v>
      </c>
      <c r="BK101" s="65">
        <v>0</v>
      </c>
      <c r="BL101" s="65">
        <v>0</v>
      </c>
      <c r="BM101" s="65">
        <v>0</v>
      </c>
      <c r="BN101" s="65">
        <v>0</v>
      </c>
      <c r="BO101" s="65">
        <v>0</v>
      </c>
      <c r="BP101" s="65">
        <v>0</v>
      </c>
      <c r="BQ101" s="65">
        <v>0</v>
      </c>
      <c r="BR101" s="65">
        <v>0</v>
      </c>
      <c r="BS101" s="65">
        <v>0</v>
      </c>
      <c r="BT101" s="65">
        <v>0</v>
      </c>
      <c r="BU101" s="65">
        <v>0</v>
      </c>
      <c r="BV101" s="65">
        <v>0</v>
      </c>
      <c r="BW101" s="65">
        <v>0</v>
      </c>
      <c r="BX101" s="65">
        <v>0</v>
      </c>
      <c r="BY101" s="65">
        <v>0</v>
      </c>
      <c r="BZ101" s="65">
        <v>0</v>
      </c>
      <c r="CA101" s="65">
        <v>0</v>
      </c>
      <c r="CB101" s="65">
        <v>0</v>
      </c>
      <c r="CC101" s="65">
        <v>0</v>
      </c>
      <c r="CD101" s="65">
        <v>0</v>
      </c>
      <c r="CE101" s="65">
        <v>0</v>
      </c>
      <c r="CF101" s="65">
        <v>0</v>
      </c>
      <c r="CG101" s="65">
        <v>0</v>
      </c>
      <c r="CH101" s="65">
        <v>0</v>
      </c>
      <c r="CI101" s="65">
        <v>0</v>
      </c>
      <c r="CJ101" s="65">
        <v>0</v>
      </c>
      <c r="CK101" s="65">
        <v>0</v>
      </c>
      <c r="CL101" s="65">
        <v>0</v>
      </c>
      <c r="CM101" s="65">
        <v>0</v>
      </c>
      <c r="CN101" s="65">
        <v>0</v>
      </c>
      <c r="CO101" s="65">
        <v>0</v>
      </c>
      <c r="CP101" s="65">
        <v>0</v>
      </c>
      <c r="CQ101" s="65">
        <v>0</v>
      </c>
      <c r="CR101" s="65">
        <v>0</v>
      </c>
      <c r="CS101" s="65">
        <v>0</v>
      </c>
      <c r="CT101" s="65">
        <v>0</v>
      </c>
      <c r="CU101" s="65">
        <v>0</v>
      </c>
      <c r="CV101" s="65">
        <v>0</v>
      </c>
      <c r="CW101" s="65">
        <v>0</v>
      </c>
      <c r="CX101" s="65">
        <v>0</v>
      </c>
      <c r="CY101" s="65">
        <v>0</v>
      </c>
      <c r="CZ101" s="65">
        <v>0</v>
      </c>
      <c r="DA101" s="65">
        <v>0</v>
      </c>
      <c r="DB101" s="65">
        <v>0</v>
      </c>
      <c r="DC101" s="65">
        <v>0</v>
      </c>
      <c r="DD101" s="65">
        <v>0</v>
      </c>
      <c r="DE101" s="65">
        <v>0</v>
      </c>
      <c r="DF101" s="65">
        <v>0</v>
      </c>
      <c r="DG101" s="65">
        <v>0</v>
      </c>
      <c r="DH101" s="65">
        <v>0</v>
      </c>
      <c r="DI101" s="65">
        <v>0</v>
      </c>
      <c r="DJ101" s="65">
        <v>0</v>
      </c>
      <c r="DK101" s="65">
        <v>0</v>
      </c>
      <c r="DL101" s="65">
        <v>0</v>
      </c>
      <c r="DM101" s="65">
        <v>0</v>
      </c>
      <c r="DN101" s="65">
        <v>0</v>
      </c>
      <c r="DO101" s="65">
        <v>0</v>
      </c>
      <c r="DP101" s="65">
        <v>0</v>
      </c>
      <c r="DQ101" s="65">
        <v>0</v>
      </c>
      <c r="DR101" s="65">
        <v>0</v>
      </c>
      <c r="DS101" s="65">
        <v>0</v>
      </c>
      <c r="DT101" s="14"/>
      <c r="DU101" s="10"/>
    </row>
    <row r="102" spans="5:125">
      <c r="E102" s="12"/>
      <c r="F102" s="13"/>
      <c r="G102" s="13"/>
      <c r="H102" s="13"/>
      <c r="I102" s="13"/>
      <c r="J102" s="13"/>
      <c r="K102" s="39">
        <v>661</v>
      </c>
      <c r="L102" s="44" t="s">
        <v>105</v>
      </c>
      <c r="M102" s="59">
        <v>0.97842676343256219</v>
      </c>
      <c r="N102" s="61">
        <v>0.34039556459557868</v>
      </c>
      <c r="O102" s="65">
        <v>3.4753798013989305E-2</v>
      </c>
      <c r="P102" s="65">
        <v>2.2780827377937345E-2</v>
      </c>
      <c r="Q102" s="65">
        <v>0</v>
      </c>
      <c r="R102" s="65">
        <v>0</v>
      </c>
      <c r="S102" s="65">
        <v>0</v>
      </c>
      <c r="T102" s="65">
        <v>0</v>
      </c>
      <c r="U102" s="65">
        <v>0</v>
      </c>
      <c r="V102" s="65">
        <v>0</v>
      </c>
      <c r="W102" s="65">
        <v>0</v>
      </c>
      <c r="X102" s="65">
        <v>0</v>
      </c>
      <c r="Y102" s="65">
        <v>0</v>
      </c>
      <c r="Z102" s="65">
        <v>0</v>
      </c>
      <c r="AA102" s="65">
        <v>0</v>
      </c>
      <c r="AB102" s="65">
        <v>0</v>
      </c>
      <c r="AC102" s="65">
        <v>0</v>
      </c>
      <c r="AD102" s="65">
        <v>0</v>
      </c>
      <c r="AE102" s="65">
        <v>0</v>
      </c>
      <c r="AF102" s="65">
        <v>0</v>
      </c>
      <c r="AG102" s="65">
        <v>0</v>
      </c>
      <c r="AH102" s="65">
        <v>0</v>
      </c>
      <c r="AI102" s="65">
        <v>0</v>
      </c>
      <c r="AJ102" s="65">
        <v>0</v>
      </c>
      <c r="AK102" s="65">
        <v>0</v>
      </c>
      <c r="AL102" s="65">
        <v>0</v>
      </c>
      <c r="AM102" s="65">
        <v>0</v>
      </c>
      <c r="AN102" s="65">
        <v>0</v>
      </c>
      <c r="AO102" s="65">
        <v>0</v>
      </c>
      <c r="AP102" s="65">
        <v>0</v>
      </c>
      <c r="AQ102" s="65">
        <v>0</v>
      </c>
      <c r="AR102" s="65">
        <v>0</v>
      </c>
      <c r="AS102" s="65">
        <v>0</v>
      </c>
      <c r="AT102" s="65">
        <v>0</v>
      </c>
      <c r="AU102" s="65">
        <v>0</v>
      </c>
      <c r="AV102" s="65">
        <v>0</v>
      </c>
      <c r="AW102" s="65">
        <v>0</v>
      </c>
      <c r="AX102" s="65">
        <v>0</v>
      </c>
      <c r="AY102" s="65">
        <v>0</v>
      </c>
      <c r="AZ102" s="65">
        <v>0</v>
      </c>
      <c r="BA102" s="65">
        <v>0</v>
      </c>
      <c r="BB102" s="65">
        <v>0</v>
      </c>
      <c r="BC102" s="65">
        <v>0</v>
      </c>
      <c r="BD102" s="65">
        <v>0</v>
      </c>
      <c r="BE102" s="65">
        <v>0</v>
      </c>
      <c r="BF102" s="65">
        <v>0</v>
      </c>
      <c r="BG102" s="65">
        <v>0</v>
      </c>
      <c r="BH102" s="65">
        <v>0</v>
      </c>
      <c r="BI102" s="65">
        <v>0</v>
      </c>
      <c r="BJ102" s="65">
        <v>0</v>
      </c>
      <c r="BK102" s="65">
        <v>0</v>
      </c>
      <c r="BL102" s="65">
        <v>0</v>
      </c>
      <c r="BM102" s="65">
        <v>0</v>
      </c>
      <c r="BN102" s="65">
        <v>0</v>
      </c>
      <c r="BO102" s="65">
        <v>0</v>
      </c>
      <c r="BP102" s="65">
        <v>0</v>
      </c>
      <c r="BQ102" s="65">
        <v>0</v>
      </c>
      <c r="BR102" s="65">
        <v>0</v>
      </c>
      <c r="BS102" s="65">
        <v>0</v>
      </c>
      <c r="BT102" s="65">
        <v>0</v>
      </c>
      <c r="BU102" s="65">
        <v>0</v>
      </c>
      <c r="BV102" s="65">
        <v>0</v>
      </c>
      <c r="BW102" s="65">
        <v>0</v>
      </c>
      <c r="BX102" s="65">
        <v>0</v>
      </c>
      <c r="BY102" s="65">
        <v>0</v>
      </c>
      <c r="BZ102" s="65">
        <v>0</v>
      </c>
      <c r="CA102" s="65">
        <v>0</v>
      </c>
      <c r="CB102" s="65">
        <v>0</v>
      </c>
      <c r="CC102" s="65">
        <v>0</v>
      </c>
      <c r="CD102" s="65">
        <v>0</v>
      </c>
      <c r="CE102" s="65">
        <v>0</v>
      </c>
      <c r="CF102" s="65">
        <v>0</v>
      </c>
      <c r="CG102" s="65">
        <v>0</v>
      </c>
      <c r="CH102" s="65">
        <v>0</v>
      </c>
      <c r="CI102" s="65">
        <v>0</v>
      </c>
      <c r="CJ102" s="65">
        <v>0</v>
      </c>
      <c r="CK102" s="65">
        <v>0</v>
      </c>
      <c r="CL102" s="65">
        <v>0</v>
      </c>
      <c r="CM102" s="65">
        <v>0</v>
      </c>
      <c r="CN102" s="65">
        <v>0</v>
      </c>
      <c r="CO102" s="65">
        <v>0</v>
      </c>
      <c r="CP102" s="65">
        <v>0</v>
      </c>
      <c r="CQ102" s="65">
        <v>0</v>
      </c>
      <c r="CR102" s="65">
        <v>0</v>
      </c>
      <c r="CS102" s="65">
        <v>0</v>
      </c>
      <c r="CT102" s="65">
        <v>0</v>
      </c>
      <c r="CU102" s="65">
        <v>0</v>
      </c>
      <c r="CV102" s="65">
        <v>0</v>
      </c>
      <c r="CW102" s="65">
        <v>0</v>
      </c>
      <c r="CX102" s="65">
        <v>0</v>
      </c>
      <c r="CY102" s="65">
        <v>0</v>
      </c>
      <c r="CZ102" s="65">
        <v>0</v>
      </c>
      <c r="DA102" s="65">
        <v>0</v>
      </c>
      <c r="DB102" s="65">
        <v>0</v>
      </c>
      <c r="DC102" s="65">
        <v>0</v>
      </c>
      <c r="DD102" s="65">
        <v>0</v>
      </c>
      <c r="DE102" s="65">
        <v>0</v>
      </c>
      <c r="DF102" s="65">
        <v>0</v>
      </c>
      <c r="DG102" s="65">
        <v>0</v>
      </c>
      <c r="DH102" s="65">
        <v>0</v>
      </c>
      <c r="DI102" s="65">
        <v>0</v>
      </c>
      <c r="DJ102" s="65">
        <v>0</v>
      </c>
      <c r="DK102" s="65">
        <v>0</v>
      </c>
      <c r="DL102" s="65">
        <v>0</v>
      </c>
      <c r="DM102" s="65">
        <v>0</v>
      </c>
      <c r="DN102" s="65">
        <v>0</v>
      </c>
      <c r="DO102" s="65">
        <v>0</v>
      </c>
      <c r="DP102" s="65">
        <v>0</v>
      </c>
      <c r="DQ102" s="65">
        <v>0</v>
      </c>
      <c r="DR102" s="65">
        <v>0</v>
      </c>
      <c r="DS102" s="65">
        <v>0</v>
      </c>
      <c r="DT102" s="14"/>
      <c r="DU102" s="10"/>
    </row>
    <row r="103" spans="5:125">
      <c r="E103" s="12"/>
      <c r="F103" s="13"/>
      <c r="G103" s="13"/>
      <c r="H103" s="13"/>
      <c r="I103" s="13"/>
      <c r="J103" s="13"/>
      <c r="K103" s="39">
        <v>662</v>
      </c>
      <c r="L103" s="36" t="s">
        <v>106</v>
      </c>
      <c r="M103" s="59">
        <v>1.0265638383950213</v>
      </c>
      <c r="N103" s="61">
        <v>0.72054106359841708</v>
      </c>
      <c r="O103" s="65">
        <v>6.4632649578563305E-4</v>
      </c>
      <c r="P103" s="65">
        <v>1.5672700810531394E-3</v>
      </c>
      <c r="Q103" s="65">
        <v>0</v>
      </c>
      <c r="R103" s="65">
        <v>0</v>
      </c>
      <c r="S103" s="65">
        <v>0</v>
      </c>
      <c r="T103" s="65">
        <v>0</v>
      </c>
      <c r="U103" s="65">
        <v>0</v>
      </c>
      <c r="V103" s="65">
        <v>0</v>
      </c>
      <c r="W103" s="65">
        <v>0</v>
      </c>
      <c r="X103" s="65">
        <v>0</v>
      </c>
      <c r="Y103" s="65">
        <v>0</v>
      </c>
      <c r="Z103" s="65">
        <v>0</v>
      </c>
      <c r="AA103" s="65">
        <v>0</v>
      </c>
      <c r="AB103" s="65">
        <v>0</v>
      </c>
      <c r="AC103" s="65">
        <v>0</v>
      </c>
      <c r="AD103" s="65">
        <v>0</v>
      </c>
      <c r="AE103" s="65">
        <v>0</v>
      </c>
      <c r="AF103" s="65">
        <v>0</v>
      </c>
      <c r="AG103" s="65">
        <v>0</v>
      </c>
      <c r="AH103" s="65">
        <v>0</v>
      </c>
      <c r="AI103" s="65">
        <v>0</v>
      </c>
      <c r="AJ103" s="65">
        <v>0</v>
      </c>
      <c r="AK103" s="65">
        <v>0</v>
      </c>
      <c r="AL103" s="65">
        <v>0</v>
      </c>
      <c r="AM103" s="65">
        <v>0</v>
      </c>
      <c r="AN103" s="65">
        <v>0</v>
      </c>
      <c r="AO103" s="65">
        <v>0</v>
      </c>
      <c r="AP103" s="65">
        <v>0</v>
      </c>
      <c r="AQ103" s="65">
        <v>0</v>
      </c>
      <c r="AR103" s="65">
        <v>0</v>
      </c>
      <c r="AS103" s="65">
        <v>0</v>
      </c>
      <c r="AT103" s="65">
        <v>0</v>
      </c>
      <c r="AU103" s="65">
        <v>0</v>
      </c>
      <c r="AV103" s="65">
        <v>0</v>
      </c>
      <c r="AW103" s="65">
        <v>0</v>
      </c>
      <c r="AX103" s="65">
        <v>0</v>
      </c>
      <c r="AY103" s="65">
        <v>0</v>
      </c>
      <c r="AZ103" s="65">
        <v>0</v>
      </c>
      <c r="BA103" s="65">
        <v>0</v>
      </c>
      <c r="BB103" s="65">
        <v>0</v>
      </c>
      <c r="BC103" s="65">
        <v>0</v>
      </c>
      <c r="BD103" s="65">
        <v>0</v>
      </c>
      <c r="BE103" s="65">
        <v>0</v>
      </c>
      <c r="BF103" s="65">
        <v>0</v>
      </c>
      <c r="BG103" s="65">
        <v>0</v>
      </c>
      <c r="BH103" s="65">
        <v>0</v>
      </c>
      <c r="BI103" s="65">
        <v>0</v>
      </c>
      <c r="BJ103" s="65">
        <v>0</v>
      </c>
      <c r="BK103" s="65">
        <v>0</v>
      </c>
      <c r="BL103" s="65">
        <v>0</v>
      </c>
      <c r="BM103" s="65">
        <v>0</v>
      </c>
      <c r="BN103" s="65">
        <v>0</v>
      </c>
      <c r="BO103" s="65">
        <v>0</v>
      </c>
      <c r="BP103" s="65">
        <v>0</v>
      </c>
      <c r="BQ103" s="65">
        <v>0</v>
      </c>
      <c r="BR103" s="65">
        <v>0</v>
      </c>
      <c r="BS103" s="65">
        <v>0</v>
      </c>
      <c r="BT103" s="65">
        <v>0</v>
      </c>
      <c r="BU103" s="65">
        <v>0</v>
      </c>
      <c r="BV103" s="65">
        <v>0</v>
      </c>
      <c r="BW103" s="65">
        <v>0</v>
      </c>
      <c r="BX103" s="65">
        <v>0</v>
      </c>
      <c r="BY103" s="65">
        <v>0</v>
      </c>
      <c r="BZ103" s="65">
        <v>0</v>
      </c>
      <c r="CA103" s="65">
        <v>0</v>
      </c>
      <c r="CB103" s="65">
        <v>0</v>
      </c>
      <c r="CC103" s="65">
        <v>0</v>
      </c>
      <c r="CD103" s="65">
        <v>0</v>
      </c>
      <c r="CE103" s="65">
        <v>0</v>
      </c>
      <c r="CF103" s="65">
        <v>0</v>
      </c>
      <c r="CG103" s="65">
        <v>0</v>
      </c>
      <c r="CH103" s="65">
        <v>0</v>
      </c>
      <c r="CI103" s="65">
        <v>0</v>
      </c>
      <c r="CJ103" s="65">
        <v>0</v>
      </c>
      <c r="CK103" s="65">
        <v>0</v>
      </c>
      <c r="CL103" s="65">
        <v>0</v>
      </c>
      <c r="CM103" s="65">
        <v>0</v>
      </c>
      <c r="CN103" s="65">
        <v>0</v>
      </c>
      <c r="CO103" s="65">
        <v>0</v>
      </c>
      <c r="CP103" s="65">
        <v>0</v>
      </c>
      <c r="CQ103" s="65">
        <v>0</v>
      </c>
      <c r="CR103" s="65">
        <v>0</v>
      </c>
      <c r="CS103" s="65">
        <v>0</v>
      </c>
      <c r="CT103" s="65">
        <v>0</v>
      </c>
      <c r="CU103" s="65">
        <v>0</v>
      </c>
      <c r="CV103" s="65">
        <v>0</v>
      </c>
      <c r="CW103" s="65">
        <v>0</v>
      </c>
      <c r="CX103" s="65">
        <v>0</v>
      </c>
      <c r="CY103" s="65">
        <v>0</v>
      </c>
      <c r="CZ103" s="65">
        <v>0</v>
      </c>
      <c r="DA103" s="65">
        <v>0</v>
      </c>
      <c r="DB103" s="65">
        <v>0</v>
      </c>
      <c r="DC103" s="65">
        <v>0</v>
      </c>
      <c r="DD103" s="65">
        <v>0</v>
      </c>
      <c r="DE103" s="65">
        <v>0</v>
      </c>
      <c r="DF103" s="65">
        <v>0</v>
      </c>
      <c r="DG103" s="65">
        <v>0</v>
      </c>
      <c r="DH103" s="65">
        <v>0</v>
      </c>
      <c r="DI103" s="65">
        <v>0</v>
      </c>
      <c r="DJ103" s="65">
        <v>0</v>
      </c>
      <c r="DK103" s="65">
        <v>0</v>
      </c>
      <c r="DL103" s="65">
        <v>0</v>
      </c>
      <c r="DM103" s="65">
        <v>0</v>
      </c>
      <c r="DN103" s="65">
        <v>0</v>
      </c>
      <c r="DO103" s="65">
        <v>0</v>
      </c>
      <c r="DP103" s="65">
        <v>0</v>
      </c>
      <c r="DQ103" s="65">
        <v>0</v>
      </c>
      <c r="DR103" s="65">
        <v>0</v>
      </c>
      <c r="DS103" s="65">
        <v>0</v>
      </c>
      <c r="DT103" s="14"/>
      <c r="DU103" s="10"/>
    </row>
    <row r="104" spans="5:125">
      <c r="E104" s="12"/>
      <c r="F104" s="13"/>
      <c r="G104" s="13"/>
      <c r="H104" s="13"/>
      <c r="I104" s="13"/>
      <c r="J104" s="13"/>
      <c r="K104" s="39">
        <v>663</v>
      </c>
      <c r="L104" s="36" t="s">
        <v>107</v>
      </c>
      <c r="M104" s="59">
        <v>1.0434608238924852</v>
      </c>
      <c r="N104" s="61">
        <v>0.56918679619210266</v>
      </c>
      <c r="O104" s="65">
        <v>1.2164231725230299E-2</v>
      </c>
      <c r="P104" s="65">
        <v>4.0545088409254517E-3</v>
      </c>
      <c r="Q104" s="65">
        <v>0</v>
      </c>
      <c r="R104" s="65">
        <v>0</v>
      </c>
      <c r="S104" s="65">
        <v>0</v>
      </c>
      <c r="T104" s="65">
        <v>0</v>
      </c>
      <c r="U104" s="65">
        <v>0</v>
      </c>
      <c r="V104" s="65">
        <v>0</v>
      </c>
      <c r="W104" s="65">
        <v>0</v>
      </c>
      <c r="X104" s="65">
        <v>0</v>
      </c>
      <c r="Y104" s="65">
        <v>0</v>
      </c>
      <c r="Z104" s="65">
        <v>0</v>
      </c>
      <c r="AA104" s="65">
        <v>0</v>
      </c>
      <c r="AB104" s="65">
        <v>0</v>
      </c>
      <c r="AC104" s="65">
        <v>0</v>
      </c>
      <c r="AD104" s="65">
        <v>0</v>
      </c>
      <c r="AE104" s="65">
        <v>0</v>
      </c>
      <c r="AF104" s="65">
        <v>0</v>
      </c>
      <c r="AG104" s="65">
        <v>0</v>
      </c>
      <c r="AH104" s="65">
        <v>0</v>
      </c>
      <c r="AI104" s="65">
        <v>0</v>
      </c>
      <c r="AJ104" s="65">
        <v>0</v>
      </c>
      <c r="AK104" s="65">
        <v>0</v>
      </c>
      <c r="AL104" s="65">
        <v>0</v>
      </c>
      <c r="AM104" s="65">
        <v>0</v>
      </c>
      <c r="AN104" s="65">
        <v>0</v>
      </c>
      <c r="AO104" s="65">
        <v>0</v>
      </c>
      <c r="AP104" s="65">
        <v>0</v>
      </c>
      <c r="AQ104" s="65">
        <v>0</v>
      </c>
      <c r="AR104" s="65">
        <v>0</v>
      </c>
      <c r="AS104" s="65">
        <v>0</v>
      </c>
      <c r="AT104" s="65">
        <v>0</v>
      </c>
      <c r="AU104" s="65">
        <v>0</v>
      </c>
      <c r="AV104" s="65">
        <v>0</v>
      </c>
      <c r="AW104" s="65">
        <v>0</v>
      </c>
      <c r="AX104" s="65">
        <v>0</v>
      </c>
      <c r="AY104" s="65">
        <v>0</v>
      </c>
      <c r="AZ104" s="65">
        <v>0</v>
      </c>
      <c r="BA104" s="65">
        <v>0</v>
      </c>
      <c r="BB104" s="65">
        <v>0</v>
      </c>
      <c r="BC104" s="65">
        <v>0</v>
      </c>
      <c r="BD104" s="65">
        <v>0</v>
      </c>
      <c r="BE104" s="65">
        <v>0</v>
      </c>
      <c r="BF104" s="65">
        <v>0</v>
      </c>
      <c r="BG104" s="65">
        <v>0</v>
      </c>
      <c r="BH104" s="65">
        <v>0</v>
      </c>
      <c r="BI104" s="65">
        <v>0</v>
      </c>
      <c r="BJ104" s="65">
        <v>0</v>
      </c>
      <c r="BK104" s="65">
        <v>0</v>
      </c>
      <c r="BL104" s="65">
        <v>0</v>
      </c>
      <c r="BM104" s="65">
        <v>0</v>
      </c>
      <c r="BN104" s="65">
        <v>0</v>
      </c>
      <c r="BO104" s="65">
        <v>0</v>
      </c>
      <c r="BP104" s="65">
        <v>0</v>
      </c>
      <c r="BQ104" s="65">
        <v>0</v>
      </c>
      <c r="BR104" s="65">
        <v>0</v>
      </c>
      <c r="BS104" s="65">
        <v>0</v>
      </c>
      <c r="BT104" s="65">
        <v>0</v>
      </c>
      <c r="BU104" s="65">
        <v>0</v>
      </c>
      <c r="BV104" s="65">
        <v>0</v>
      </c>
      <c r="BW104" s="65">
        <v>0</v>
      </c>
      <c r="BX104" s="65">
        <v>0</v>
      </c>
      <c r="BY104" s="65">
        <v>0</v>
      </c>
      <c r="BZ104" s="65">
        <v>0</v>
      </c>
      <c r="CA104" s="65">
        <v>0</v>
      </c>
      <c r="CB104" s="65">
        <v>0</v>
      </c>
      <c r="CC104" s="65">
        <v>0</v>
      </c>
      <c r="CD104" s="65">
        <v>0</v>
      </c>
      <c r="CE104" s="65">
        <v>0</v>
      </c>
      <c r="CF104" s="65">
        <v>0</v>
      </c>
      <c r="CG104" s="65">
        <v>0</v>
      </c>
      <c r="CH104" s="65">
        <v>0</v>
      </c>
      <c r="CI104" s="65">
        <v>0</v>
      </c>
      <c r="CJ104" s="65">
        <v>0</v>
      </c>
      <c r="CK104" s="65">
        <v>0</v>
      </c>
      <c r="CL104" s="65">
        <v>0</v>
      </c>
      <c r="CM104" s="65">
        <v>0</v>
      </c>
      <c r="CN104" s="65">
        <v>0</v>
      </c>
      <c r="CO104" s="65">
        <v>0</v>
      </c>
      <c r="CP104" s="65">
        <v>0</v>
      </c>
      <c r="CQ104" s="65">
        <v>0</v>
      </c>
      <c r="CR104" s="65">
        <v>0</v>
      </c>
      <c r="CS104" s="65">
        <v>0</v>
      </c>
      <c r="CT104" s="65">
        <v>0</v>
      </c>
      <c r="CU104" s="65">
        <v>0</v>
      </c>
      <c r="CV104" s="65">
        <v>0</v>
      </c>
      <c r="CW104" s="65">
        <v>0</v>
      </c>
      <c r="CX104" s="65">
        <v>0</v>
      </c>
      <c r="CY104" s="65">
        <v>0</v>
      </c>
      <c r="CZ104" s="65">
        <v>0</v>
      </c>
      <c r="DA104" s="65">
        <v>0</v>
      </c>
      <c r="DB104" s="65">
        <v>0</v>
      </c>
      <c r="DC104" s="65">
        <v>0</v>
      </c>
      <c r="DD104" s="65">
        <v>0</v>
      </c>
      <c r="DE104" s="65">
        <v>0</v>
      </c>
      <c r="DF104" s="65">
        <v>0</v>
      </c>
      <c r="DG104" s="65">
        <v>0</v>
      </c>
      <c r="DH104" s="65">
        <v>0</v>
      </c>
      <c r="DI104" s="65">
        <v>0</v>
      </c>
      <c r="DJ104" s="65">
        <v>0</v>
      </c>
      <c r="DK104" s="65">
        <v>0</v>
      </c>
      <c r="DL104" s="65">
        <v>0</v>
      </c>
      <c r="DM104" s="65">
        <v>0</v>
      </c>
      <c r="DN104" s="65">
        <v>0</v>
      </c>
      <c r="DO104" s="65">
        <v>0</v>
      </c>
      <c r="DP104" s="65">
        <v>0</v>
      </c>
      <c r="DQ104" s="65">
        <v>0</v>
      </c>
      <c r="DR104" s="65">
        <v>0</v>
      </c>
      <c r="DS104" s="65">
        <v>0</v>
      </c>
      <c r="DT104" s="14"/>
      <c r="DU104" s="10"/>
    </row>
    <row r="105" spans="5:125">
      <c r="E105" s="12"/>
      <c r="F105" s="13"/>
      <c r="G105" s="13"/>
      <c r="H105" s="13"/>
      <c r="I105" s="13"/>
      <c r="J105" s="13"/>
      <c r="K105" s="39">
        <v>669</v>
      </c>
      <c r="L105" s="36" t="s">
        <v>108</v>
      </c>
      <c r="M105" s="59">
        <v>1.0810607115261244</v>
      </c>
      <c r="N105" s="61">
        <v>0.28803270897593569</v>
      </c>
      <c r="O105" s="65">
        <v>2.8274303984960902E-2</v>
      </c>
      <c r="P105" s="65">
        <v>7.3204089116211596E-2</v>
      </c>
      <c r="Q105" s="65">
        <v>0</v>
      </c>
      <c r="R105" s="65">
        <v>0</v>
      </c>
      <c r="S105" s="65">
        <v>0</v>
      </c>
      <c r="T105" s="65">
        <v>0</v>
      </c>
      <c r="U105" s="65">
        <v>0</v>
      </c>
      <c r="V105" s="65">
        <v>1.7500422123378368E-2</v>
      </c>
      <c r="W105" s="65">
        <v>0</v>
      </c>
      <c r="X105" s="65">
        <v>8.7495126610514229E-2</v>
      </c>
      <c r="Y105" s="65">
        <v>0.10191600581425284</v>
      </c>
      <c r="Z105" s="65">
        <v>0</v>
      </c>
      <c r="AA105" s="65">
        <v>0</v>
      </c>
      <c r="AB105" s="65">
        <v>0</v>
      </c>
      <c r="AC105" s="65">
        <v>0</v>
      </c>
      <c r="AD105" s="65">
        <v>0</v>
      </c>
      <c r="AE105" s="65">
        <v>0</v>
      </c>
      <c r="AF105" s="65">
        <v>0.1735517210390963</v>
      </c>
      <c r="AG105" s="65">
        <v>0</v>
      </c>
      <c r="AH105" s="65">
        <v>3.415719117173379E-2</v>
      </c>
      <c r="AI105" s="65">
        <v>0.10857737966026347</v>
      </c>
      <c r="AJ105" s="65">
        <v>6.917876971288392E-2</v>
      </c>
      <c r="AK105" s="65">
        <v>7.206799320764018E-2</v>
      </c>
      <c r="AL105" s="65">
        <v>5.5515719686617948E-2</v>
      </c>
      <c r="AM105" s="65">
        <v>6.780773026102592E-2</v>
      </c>
      <c r="AN105" s="65">
        <v>6.4818813907614695E-2</v>
      </c>
      <c r="AO105" s="65">
        <v>2.553796596299119E-2</v>
      </c>
      <c r="AP105" s="65">
        <v>0.10527798518736861</v>
      </c>
      <c r="AQ105" s="65">
        <v>5.006357788439441E-2</v>
      </c>
      <c r="AR105" s="65">
        <v>0</v>
      </c>
      <c r="AS105" s="65">
        <v>1.2494068828597531E-2</v>
      </c>
      <c r="AT105" s="65">
        <v>9.9351687381234663E-3</v>
      </c>
      <c r="AU105" s="65">
        <v>0</v>
      </c>
      <c r="AV105" s="65">
        <v>1.4043732725411619E-2</v>
      </c>
      <c r="AW105" s="65">
        <v>9.3920041041417379E-2</v>
      </c>
      <c r="AX105" s="65">
        <v>0</v>
      </c>
      <c r="AY105" s="65">
        <v>1.4380845972453033E-2</v>
      </c>
      <c r="AZ105" s="65">
        <v>1.515299262988524E-2</v>
      </c>
      <c r="BA105" s="65">
        <v>0.10334553679547841</v>
      </c>
      <c r="BB105" s="65">
        <v>0</v>
      </c>
      <c r="BC105" s="65">
        <v>0</v>
      </c>
      <c r="BD105" s="65">
        <v>0</v>
      </c>
      <c r="BE105" s="65">
        <v>2.0383109538796216E-2</v>
      </c>
      <c r="BF105" s="65">
        <v>1.725827789834217E-2</v>
      </c>
      <c r="BG105" s="65">
        <v>2.1529203820049678E-2</v>
      </c>
      <c r="BH105" s="65">
        <v>1.2991846238472271E-2</v>
      </c>
      <c r="BI105" s="65">
        <v>1.2276005118293505E-2</v>
      </c>
      <c r="BJ105" s="65">
        <v>7.4546846732818596E-3</v>
      </c>
      <c r="BK105" s="65">
        <v>5.741952931924056E-3</v>
      </c>
      <c r="BL105" s="65">
        <v>2.0768031036924265E-2</v>
      </c>
      <c r="BM105" s="65">
        <v>9.817708077492911E-3</v>
      </c>
      <c r="BN105" s="65">
        <v>1.742608060040686E-2</v>
      </c>
      <c r="BO105" s="65">
        <v>1.6432923487163058E-2</v>
      </c>
      <c r="BP105" s="65">
        <v>2.7144517053281788E-3</v>
      </c>
      <c r="BQ105" s="65">
        <v>1.1160211884565677E-2</v>
      </c>
      <c r="BR105" s="65">
        <v>1.6013720561802988E-2</v>
      </c>
      <c r="BS105" s="65">
        <v>1.3155376593764975E-2</v>
      </c>
      <c r="BT105" s="65">
        <v>9.6061935536306403E-3</v>
      </c>
      <c r="BU105" s="65">
        <v>1.0071421738905155E-2</v>
      </c>
      <c r="BV105" s="65">
        <v>1.2844253441366757E-2</v>
      </c>
      <c r="BW105" s="65">
        <v>9.3462596568250084E-3</v>
      </c>
      <c r="BX105" s="65">
        <v>9.7739621640383408E-3</v>
      </c>
      <c r="BY105" s="65">
        <v>0</v>
      </c>
      <c r="BZ105" s="65">
        <v>0</v>
      </c>
      <c r="CA105" s="65">
        <v>0</v>
      </c>
      <c r="CB105" s="65">
        <v>0</v>
      </c>
      <c r="CC105" s="65">
        <v>0</v>
      </c>
      <c r="CD105" s="65">
        <v>4.5010682088244665E-2</v>
      </c>
      <c r="CE105" s="65">
        <v>0.11479203236832621</v>
      </c>
      <c r="CF105" s="65">
        <v>9.2624819245180776E-2</v>
      </c>
      <c r="CG105" s="65">
        <v>2.8252096994702693E-2</v>
      </c>
      <c r="CH105" s="65">
        <v>7.3392587568279176E-3</v>
      </c>
      <c r="CI105" s="65">
        <v>0</v>
      </c>
      <c r="CJ105" s="65">
        <v>0</v>
      </c>
      <c r="CK105" s="65">
        <v>0</v>
      </c>
      <c r="CL105" s="65">
        <v>0</v>
      </c>
      <c r="CM105" s="65">
        <v>1.5281047806188159E-3</v>
      </c>
      <c r="CN105" s="65">
        <v>1.3334855832479417E-2</v>
      </c>
      <c r="CO105" s="65">
        <v>0</v>
      </c>
      <c r="CP105" s="65">
        <v>5.7561714628058848E-3</v>
      </c>
      <c r="CQ105" s="65">
        <v>4.4228017075905526E-3</v>
      </c>
      <c r="CR105" s="65">
        <v>0</v>
      </c>
      <c r="CS105" s="65">
        <v>7.8132447026144636E-2</v>
      </c>
      <c r="CT105" s="65">
        <v>0.10380413387052247</v>
      </c>
      <c r="CU105" s="65">
        <v>0</v>
      </c>
      <c r="CV105" s="65">
        <v>2.0449839931876344E-2</v>
      </c>
      <c r="CW105" s="65">
        <v>0</v>
      </c>
      <c r="CX105" s="65">
        <v>0</v>
      </c>
      <c r="CY105" s="65">
        <v>0</v>
      </c>
      <c r="CZ105" s="65">
        <v>0</v>
      </c>
      <c r="DA105" s="65">
        <v>5.0996421209347567E-3</v>
      </c>
      <c r="DB105" s="65">
        <v>0</v>
      </c>
      <c r="DC105" s="65">
        <v>0</v>
      </c>
      <c r="DD105" s="65">
        <v>0</v>
      </c>
      <c r="DE105" s="65">
        <v>0</v>
      </c>
      <c r="DF105" s="65">
        <v>0</v>
      </c>
      <c r="DG105" s="65">
        <v>0</v>
      </c>
      <c r="DH105" s="65">
        <v>0</v>
      </c>
      <c r="DI105" s="65">
        <v>0</v>
      </c>
      <c r="DJ105" s="65">
        <v>0</v>
      </c>
      <c r="DK105" s="65">
        <v>0</v>
      </c>
      <c r="DL105" s="65">
        <v>0</v>
      </c>
      <c r="DM105" s="65">
        <v>0</v>
      </c>
      <c r="DN105" s="65">
        <v>0</v>
      </c>
      <c r="DO105" s="65">
        <v>0</v>
      </c>
      <c r="DP105" s="65">
        <v>0</v>
      </c>
      <c r="DQ105" s="65">
        <v>0</v>
      </c>
      <c r="DR105" s="65">
        <v>0</v>
      </c>
      <c r="DS105" s="65">
        <v>0</v>
      </c>
      <c r="DT105" s="14"/>
      <c r="DU105" s="10"/>
    </row>
    <row r="106" spans="5:125">
      <c r="E106" s="12"/>
      <c r="F106" s="13"/>
      <c r="G106" s="13"/>
      <c r="H106" s="13"/>
      <c r="I106" s="13"/>
      <c r="J106" s="13"/>
      <c r="K106" s="39">
        <v>671</v>
      </c>
      <c r="L106" s="36" t="s">
        <v>109</v>
      </c>
      <c r="M106" s="59">
        <v>0.99778001578727737</v>
      </c>
      <c r="N106" s="61">
        <v>0.53010020102289468</v>
      </c>
      <c r="O106" s="65">
        <v>0</v>
      </c>
      <c r="P106" s="65">
        <v>0</v>
      </c>
      <c r="Q106" s="65">
        <v>0</v>
      </c>
      <c r="R106" s="65">
        <v>0</v>
      </c>
      <c r="S106" s="65">
        <v>0</v>
      </c>
      <c r="T106" s="65">
        <v>0</v>
      </c>
      <c r="U106" s="65">
        <v>0</v>
      </c>
      <c r="V106" s="65">
        <v>0</v>
      </c>
      <c r="W106" s="65">
        <v>0</v>
      </c>
      <c r="X106" s="65">
        <v>0</v>
      </c>
      <c r="Y106" s="65">
        <v>0</v>
      </c>
      <c r="Z106" s="65">
        <v>0</v>
      </c>
      <c r="AA106" s="65">
        <v>0</v>
      </c>
      <c r="AB106" s="65">
        <v>0</v>
      </c>
      <c r="AC106" s="65">
        <v>0</v>
      </c>
      <c r="AD106" s="65">
        <v>0</v>
      </c>
      <c r="AE106" s="65">
        <v>0</v>
      </c>
      <c r="AF106" s="65">
        <v>0</v>
      </c>
      <c r="AG106" s="65">
        <v>0</v>
      </c>
      <c r="AH106" s="65">
        <v>0</v>
      </c>
      <c r="AI106" s="65">
        <v>0</v>
      </c>
      <c r="AJ106" s="65">
        <v>0</v>
      </c>
      <c r="AK106" s="65">
        <v>0</v>
      </c>
      <c r="AL106" s="65">
        <v>0</v>
      </c>
      <c r="AM106" s="65">
        <v>0</v>
      </c>
      <c r="AN106" s="65">
        <v>0</v>
      </c>
      <c r="AO106" s="65">
        <v>0</v>
      </c>
      <c r="AP106" s="65">
        <v>0</v>
      </c>
      <c r="AQ106" s="65">
        <v>0</v>
      </c>
      <c r="AR106" s="65">
        <v>0</v>
      </c>
      <c r="AS106" s="65">
        <v>0</v>
      </c>
      <c r="AT106" s="65">
        <v>0</v>
      </c>
      <c r="AU106" s="65">
        <v>0</v>
      </c>
      <c r="AV106" s="65">
        <v>0</v>
      </c>
      <c r="AW106" s="65">
        <v>0</v>
      </c>
      <c r="AX106" s="65">
        <v>0</v>
      </c>
      <c r="AY106" s="65">
        <v>0</v>
      </c>
      <c r="AZ106" s="65">
        <v>0</v>
      </c>
      <c r="BA106" s="65">
        <v>0</v>
      </c>
      <c r="BB106" s="65">
        <v>0</v>
      </c>
      <c r="BC106" s="65">
        <v>0</v>
      </c>
      <c r="BD106" s="65">
        <v>0</v>
      </c>
      <c r="BE106" s="65">
        <v>0</v>
      </c>
      <c r="BF106" s="65">
        <v>0</v>
      </c>
      <c r="BG106" s="65">
        <v>0</v>
      </c>
      <c r="BH106" s="65">
        <v>0</v>
      </c>
      <c r="BI106" s="65">
        <v>0</v>
      </c>
      <c r="BJ106" s="65">
        <v>0</v>
      </c>
      <c r="BK106" s="65">
        <v>0</v>
      </c>
      <c r="BL106" s="65">
        <v>0</v>
      </c>
      <c r="BM106" s="65">
        <v>0</v>
      </c>
      <c r="BN106" s="65">
        <v>0</v>
      </c>
      <c r="BO106" s="65">
        <v>0</v>
      </c>
      <c r="BP106" s="65">
        <v>0</v>
      </c>
      <c r="BQ106" s="65">
        <v>0</v>
      </c>
      <c r="BR106" s="65">
        <v>0</v>
      </c>
      <c r="BS106" s="65">
        <v>0</v>
      </c>
      <c r="BT106" s="65">
        <v>0</v>
      </c>
      <c r="BU106" s="65">
        <v>0</v>
      </c>
      <c r="BV106" s="65">
        <v>0</v>
      </c>
      <c r="BW106" s="65">
        <v>0</v>
      </c>
      <c r="BX106" s="65">
        <v>0</v>
      </c>
      <c r="BY106" s="65">
        <v>0</v>
      </c>
      <c r="BZ106" s="65">
        <v>0</v>
      </c>
      <c r="CA106" s="65">
        <v>0</v>
      </c>
      <c r="CB106" s="65">
        <v>0</v>
      </c>
      <c r="CC106" s="65">
        <v>0</v>
      </c>
      <c r="CD106" s="65">
        <v>0</v>
      </c>
      <c r="CE106" s="65">
        <v>0</v>
      </c>
      <c r="CF106" s="65">
        <v>0</v>
      </c>
      <c r="CG106" s="65">
        <v>0</v>
      </c>
      <c r="CH106" s="65">
        <v>0</v>
      </c>
      <c r="CI106" s="65">
        <v>0</v>
      </c>
      <c r="CJ106" s="65">
        <v>0</v>
      </c>
      <c r="CK106" s="65">
        <v>0</v>
      </c>
      <c r="CL106" s="65">
        <v>0</v>
      </c>
      <c r="CM106" s="65">
        <v>0</v>
      </c>
      <c r="CN106" s="65">
        <v>0</v>
      </c>
      <c r="CO106" s="65">
        <v>0</v>
      </c>
      <c r="CP106" s="65">
        <v>0</v>
      </c>
      <c r="CQ106" s="65">
        <v>0</v>
      </c>
      <c r="CR106" s="65">
        <v>0</v>
      </c>
      <c r="CS106" s="65">
        <v>0</v>
      </c>
      <c r="CT106" s="65">
        <v>0</v>
      </c>
      <c r="CU106" s="65">
        <v>0</v>
      </c>
      <c r="CV106" s="65">
        <v>0</v>
      </c>
      <c r="CW106" s="65">
        <v>0</v>
      </c>
      <c r="CX106" s="65">
        <v>0</v>
      </c>
      <c r="CY106" s="65">
        <v>0</v>
      </c>
      <c r="CZ106" s="65">
        <v>0</v>
      </c>
      <c r="DA106" s="65">
        <v>0</v>
      </c>
      <c r="DB106" s="65">
        <v>0</v>
      </c>
      <c r="DC106" s="65">
        <v>0</v>
      </c>
      <c r="DD106" s="65">
        <v>0</v>
      </c>
      <c r="DE106" s="65">
        <v>0</v>
      </c>
      <c r="DF106" s="65">
        <v>0</v>
      </c>
      <c r="DG106" s="65">
        <v>0</v>
      </c>
      <c r="DH106" s="65">
        <v>0</v>
      </c>
      <c r="DI106" s="65">
        <v>0</v>
      </c>
      <c r="DJ106" s="65">
        <v>0</v>
      </c>
      <c r="DK106" s="65">
        <v>0</v>
      </c>
      <c r="DL106" s="65">
        <v>0</v>
      </c>
      <c r="DM106" s="65">
        <v>0</v>
      </c>
      <c r="DN106" s="65">
        <v>0</v>
      </c>
      <c r="DO106" s="65">
        <v>0</v>
      </c>
      <c r="DP106" s="65">
        <v>0</v>
      </c>
      <c r="DQ106" s="65">
        <v>0</v>
      </c>
      <c r="DR106" s="65">
        <v>0</v>
      </c>
      <c r="DS106" s="65">
        <v>0</v>
      </c>
      <c r="DT106" s="14"/>
      <c r="DU106" s="10"/>
    </row>
    <row r="107" spans="5:125">
      <c r="E107" s="12"/>
      <c r="F107" s="13"/>
      <c r="G107" s="13"/>
      <c r="H107" s="13"/>
      <c r="I107" s="13"/>
      <c r="J107" s="13"/>
      <c r="K107" s="39">
        <v>672</v>
      </c>
      <c r="L107" s="36" t="s">
        <v>110</v>
      </c>
      <c r="M107" s="59">
        <v>1.0452790920516544</v>
      </c>
      <c r="N107" s="61">
        <v>0.57099991024638652</v>
      </c>
      <c r="O107" s="65">
        <v>0</v>
      </c>
      <c r="P107" s="65">
        <v>0</v>
      </c>
      <c r="Q107" s="65">
        <v>0</v>
      </c>
      <c r="R107" s="65">
        <v>0</v>
      </c>
      <c r="S107" s="65">
        <v>0</v>
      </c>
      <c r="T107" s="65">
        <v>0</v>
      </c>
      <c r="U107" s="65">
        <v>0</v>
      </c>
      <c r="V107" s="65">
        <v>0</v>
      </c>
      <c r="W107" s="65">
        <v>0</v>
      </c>
      <c r="X107" s="65">
        <v>0</v>
      </c>
      <c r="Y107" s="65">
        <v>0</v>
      </c>
      <c r="Z107" s="65">
        <v>0</v>
      </c>
      <c r="AA107" s="65">
        <v>0</v>
      </c>
      <c r="AB107" s="65">
        <v>0</v>
      </c>
      <c r="AC107" s="65">
        <v>0</v>
      </c>
      <c r="AD107" s="65">
        <v>0</v>
      </c>
      <c r="AE107" s="65">
        <v>0</v>
      </c>
      <c r="AF107" s="65">
        <v>0</v>
      </c>
      <c r="AG107" s="65">
        <v>0</v>
      </c>
      <c r="AH107" s="65">
        <v>0</v>
      </c>
      <c r="AI107" s="65">
        <v>0</v>
      </c>
      <c r="AJ107" s="65">
        <v>0</v>
      </c>
      <c r="AK107" s="65">
        <v>0</v>
      </c>
      <c r="AL107" s="65">
        <v>0</v>
      </c>
      <c r="AM107" s="65">
        <v>0</v>
      </c>
      <c r="AN107" s="65">
        <v>0</v>
      </c>
      <c r="AO107" s="65">
        <v>0</v>
      </c>
      <c r="AP107" s="65">
        <v>0</v>
      </c>
      <c r="AQ107" s="65">
        <v>0</v>
      </c>
      <c r="AR107" s="65">
        <v>0</v>
      </c>
      <c r="AS107" s="65">
        <v>0</v>
      </c>
      <c r="AT107" s="65">
        <v>0</v>
      </c>
      <c r="AU107" s="65">
        <v>0</v>
      </c>
      <c r="AV107" s="65">
        <v>0</v>
      </c>
      <c r="AW107" s="65">
        <v>0</v>
      </c>
      <c r="AX107" s="65">
        <v>0</v>
      </c>
      <c r="AY107" s="65">
        <v>0</v>
      </c>
      <c r="AZ107" s="65">
        <v>0</v>
      </c>
      <c r="BA107" s="65">
        <v>0</v>
      </c>
      <c r="BB107" s="65">
        <v>0</v>
      </c>
      <c r="BC107" s="65">
        <v>0</v>
      </c>
      <c r="BD107" s="65">
        <v>0</v>
      </c>
      <c r="BE107" s="65">
        <v>0</v>
      </c>
      <c r="BF107" s="65">
        <v>0</v>
      </c>
      <c r="BG107" s="65">
        <v>0</v>
      </c>
      <c r="BH107" s="65">
        <v>0</v>
      </c>
      <c r="BI107" s="65">
        <v>0</v>
      </c>
      <c r="BJ107" s="65">
        <v>0</v>
      </c>
      <c r="BK107" s="65">
        <v>0</v>
      </c>
      <c r="BL107" s="65">
        <v>0</v>
      </c>
      <c r="BM107" s="65">
        <v>0</v>
      </c>
      <c r="BN107" s="65">
        <v>0</v>
      </c>
      <c r="BO107" s="65">
        <v>0</v>
      </c>
      <c r="BP107" s="65">
        <v>0</v>
      </c>
      <c r="BQ107" s="65">
        <v>0</v>
      </c>
      <c r="BR107" s="65">
        <v>0</v>
      </c>
      <c r="BS107" s="65">
        <v>0</v>
      </c>
      <c r="BT107" s="65">
        <v>0</v>
      </c>
      <c r="BU107" s="65">
        <v>0</v>
      </c>
      <c r="BV107" s="65">
        <v>0</v>
      </c>
      <c r="BW107" s="65">
        <v>0</v>
      </c>
      <c r="BX107" s="65">
        <v>0</v>
      </c>
      <c r="BY107" s="65">
        <v>0</v>
      </c>
      <c r="BZ107" s="65">
        <v>0</v>
      </c>
      <c r="CA107" s="65">
        <v>0</v>
      </c>
      <c r="CB107" s="65">
        <v>0</v>
      </c>
      <c r="CC107" s="65">
        <v>0</v>
      </c>
      <c r="CD107" s="65">
        <v>0</v>
      </c>
      <c r="CE107" s="65">
        <v>0</v>
      </c>
      <c r="CF107" s="65">
        <v>0</v>
      </c>
      <c r="CG107" s="65">
        <v>0</v>
      </c>
      <c r="CH107" s="65">
        <v>0</v>
      </c>
      <c r="CI107" s="65">
        <v>0</v>
      </c>
      <c r="CJ107" s="65">
        <v>0</v>
      </c>
      <c r="CK107" s="65">
        <v>0</v>
      </c>
      <c r="CL107" s="65">
        <v>0</v>
      </c>
      <c r="CM107" s="65">
        <v>0</v>
      </c>
      <c r="CN107" s="65">
        <v>0</v>
      </c>
      <c r="CO107" s="65">
        <v>0</v>
      </c>
      <c r="CP107" s="65">
        <v>0</v>
      </c>
      <c r="CQ107" s="65">
        <v>0</v>
      </c>
      <c r="CR107" s="65">
        <v>0</v>
      </c>
      <c r="CS107" s="65">
        <v>0</v>
      </c>
      <c r="CT107" s="65">
        <v>0</v>
      </c>
      <c r="CU107" s="65">
        <v>0</v>
      </c>
      <c r="CV107" s="65">
        <v>0</v>
      </c>
      <c r="CW107" s="65">
        <v>0</v>
      </c>
      <c r="CX107" s="65">
        <v>0</v>
      </c>
      <c r="CY107" s="65">
        <v>0</v>
      </c>
      <c r="CZ107" s="65">
        <v>0</v>
      </c>
      <c r="DA107" s="65">
        <v>0</v>
      </c>
      <c r="DB107" s="65">
        <v>0</v>
      </c>
      <c r="DC107" s="65">
        <v>0</v>
      </c>
      <c r="DD107" s="65">
        <v>0</v>
      </c>
      <c r="DE107" s="65">
        <v>0</v>
      </c>
      <c r="DF107" s="65">
        <v>0</v>
      </c>
      <c r="DG107" s="65">
        <v>0</v>
      </c>
      <c r="DH107" s="65">
        <v>0</v>
      </c>
      <c r="DI107" s="65">
        <v>0</v>
      </c>
      <c r="DJ107" s="65">
        <v>0</v>
      </c>
      <c r="DK107" s="65">
        <v>0</v>
      </c>
      <c r="DL107" s="65">
        <v>0</v>
      </c>
      <c r="DM107" s="65">
        <v>0</v>
      </c>
      <c r="DN107" s="65">
        <v>0</v>
      </c>
      <c r="DO107" s="65">
        <v>0</v>
      </c>
      <c r="DP107" s="65">
        <v>0</v>
      </c>
      <c r="DQ107" s="65">
        <v>0</v>
      </c>
      <c r="DR107" s="65">
        <v>0</v>
      </c>
      <c r="DS107" s="65">
        <v>0</v>
      </c>
      <c r="DT107" s="14"/>
      <c r="DU107" s="10"/>
    </row>
    <row r="108" spans="5:125">
      <c r="E108" s="12"/>
      <c r="F108" s="13"/>
      <c r="G108" s="13"/>
      <c r="H108" s="13"/>
      <c r="I108" s="13"/>
      <c r="J108" s="13"/>
      <c r="K108" s="39">
        <v>673</v>
      </c>
      <c r="L108" s="36" t="s">
        <v>111</v>
      </c>
      <c r="M108" s="59">
        <v>1.0506410335278007</v>
      </c>
      <c r="N108" s="61">
        <v>0.31964100423036862</v>
      </c>
      <c r="O108" s="65">
        <v>2.4617479928678777E-5</v>
      </c>
      <c r="P108" s="65">
        <v>1.5151578597915149E-5</v>
      </c>
      <c r="Q108" s="65">
        <v>0</v>
      </c>
      <c r="R108" s="65">
        <v>0</v>
      </c>
      <c r="S108" s="65">
        <v>0</v>
      </c>
      <c r="T108" s="65">
        <v>0</v>
      </c>
      <c r="U108" s="65">
        <v>0</v>
      </c>
      <c r="V108" s="65">
        <v>0</v>
      </c>
      <c r="W108" s="65">
        <v>0</v>
      </c>
      <c r="X108" s="65">
        <v>0</v>
      </c>
      <c r="Y108" s="65">
        <v>0</v>
      </c>
      <c r="Z108" s="65">
        <v>0</v>
      </c>
      <c r="AA108" s="65">
        <v>0</v>
      </c>
      <c r="AB108" s="65">
        <v>0</v>
      </c>
      <c r="AC108" s="65">
        <v>0</v>
      </c>
      <c r="AD108" s="65">
        <v>0</v>
      </c>
      <c r="AE108" s="65">
        <v>0</v>
      </c>
      <c r="AF108" s="65">
        <v>0</v>
      </c>
      <c r="AG108" s="65">
        <v>0</v>
      </c>
      <c r="AH108" s="65">
        <v>0</v>
      </c>
      <c r="AI108" s="65">
        <v>0</v>
      </c>
      <c r="AJ108" s="65">
        <v>0</v>
      </c>
      <c r="AK108" s="65">
        <v>0</v>
      </c>
      <c r="AL108" s="65">
        <v>0</v>
      </c>
      <c r="AM108" s="65">
        <v>0</v>
      </c>
      <c r="AN108" s="65">
        <v>0</v>
      </c>
      <c r="AO108" s="65">
        <v>0</v>
      </c>
      <c r="AP108" s="65">
        <v>0</v>
      </c>
      <c r="AQ108" s="65">
        <v>0</v>
      </c>
      <c r="AR108" s="65">
        <v>0</v>
      </c>
      <c r="AS108" s="65">
        <v>0</v>
      </c>
      <c r="AT108" s="65">
        <v>0</v>
      </c>
      <c r="AU108" s="65">
        <v>0</v>
      </c>
      <c r="AV108" s="65">
        <v>0</v>
      </c>
      <c r="AW108" s="65">
        <v>0</v>
      </c>
      <c r="AX108" s="65">
        <v>0</v>
      </c>
      <c r="AY108" s="65">
        <v>0</v>
      </c>
      <c r="AZ108" s="65">
        <v>0</v>
      </c>
      <c r="BA108" s="65">
        <v>0</v>
      </c>
      <c r="BB108" s="65">
        <v>0</v>
      </c>
      <c r="BC108" s="65">
        <v>0</v>
      </c>
      <c r="BD108" s="65">
        <v>0</v>
      </c>
      <c r="BE108" s="65">
        <v>0</v>
      </c>
      <c r="BF108" s="65">
        <v>0</v>
      </c>
      <c r="BG108" s="65">
        <v>0</v>
      </c>
      <c r="BH108" s="65">
        <v>0</v>
      </c>
      <c r="BI108" s="65">
        <v>0</v>
      </c>
      <c r="BJ108" s="65">
        <v>0</v>
      </c>
      <c r="BK108" s="65">
        <v>0</v>
      </c>
      <c r="BL108" s="65">
        <v>0</v>
      </c>
      <c r="BM108" s="65">
        <v>0</v>
      </c>
      <c r="BN108" s="65">
        <v>0</v>
      </c>
      <c r="BO108" s="65">
        <v>0</v>
      </c>
      <c r="BP108" s="65">
        <v>0</v>
      </c>
      <c r="BQ108" s="65">
        <v>0</v>
      </c>
      <c r="BR108" s="65">
        <v>0</v>
      </c>
      <c r="BS108" s="65">
        <v>0</v>
      </c>
      <c r="BT108" s="65">
        <v>0</v>
      </c>
      <c r="BU108" s="65">
        <v>0</v>
      </c>
      <c r="BV108" s="65">
        <v>0</v>
      </c>
      <c r="BW108" s="65">
        <v>0</v>
      </c>
      <c r="BX108" s="65">
        <v>0</v>
      </c>
      <c r="BY108" s="65">
        <v>0</v>
      </c>
      <c r="BZ108" s="65">
        <v>0</v>
      </c>
      <c r="CA108" s="65">
        <v>0</v>
      </c>
      <c r="CB108" s="65">
        <v>0</v>
      </c>
      <c r="CC108" s="65">
        <v>0</v>
      </c>
      <c r="CD108" s="65">
        <v>0</v>
      </c>
      <c r="CE108" s="65">
        <v>0</v>
      </c>
      <c r="CF108" s="65">
        <v>0</v>
      </c>
      <c r="CG108" s="65">
        <v>0</v>
      </c>
      <c r="CH108" s="65">
        <v>0</v>
      </c>
      <c r="CI108" s="65">
        <v>0</v>
      </c>
      <c r="CJ108" s="65">
        <v>0</v>
      </c>
      <c r="CK108" s="65">
        <v>0</v>
      </c>
      <c r="CL108" s="65">
        <v>0</v>
      </c>
      <c r="CM108" s="65">
        <v>0</v>
      </c>
      <c r="CN108" s="65">
        <v>0</v>
      </c>
      <c r="CO108" s="65">
        <v>0</v>
      </c>
      <c r="CP108" s="65">
        <v>0</v>
      </c>
      <c r="CQ108" s="65">
        <v>0</v>
      </c>
      <c r="CR108" s="65">
        <v>0</v>
      </c>
      <c r="CS108" s="65">
        <v>0</v>
      </c>
      <c r="CT108" s="65">
        <v>0</v>
      </c>
      <c r="CU108" s="65">
        <v>0</v>
      </c>
      <c r="CV108" s="65">
        <v>0</v>
      </c>
      <c r="CW108" s="65">
        <v>0</v>
      </c>
      <c r="CX108" s="65">
        <v>0</v>
      </c>
      <c r="CY108" s="65">
        <v>0</v>
      </c>
      <c r="CZ108" s="65">
        <v>0</v>
      </c>
      <c r="DA108" s="65">
        <v>0</v>
      </c>
      <c r="DB108" s="65">
        <v>0</v>
      </c>
      <c r="DC108" s="65">
        <v>0</v>
      </c>
      <c r="DD108" s="65">
        <v>0</v>
      </c>
      <c r="DE108" s="65">
        <v>0</v>
      </c>
      <c r="DF108" s="65">
        <v>0</v>
      </c>
      <c r="DG108" s="65">
        <v>0</v>
      </c>
      <c r="DH108" s="65">
        <v>0</v>
      </c>
      <c r="DI108" s="65">
        <v>0</v>
      </c>
      <c r="DJ108" s="65">
        <v>0</v>
      </c>
      <c r="DK108" s="65">
        <v>0</v>
      </c>
      <c r="DL108" s="65">
        <v>0</v>
      </c>
      <c r="DM108" s="65">
        <v>0</v>
      </c>
      <c r="DN108" s="65">
        <v>0</v>
      </c>
      <c r="DO108" s="65">
        <v>0</v>
      </c>
      <c r="DP108" s="65">
        <v>0</v>
      </c>
      <c r="DQ108" s="65">
        <v>0</v>
      </c>
      <c r="DR108" s="65">
        <v>0</v>
      </c>
      <c r="DS108" s="65">
        <v>0</v>
      </c>
      <c r="DT108" s="14"/>
      <c r="DU108" s="10"/>
    </row>
    <row r="109" spans="5:125">
      <c r="E109" s="12"/>
      <c r="F109" s="13"/>
      <c r="G109" s="13"/>
      <c r="H109" s="13"/>
      <c r="I109" s="13"/>
      <c r="J109" s="13"/>
      <c r="K109" s="39">
        <v>674</v>
      </c>
      <c r="L109" s="38" t="s">
        <v>112</v>
      </c>
      <c r="M109" s="59">
        <v>1.0386175627118526</v>
      </c>
      <c r="N109" s="61">
        <v>0.31335926888395954</v>
      </c>
      <c r="O109" s="65">
        <v>0</v>
      </c>
      <c r="P109" s="65">
        <v>0</v>
      </c>
      <c r="Q109" s="65">
        <v>0</v>
      </c>
      <c r="R109" s="65">
        <v>0</v>
      </c>
      <c r="S109" s="65">
        <v>0</v>
      </c>
      <c r="T109" s="65">
        <v>0</v>
      </c>
      <c r="U109" s="65">
        <v>0</v>
      </c>
      <c r="V109" s="65">
        <v>0</v>
      </c>
      <c r="W109" s="65">
        <v>0</v>
      </c>
      <c r="X109" s="65">
        <v>0</v>
      </c>
      <c r="Y109" s="65">
        <v>0</v>
      </c>
      <c r="Z109" s="65">
        <v>0</v>
      </c>
      <c r="AA109" s="65">
        <v>0</v>
      </c>
      <c r="AB109" s="65">
        <v>0</v>
      </c>
      <c r="AC109" s="65">
        <v>0</v>
      </c>
      <c r="AD109" s="65">
        <v>0</v>
      </c>
      <c r="AE109" s="65">
        <v>0</v>
      </c>
      <c r="AF109" s="65">
        <v>0</v>
      </c>
      <c r="AG109" s="65">
        <v>0</v>
      </c>
      <c r="AH109" s="65">
        <v>0</v>
      </c>
      <c r="AI109" s="65">
        <v>0</v>
      </c>
      <c r="AJ109" s="65">
        <v>0</v>
      </c>
      <c r="AK109" s="65">
        <v>0</v>
      </c>
      <c r="AL109" s="65">
        <v>0</v>
      </c>
      <c r="AM109" s="65">
        <v>0</v>
      </c>
      <c r="AN109" s="65">
        <v>0</v>
      </c>
      <c r="AO109" s="65">
        <v>0</v>
      </c>
      <c r="AP109" s="65">
        <v>0</v>
      </c>
      <c r="AQ109" s="65">
        <v>0</v>
      </c>
      <c r="AR109" s="65">
        <v>0</v>
      </c>
      <c r="AS109" s="65">
        <v>0</v>
      </c>
      <c r="AT109" s="65">
        <v>0</v>
      </c>
      <c r="AU109" s="65">
        <v>0</v>
      </c>
      <c r="AV109" s="65">
        <v>0</v>
      </c>
      <c r="AW109" s="65">
        <v>0</v>
      </c>
      <c r="AX109" s="65">
        <v>0</v>
      </c>
      <c r="AY109" s="65">
        <v>0</v>
      </c>
      <c r="AZ109" s="65">
        <v>0</v>
      </c>
      <c r="BA109" s="65">
        <v>0</v>
      </c>
      <c r="BB109" s="65">
        <v>0</v>
      </c>
      <c r="BC109" s="65">
        <v>0</v>
      </c>
      <c r="BD109" s="65">
        <v>0</v>
      </c>
      <c r="BE109" s="65">
        <v>0</v>
      </c>
      <c r="BF109" s="65">
        <v>0</v>
      </c>
      <c r="BG109" s="65">
        <v>0</v>
      </c>
      <c r="BH109" s="65">
        <v>0</v>
      </c>
      <c r="BI109" s="65">
        <v>0</v>
      </c>
      <c r="BJ109" s="65">
        <v>0</v>
      </c>
      <c r="BK109" s="65">
        <v>0</v>
      </c>
      <c r="BL109" s="65">
        <v>0</v>
      </c>
      <c r="BM109" s="65">
        <v>0</v>
      </c>
      <c r="BN109" s="65">
        <v>0</v>
      </c>
      <c r="BO109" s="65">
        <v>0</v>
      </c>
      <c r="BP109" s="65">
        <v>0</v>
      </c>
      <c r="BQ109" s="65">
        <v>0</v>
      </c>
      <c r="BR109" s="65">
        <v>0</v>
      </c>
      <c r="BS109" s="65">
        <v>0</v>
      </c>
      <c r="BT109" s="65">
        <v>0</v>
      </c>
      <c r="BU109" s="65">
        <v>0</v>
      </c>
      <c r="BV109" s="65">
        <v>0</v>
      </c>
      <c r="BW109" s="65">
        <v>0</v>
      </c>
      <c r="BX109" s="65">
        <v>0</v>
      </c>
      <c r="BY109" s="65">
        <v>0</v>
      </c>
      <c r="BZ109" s="65">
        <v>0</v>
      </c>
      <c r="CA109" s="65">
        <v>0</v>
      </c>
      <c r="CB109" s="65">
        <v>0</v>
      </c>
      <c r="CC109" s="65">
        <v>0</v>
      </c>
      <c r="CD109" s="65">
        <v>0</v>
      </c>
      <c r="CE109" s="65">
        <v>0</v>
      </c>
      <c r="CF109" s="65">
        <v>0</v>
      </c>
      <c r="CG109" s="65">
        <v>0</v>
      </c>
      <c r="CH109" s="65">
        <v>0</v>
      </c>
      <c r="CI109" s="65">
        <v>0</v>
      </c>
      <c r="CJ109" s="65">
        <v>0</v>
      </c>
      <c r="CK109" s="65">
        <v>0</v>
      </c>
      <c r="CL109" s="65">
        <v>0</v>
      </c>
      <c r="CM109" s="65">
        <v>0</v>
      </c>
      <c r="CN109" s="65">
        <v>0</v>
      </c>
      <c r="CO109" s="65">
        <v>0</v>
      </c>
      <c r="CP109" s="65">
        <v>0</v>
      </c>
      <c r="CQ109" s="65">
        <v>0</v>
      </c>
      <c r="CR109" s="65">
        <v>0</v>
      </c>
      <c r="CS109" s="65">
        <v>0</v>
      </c>
      <c r="CT109" s="65">
        <v>0</v>
      </c>
      <c r="CU109" s="65">
        <v>0</v>
      </c>
      <c r="CV109" s="65">
        <v>0</v>
      </c>
      <c r="CW109" s="65">
        <v>0</v>
      </c>
      <c r="CX109" s="65">
        <v>0</v>
      </c>
      <c r="CY109" s="65">
        <v>0</v>
      </c>
      <c r="CZ109" s="65">
        <v>0</v>
      </c>
      <c r="DA109" s="65">
        <v>0</v>
      </c>
      <c r="DB109" s="65">
        <v>0</v>
      </c>
      <c r="DC109" s="65">
        <v>0</v>
      </c>
      <c r="DD109" s="65">
        <v>0</v>
      </c>
      <c r="DE109" s="65">
        <v>0</v>
      </c>
      <c r="DF109" s="65">
        <v>0</v>
      </c>
      <c r="DG109" s="65">
        <v>0</v>
      </c>
      <c r="DH109" s="65">
        <v>0</v>
      </c>
      <c r="DI109" s="65">
        <v>0</v>
      </c>
      <c r="DJ109" s="65">
        <v>0</v>
      </c>
      <c r="DK109" s="65">
        <v>0</v>
      </c>
      <c r="DL109" s="65">
        <v>0</v>
      </c>
      <c r="DM109" s="65">
        <v>0</v>
      </c>
      <c r="DN109" s="65">
        <v>0</v>
      </c>
      <c r="DO109" s="65">
        <v>0</v>
      </c>
      <c r="DP109" s="65">
        <v>0</v>
      </c>
      <c r="DQ109" s="65">
        <v>0</v>
      </c>
      <c r="DR109" s="65">
        <v>0</v>
      </c>
      <c r="DS109" s="65">
        <v>0</v>
      </c>
      <c r="DT109" s="14"/>
      <c r="DU109" s="10"/>
    </row>
    <row r="110" spans="5:125">
      <c r="E110" s="12"/>
      <c r="F110" s="13"/>
      <c r="G110" s="13"/>
      <c r="H110" s="13"/>
      <c r="I110" s="13"/>
      <c r="J110" s="13"/>
      <c r="K110" s="39">
        <v>679</v>
      </c>
      <c r="L110" s="36" t="s">
        <v>113</v>
      </c>
      <c r="M110" s="59">
        <v>1.0542101932793972</v>
      </c>
      <c r="N110" s="61">
        <v>0.30069277371769015</v>
      </c>
      <c r="O110" s="65">
        <v>3.174431892342976E-4</v>
      </c>
      <c r="P110" s="65">
        <v>2.2624008970991552E-4</v>
      </c>
      <c r="Q110" s="65">
        <v>0</v>
      </c>
      <c r="R110" s="65">
        <v>0</v>
      </c>
      <c r="S110" s="65">
        <v>0</v>
      </c>
      <c r="T110" s="65">
        <v>0</v>
      </c>
      <c r="U110" s="65">
        <v>0</v>
      </c>
      <c r="V110" s="65">
        <v>0</v>
      </c>
      <c r="W110" s="65">
        <v>0</v>
      </c>
      <c r="X110" s="65">
        <v>0</v>
      </c>
      <c r="Y110" s="65">
        <v>0</v>
      </c>
      <c r="Z110" s="65">
        <v>0</v>
      </c>
      <c r="AA110" s="65">
        <v>0</v>
      </c>
      <c r="AB110" s="65">
        <v>0</v>
      </c>
      <c r="AC110" s="65">
        <v>0</v>
      </c>
      <c r="AD110" s="65">
        <v>0</v>
      </c>
      <c r="AE110" s="65">
        <v>0</v>
      </c>
      <c r="AF110" s="65">
        <v>0</v>
      </c>
      <c r="AG110" s="65">
        <v>0</v>
      </c>
      <c r="AH110" s="65">
        <v>0</v>
      </c>
      <c r="AI110" s="65">
        <v>0</v>
      </c>
      <c r="AJ110" s="65">
        <v>0</v>
      </c>
      <c r="AK110" s="65">
        <v>0</v>
      </c>
      <c r="AL110" s="65">
        <v>0</v>
      </c>
      <c r="AM110" s="65">
        <v>0</v>
      </c>
      <c r="AN110" s="65">
        <v>0</v>
      </c>
      <c r="AO110" s="65">
        <v>0</v>
      </c>
      <c r="AP110" s="65">
        <v>0</v>
      </c>
      <c r="AQ110" s="65">
        <v>0</v>
      </c>
      <c r="AR110" s="65">
        <v>0</v>
      </c>
      <c r="AS110" s="65">
        <v>0</v>
      </c>
      <c r="AT110" s="65">
        <v>0</v>
      </c>
      <c r="AU110" s="65">
        <v>0</v>
      </c>
      <c r="AV110" s="65">
        <v>0</v>
      </c>
      <c r="AW110" s="65">
        <v>0</v>
      </c>
      <c r="AX110" s="65">
        <v>0</v>
      </c>
      <c r="AY110" s="65">
        <v>0</v>
      </c>
      <c r="AZ110" s="65">
        <v>0</v>
      </c>
      <c r="BA110" s="65">
        <v>0</v>
      </c>
      <c r="BB110" s="65">
        <v>0</v>
      </c>
      <c r="BC110" s="65">
        <v>0</v>
      </c>
      <c r="BD110" s="65">
        <v>0</v>
      </c>
      <c r="BE110" s="65">
        <v>0</v>
      </c>
      <c r="BF110" s="65">
        <v>0</v>
      </c>
      <c r="BG110" s="65">
        <v>0</v>
      </c>
      <c r="BH110" s="65">
        <v>0</v>
      </c>
      <c r="BI110" s="65">
        <v>0</v>
      </c>
      <c r="BJ110" s="65">
        <v>0</v>
      </c>
      <c r="BK110" s="65">
        <v>0</v>
      </c>
      <c r="BL110" s="65">
        <v>0</v>
      </c>
      <c r="BM110" s="65">
        <v>0</v>
      </c>
      <c r="BN110" s="65">
        <v>0</v>
      </c>
      <c r="BO110" s="65">
        <v>0</v>
      </c>
      <c r="BP110" s="65">
        <v>0</v>
      </c>
      <c r="BQ110" s="65">
        <v>0</v>
      </c>
      <c r="BR110" s="65">
        <v>0</v>
      </c>
      <c r="BS110" s="65">
        <v>0</v>
      </c>
      <c r="BT110" s="65">
        <v>0</v>
      </c>
      <c r="BU110" s="65">
        <v>0</v>
      </c>
      <c r="BV110" s="65">
        <v>0</v>
      </c>
      <c r="BW110" s="65">
        <v>0</v>
      </c>
      <c r="BX110" s="65">
        <v>0</v>
      </c>
      <c r="BY110" s="65">
        <v>0</v>
      </c>
      <c r="BZ110" s="65">
        <v>0</v>
      </c>
      <c r="CA110" s="65">
        <v>0</v>
      </c>
      <c r="CB110" s="65">
        <v>0</v>
      </c>
      <c r="CC110" s="65">
        <v>0</v>
      </c>
      <c r="CD110" s="65">
        <v>0</v>
      </c>
      <c r="CE110" s="65">
        <v>0</v>
      </c>
      <c r="CF110" s="65">
        <v>0</v>
      </c>
      <c r="CG110" s="65">
        <v>0</v>
      </c>
      <c r="CH110" s="65">
        <v>0</v>
      </c>
      <c r="CI110" s="65">
        <v>0</v>
      </c>
      <c r="CJ110" s="65">
        <v>0</v>
      </c>
      <c r="CK110" s="65">
        <v>0</v>
      </c>
      <c r="CL110" s="65">
        <v>0</v>
      </c>
      <c r="CM110" s="65">
        <v>0</v>
      </c>
      <c r="CN110" s="65">
        <v>0</v>
      </c>
      <c r="CO110" s="65">
        <v>0</v>
      </c>
      <c r="CP110" s="65">
        <v>0</v>
      </c>
      <c r="CQ110" s="65">
        <v>0</v>
      </c>
      <c r="CR110" s="65">
        <v>0</v>
      </c>
      <c r="CS110" s="65">
        <v>0</v>
      </c>
      <c r="CT110" s="65">
        <v>0</v>
      </c>
      <c r="CU110" s="65">
        <v>0</v>
      </c>
      <c r="CV110" s="65">
        <v>0</v>
      </c>
      <c r="CW110" s="65">
        <v>0</v>
      </c>
      <c r="CX110" s="65">
        <v>0</v>
      </c>
      <c r="CY110" s="65">
        <v>0</v>
      </c>
      <c r="CZ110" s="65">
        <v>0</v>
      </c>
      <c r="DA110" s="65">
        <v>0</v>
      </c>
      <c r="DB110" s="65">
        <v>0</v>
      </c>
      <c r="DC110" s="65">
        <v>0</v>
      </c>
      <c r="DD110" s="65">
        <v>0</v>
      </c>
      <c r="DE110" s="65">
        <v>0</v>
      </c>
      <c r="DF110" s="65">
        <v>0</v>
      </c>
      <c r="DG110" s="65">
        <v>0</v>
      </c>
      <c r="DH110" s="65">
        <v>0</v>
      </c>
      <c r="DI110" s="65">
        <v>0</v>
      </c>
      <c r="DJ110" s="65">
        <v>0</v>
      </c>
      <c r="DK110" s="65">
        <v>0</v>
      </c>
      <c r="DL110" s="65">
        <v>0</v>
      </c>
      <c r="DM110" s="65">
        <v>0</v>
      </c>
      <c r="DN110" s="65">
        <v>0</v>
      </c>
      <c r="DO110" s="65">
        <v>0</v>
      </c>
      <c r="DP110" s="65">
        <v>0</v>
      </c>
      <c r="DQ110" s="65">
        <v>0</v>
      </c>
      <c r="DR110" s="65">
        <v>0</v>
      </c>
      <c r="DS110" s="65">
        <v>0</v>
      </c>
      <c r="DT110" s="14"/>
      <c r="DU110" s="10"/>
    </row>
    <row r="111" spans="5:125">
      <c r="E111" s="12"/>
      <c r="F111" s="13"/>
      <c r="G111" s="13"/>
      <c r="H111" s="13"/>
      <c r="I111" s="13"/>
      <c r="J111" s="13"/>
      <c r="K111" s="39">
        <v>681</v>
      </c>
      <c r="L111" s="36" t="s">
        <v>114</v>
      </c>
      <c r="M111" s="59">
        <v>1.0288465387463284</v>
      </c>
      <c r="N111" s="61">
        <v>1</v>
      </c>
      <c r="O111" s="65">
        <v>1.6570859733203982E-4</v>
      </c>
      <c r="P111" s="65">
        <v>3.8504921629977745E-4</v>
      </c>
      <c r="Q111" s="65">
        <v>0</v>
      </c>
      <c r="R111" s="65">
        <v>0</v>
      </c>
      <c r="S111" s="65">
        <v>0</v>
      </c>
      <c r="T111" s="65">
        <v>0</v>
      </c>
      <c r="U111" s="65">
        <v>0</v>
      </c>
      <c r="V111" s="65">
        <v>0</v>
      </c>
      <c r="W111" s="65">
        <v>0</v>
      </c>
      <c r="X111" s="65">
        <v>0</v>
      </c>
      <c r="Y111" s="65">
        <v>0</v>
      </c>
      <c r="Z111" s="65">
        <v>0</v>
      </c>
      <c r="AA111" s="65">
        <v>0</v>
      </c>
      <c r="AB111" s="65">
        <v>0</v>
      </c>
      <c r="AC111" s="65">
        <v>0</v>
      </c>
      <c r="AD111" s="65">
        <v>0</v>
      </c>
      <c r="AE111" s="65">
        <v>0</v>
      </c>
      <c r="AF111" s="65">
        <v>0</v>
      </c>
      <c r="AG111" s="65">
        <v>0</v>
      </c>
      <c r="AH111" s="65">
        <v>0</v>
      </c>
      <c r="AI111" s="65">
        <v>0</v>
      </c>
      <c r="AJ111" s="65">
        <v>0</v>
      </c>
      <c r="AK111" s="65">
        <v>0</v>
      </c>
      <c r="AL111" s="65">
        <v>0</v>
      </c>
      <c r="AM111" s="65">
        <v>0</v>
      </c>
      <c r="AN111" s="65">
        <v>0</v>
      </c>
      <c r="AO111" s="65">
        <v>0</v>
      </c>
      <c r="AP111" s="65">
        <v>0</v>
      </c>
      <c r="AQ111" s="65">
        <v>0</v>
      </c>
      <c r="AR111" s="65">
        <v>0</v>
      </c>
      <c r="AS111" s="65">
        <v>0</v>
      </c>
      <c r="AT111" s="65">
        <v>0</v>
      </c>
      <c r="AU111" s="65">
        <v>0</v>
      </c>
      <c r="AV111" s="65">
        <v>0</v>
      </c>
      <c r="AW111" s="65">
        <v>0</v>
      </c>
      <c r="AX111" s="65">
        <v>0</v>
      </c>
      <c r="AY111" s="65">
        <v>0</v>
      </c>
      <c r="AZ111" s="65">
        <v>0</v>
      </c>
      <c r="BA111" s="65">
        <v>0</v>
      </c>
      <c r="BB111" s="65">
        <v>0</v>
      </c>
      <c r="BC111" s="65">
        <v>0</v>
      </c>
      <c r="BD111" s="65">
        <v>0</v>
      </c>
      <c r="BE111" s="65">
        <v>0</v>
      </c>
      <c r="BF111" s="65">
        <v>0</v>
      </c>
      <c r="BG111" s="65">
        <v>0</v>
      </c>
      <c r="BH111" s="65">
        <v>0</v>
      </c>
      <c r="BI111" s="65">
        <v>0</v>
      </c>
      <c r="BJ111" s="65">
        <v>0</v>
      </c>
      <c r="BK111" s="65">
        <v>0</v>
      </c>
      <c r="BL111" s="65">
        <v>0</v>
      </c>
      <c r="BM111" s="65">
        <v>0</v>
      </c>
      <c r="BN111" s="65">
        <v>0</v>
      </c>
      <c r="BO111" s="65">
        <v>0</v>
      </c>
      <c r="BP111" s="65">
        <v>0</v>
      </c>
      <c r="BQ111" s="65">
        <v>0</v>
      </c>
      <c r="BR111" s="65">
        <v>0</v>
      </c>
      <c r="BS111" s="65">
        <v>0</v>
      </c>
      <c r="BT111" s="65">
        <v>0</v>
      </c>
      <c r="BU111" s="65">
        <v>0</v>
      </c>
      <c r="BV111" s="65">
        <v>0</v>
      </c>
      <c r="BW111" s="65">
        <v>0</v>
      </c>
      <c r="BX111" s="65">
        <v>0</v>
      </c>
      <c r="BY111" s="65">
        <v>0</v>
      </c>
      <c r="BZ111" s="65">
        <v>0</v>
      </c>
      <c r="CA111" s="65">
        <v>0</v>
      </c>
      <c r="CB111" s="65">
        <v>0</v>
      </c>
      <c r="CC111" s="65">
        <v>0</v>
      </c>
      <c r="CD111" s="65">
        <v>0</v>
      </c>
      <c r="CE111" s="65">
        <v>0</v>
      </c>
      <c r="CF111" s="65">
        <v>0</v>
      </c>
      <c r="CG111" s="65">
        <v>0</v>
      </c>
      <c r="CH111" s="65">
        <v>0</v>
      </c>
      <c r="CI111" s="65">
        <v>0</v>
      </c>
      <c r="CJ111" s="65">
        <v>0</v>
      </c>
      <c r="CK111" s="65">
        <v>0</v>
      </c>
      <c r="CL111" s="65">
        <v>0</v>
      </c>
      <c r="CM111" s="65">
        <v>0</v>
      </c>
      <c r="CN111" s="65">
        <v>0</v>
      </c>
      <c r="CO111" s="65">
        <v>0</v>
      </c>
      <c r="CP111" s="65">
        <v>0</v>
      </c>
      <c r="CQ111" s="65">
        <v>0</v>
      </c>
      <c r="CR111" s="65">
        <v>0</v>
      </c>
      <c r="CS111" s="65">
        <v>0</v>
      </c>
      <c r="CT111" s="65">
        <v>0</v>
      </c>
      <c r="CU111" s="65">
        <v>0</v>
      </c>
      <c r="CV111" s="65">
        <v>0</v>
      </c>
      <c r="CW111" s="65">
        <v>0</v>
      </c>
      <c r="CX111" s="65">
        <v>0</v>
      </c>
      <c r="CY111" s="65">
        <v>0</v>
      </c>
      <c r="CZ111" s="65">
        <v>0</v>
      </c>
      <c r="DA111" s="65">
        <v>0</v>
      </c>
      <c r="DB111" s="65">
        <v>0</v>
      </c>
      <c r="DC111" s="65">
        <v>0</v>
      </c>
      <c r="DD111" s="65">
        <v>0</v>
      </c>
      <c r="DE111" s="65">
        <v>0</v>
      </c>
      <c r="DF111" s="65">
        <v>0</v>
      </c>
      <c r="DG111" s="65">
        <v>0</v>
      </c>
      <c r="DH111" s="65">
        <v>0</v>
      </c>
      <c r="DI111" s="65">
        <v>0</v>
      </c>
      <c r="DJ111" s="65">
        <v>0</v>
      </c>
      <c r="DK111" s="65">
        <v>0</v>
      </c>
      <c r="DL111" s="65">
        <v>0</v>
      </c>
      <c r="DM111" s="65">
        <v>0</v>
      </c>
      <c r="DN111" s="65">
        <v>0</v>
      </c>
      <c r="DO111" s="65">
        <v>0</v>
      </c>
      <c r="DP111" s="65">
        <v>0</v>
      </c>
      <c r="DQ111" s="65">
        <v>0</v>
      </c>
      <c r="DR111" s="65">
        <v>0</v>
      </c>
      <c r="DS111" s="65">
        <v>0</v>
      </c>
      <c r="DT111" s="14"/>
      <c r="DU111" s="10"/>
    </row>
    <row r="112" spans="5:125">
      <c r="E112" s="12"/>
      <c r="F112" s="13"/>
      <c r="G112" s="13"/>
      <c r="H112" s="13"/>
      <c r="I112" s="13"/>
      <c r="J112" s="13"/>
      <c r="K112" s="45">
        <v>691</v>
      </c>
      <c r="L112" s="46" t="s">
        <v>115</v>
      </c>
      <c r="M112" s="62">
        <v>1.0259489910062567</v>
      </c>
      <c r="N112" s="63">
        <v>0.50564418835206593</v>
      </c>
      <c r="O112" s="66">
        <v>8.5439788122373544E-3</v>
      </c>
      <c r="P112" s="66">
        <v>1.7413262464468064E-2</v>
      </c>
      <c r="Q112" s="67">
        <v>0</v>
      </c>
      <c r="R112" s="67">
        <v>0</v>
      </c>
      <c r="S112" s="67">
        <v>0</v>
      </c>
      <c r="T112" s="67">
        <v>0</v>
      </c>
      <c r="U112" s="67">
        <v>0</v>
      </c>
      <c r="V112" s="67">
        <v>0</v>
      </c>
      <c r="W112" s="67">
        <v>0</v>
      </c>
      <c r="X112" s="67">
        <v>0</v>
      </c>
      <c r="Y112" s="67">
        <v>0</v>
      </c>
      <c r="Z112" s="67">
        <v>0</v>
      </c>
      <c r="AA112" s="67">
        <v>0</v>
      </c>
      <c r="AB112" s="67">
        <v>0</v>
      </c>
      <c r="AC112" s="67">
        <v>0</v>
      </c>
      <c r="AD112" s="67">
        <v>0</v>
      </c>
      <c r="AE112" s="67">
        <v>0</v>
      </c>
      <c r="AF112" s="67">
        <v>0</v>
      </c>
      <c r="AG112" s="67">
        <v>0</v>
      </c>
      <c r="AH112" s="67">
        <v>0</v>
      </c>
      <c r="AI112" s="67">
        <v>0</v>
      </c>
      <c r="AJ112" s="67">
        <v>0</v>
      </c>
      <c r="AK112" s="67">
        <v>0</v>
      </c>
      <c r="AL112" s="67">
        <v>0</v>
      </c>
      <c r="AM112" s="67">
        <v>0</v>
      </c>
      <c r="AN112" s="67">
        <v>0</v>
      </c>
      <c r="AO112" s="67">
        <v>0</v>
      </c>
      <c r="AP112" s="67">
        <v>0</v>
      </c>
      <c r="AQ112" s="67">
        <v>0</v>
      </c>
      <c r="AR112" s="67">
        <v>0</v>
      </c>
      <c r="AS112" s="67">
        <v>0</v>
      </c>
      <c r="AT112" s="67">
        <v>0</v>
      </c>
      <c r="AU112" s="67">
        <v>0</v>
      </c>
      <c r="AV112" s="67">
        <v>0</v>
      </c>
      <c r="AW112" s="67">
        <v>0</v>
      </c>
      <c r="AX112" s="67">
        <v>0</v>
      </c>
      <c r="AY112" s="67">
        <v>0</v>
      </c>
      <c r="AZ112" s="67">
        <v>0</v>
      </c>
      <c r="BA112" s="67">
        <v>0</v>
      </c>
      <c r="BB112" s="67">
        <v>0</v>
      </c>
      <c r="BC112" s="67">
        <v>0</v>
      </c>
      <c r="BD112" s="67">
        <v>0</v>
      </c>
      <c r="BE112" s="67">
        <v>0</v>
      </c>
      <c r="BF112" s="67">
        <v>0</v>
      </c>
      <c r="BG112" s="67">
        <v>0</v>
      </c>
      <c r="BH112" s="67">
        <v>0</v>
      </c>
      <c r="BI112" s="67">
        <v>0</v>
      </c>
      <c r="BJ112" s="67">
        <v>0</v>
      </c>
      <c r="BK112" s="67">
        <v>0</v>
      </c>
      <c r="BL112" s="67">
        <v>0</v>
      </c>
      <c r="BM112" s="67">
        <v>0</v>
      </c>
      <c r="BN112" s="67">
        <v>0</v>
      </c>
      <c r="BO112" s="67">
        <v>0</v>
      </c>
      <c r="BP112" s="67">
        <v>0</v>
      </c>
      <c r="BQ112" s="67">
        <v>0</v>
      </c>
      <c r="BR112" s="67">
        <v>0</v>
      </c>
      <c r="BS112" s="67">
        <v>0</v>
      </c>
      <c r="BT112" s="67">
        <v>0</v>
      </c>
      <c r="BU112" s="67">
        <v>0</v>
      </c>
      <c r="BV112" s="67">
        <v>0</v>
      </c>
      <c r="BW112" s="67">
        <v>0</v>
      </c>
      <c r="BX112" s="67">
        <v>0</v>
      </c>
      <c r="BY112" s="67">
        <v>0</v>
      </c>
      <c r="BZ112" s="67">
        <v>0</v>
      </c>
      <c r="CA112" s="67">
        <v>0</v>
      </c>
      <c r="CB112" s="67">
        <v>0</v>
      </c>
      <c r="CC112" s="67">
        <v>0</v>
      </c>
      <c r="CD112" s="67">
        <v>0</v>
      </c>
      <c r="CE112" s="67">
        <v>0</v>
      </c>
      <c r="CF112" s="67">
        <v>0</v>
      </c>
      <c r="CG112" s="67">
        <v>0</v>
      </c>
      <c r="CH112" s="67">
        <v>0</v>
      </c>
      <c r="CI112" s="67">
        <v>0</v>
      </c>
      <c r="CJ112" s="67">
        <v>0</v>
      </c>
      <c r="CK112" s="67">
        <v>0</v>
      </c>
      <c r="CL112" s="67">
        <v>0</v>
      </c>
      <c r="CM112" s="67">
        <v>0</v>
      </c>
      <c r="CN112" s="67">
        <v>0</v>
      </c>
      <c r="CO112" s="67">
        <v>0</v>
      </c>
      <c r="CP112" s="67">
        <v>0</v>
      </c>
      <c r="CQ112" s="67">
        <v>0</v>
      </c>
      <c r="CR112" s="67">
        <v>0</v>
      </c>
      <c r="CS112" s="67">
        <v>0</v>
      </c>
      <c r="CT112" s="67">
        <v>0</v>
      </c>
      <c r="CU112" s="67">
        <v>0</v>
      </c>
      <c r="CV112" s="67">
        <v>0</v>
      </c>
      <c r="CW112" s="67">
        <v>0</v>
      </c>
      <c r="CX112" s="67">
        <v>0</v>
      </c>
      <c r="CY112" s="67">
        <v>0</v>
      </c>
      <c r="CZ112" s="67">
        <v>0</v>
      </c>
      <c r="DA112" s="67">
        <v>0</v>
      </c>
      <c r="DB112" s="67">
        <v>0</v>
      </c>
      <c r="DC112" s="67">
        <v>0</v>
      </c>
      <c r="DD112" s="67">
        <v>0</v>
      </c>
      <c r="DE112" s="67">
        <v>0</v>
      </c>
      <c r="DF112" s="67">
        <v>0</v>
      </c>
      <c r="DG112" s="67">
        <v>0</v>
      </c>
      <c r="DH112" s="67">
        <v>0</v>
      </c>
      <c r="DI112" s="67">
        <v>0</v>
      </c>
      <c r="DJ112" s="67">
        <v>0</v>
      </c>
      <c r="DK112" s="67">
        <v>0</v>
      </c>
      <c r="DL112" s="67">
        <v>0</v>
      </c>
      <c r="DM112" s="67">
        <v>0</v>
      </c>
      <c r="DN112" s="67">
        <v>0</v>
      </c>
      <c r="DO112" s="67">
        <v>0</v>
      </c>
      <c r="DP112" s="67">
        <v>0</v>
      </c>
      <c r="DQ112" s="67">
        <v>0</v>
      </c>
      <c r="DR112" s="67">
        <v>0</v>
      </c>
      <c r="DS112" s="67">
        <v>0</v>
      </c>
      <c r="DT112" s="14"/>
      <c r="DU112" s="10"/>
    </row>
    <row r="113" spans="5:125">
      <c r="E113" s="12"/>
      <c r="F113" s="13"/>
      <c r="G113" s="13"/>
      <c r="H113" s="13"/>
      <c r="I113" s="13"/>
      <c r="J113" s="13"/>
      <c r="K113" s="47">
        <v>700</v>
      </c>
      <c r="L113" s="48" t="s">
        <v>116</v>
      </c>
      <c r="M113" s="64">
        <v>1.0389806327222173</v>
      </c>
      <c r="N113" s="13"/>
      <c r="O113" s="68">
        <v>0.3640415463198951</v>
      </c>
      <c r="P113" s="68">
        <v>0.5236902413372132</v>
      </c>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3"/>
      <c r="BA113" s="13"/>
      <c r="BB113" s="13"/>
      <c r="BC113" s="13"/>
      <c r="BD113" s="13"/>
      <c r="BE113" s="13"/>
      <c r="BF113" s="13"/>
      <c r="BG113" s="13"/>
      <c r="BH113" s="13"/>
      <c r="BI113" s="13"/>
      <c r="BJ113" s="13"/>
      <c r="BK113" s="13"/>
      <c r="BL113" s="13"/>
      <c r="BM113" s="13"/>
      <c r="BN113" s="13"/>
      <c r="BO113" s="13"/>
      <c r="BP113" s="13"/>
      <c r="BQ113" s="13"/>
      <c r="BR113" s="13"/>
      <c r="BS113" s="13"/>
      <c r="BT113" s="13"/>
      <c r="BU113" s="13"/>
      <c r="BV113" s="13"/>
      <c r="BW113" s="13"/>
      <c r="BX113" s="13"/>
      <c r="BY113" s="13"/>
      <c r="BZ113" s="13"/>
      <c r="CA113" s="13"/>
      <c r="CB113" s="13"/>
      <c r="CC113" s="13"/>
      <c r="CD113" s="13"/>
      <c r="CE113" s="13"/>
      <c r="CF113" s="13"/>
      <c r="CG113" s="13"/>
      <c r="CH113" s="13"/>
      <c r="CI113" s="13"/>
      <c r="CJ113" s="13"/>
      <c r="CK113" s="13"/>
      <c r="CL113" s="13"/>
      <c r="CM113" s="13"/>
      <c r="CN113" s="13"/>
      <c r="CO113" s="13"/>
      <c r="CP113" s="13"/>
      <c r="CQ113" s="13"/>
      <c r="CR113" s="13"/>
      <c r="CS113" s="13"/>
      <c r="CT113" s="13"/>
      <c r="CU113" s="13"/>
      <c r="CV113" s="13"/>
      <c r="CW113" s="13"/>
      <c r="CX113" s="13"/>
      <c r="CY113" s="13"/>
      <c r="CZ113" s="13"/>
      <c r="DA113" s="13"/>
      <c r="DB113" s="13"/>
      <c r="DC113" s="13"/>
      <c r="DD113" s="13"/>
      <c r="DE113" s="13"/>
      <c r="DF113" s="13"/>
      <c r="DG113" s="13"/>
      <c r="DH113" s="13"/>
      <c r="DI113" s="13"/>
      <c r="DJ113" s="13"/>
      <c r="DK113" s="13"/>
      <c r="DL113" s="13"/>
      <c r="DM113" s="13"/>
      <c r="DN113" s="13"/>
      <c r="DO113" s="13"/>
      <c r="DP113" s="13"/>
      <c r="DQ113" s="13"/>
      <c r="DR113" s="13"/>
      <c r="DS113" s="13"/>
      <c r="DT113" s="14"/>
      <c r="DU113" s="10"/>
    </row>
    <row r="114" spans="5:125">
      <c r="E114" s="12"/>
      <c r="F114" s="13"/>
      <c r="G114" s="13"/>
      <c r="H114" s="13"/>
      <c r="I114" s="13"/>
      <c r="J114" s="13"/>
      <c r="K114" s="49">
        <v>711</v>
      </c>
      <c r="L114" s="50" t="s">
        <v>117</v>
      </c>
      <c r="M114" s="13"/>
      <c r="N114" s="13"/>
      <c r="O114" s="69">
        <v>1.0326219844833723E-2</v>
      </c>
      <c r="P114" s="69">
        <v>2.0556261005476979E-2</v>
      </c>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c r="AY114" s="13"/>
      <c r="AZ114" s="13"/>
      <c r="BA114" s="13"/>
      <c r="BB114" s="13"/>
      <c r="BC114" s="13"/>
      <c r="BD114" s="13"/>
      <c r="BE114" s="13"/>
      <c r="BF114" s="13"/>
      <c r="BG114" s="13"/>
      <c r="BH114" s="13"/>
      <c r="BI114" s="13"/>
      <c r="BJ114" s="13"/>
      <c r="BK114" s="13"/>
      <c r="BL114" s="13"/>
      <c r="BM114" s="13"/>
      <c r="BN114" s="13"/>
      <c r="BO114" s="13"/>
      <c r="BP114" s="13"/>
      <c r="BQ114" s="13"/>
      <c r="BR114" s="13"/>
      <c r="BS114" s="13"/>
      <c r="BT114" s="13"/>
      <c r="BU114" s="13"/>
      <c r="BV114" s="13"/>
      <c r="BW114" s="13"/>
      <c r="BX114" s="13"/>
      <c r="BY114" s="13"/>
      <c r="BZ114" s="13"/>
      <c r="CA114" s="13"/>
      <c r="CB114" s="13"/>
      <c r="CC114" s="13"/>
      <c r="CD114" s="13"/>
      <c r="CE114" s="13"/>
      <c r="CF114" s="13"/>
      <c r="CG114" s="13"/>
      <c r="CH114" s="13"/>
      <c r="CI114" s="13"/>
      <c r="CJ114" s="13"/>
      <c r="CK114" s="13"/>
      <c r="CL114" s="13"/>
      <c r="CM114" s="13"/>
      <c r="CN114" s="13"/>
      <c r="CO114" s="13"/>
      <c r="CP114" s="13"/>
      <c r="CQ114" s="13"/>
      <c r="CR114" s="13"/>
      <c r="CS114" s="13"/>
      <c r="CT114" s="13"/>
      <c r="CU114" s="13"/>
      <c r="CV114" s="13"/>
      <c r="CW114" s="13"/>
      <c r="CX114" s="13"/>
      <c r="CY114" s="13"/>
      <c r="CZ114" s="13"/>
      <c r="DA114" s="13"/>
      <c r="DB114" s="13"/>
      <c r="DC114" s="13"/>
      <c r="DD114" s="13"/>
      <c r="DE114" s="13"/>
      <c r="DF114" s="13"/>
      <c r="DG114" s="13"/>
      <c r="DH114" s="13"/>
      <c r="DI114" s="13"/>
      <c r="DJ114" s="13"/>
      <c r="DK114" s="13"/>
      <c r="DL114" s="13"/>
      <c r="DM114" s="13"/>
      <c r="DN114" s="13"/>
      <c r="DO114" s="13"/>
      <c r="DP114" s="13"/>
      <c r="DQ114" s="13"/>
      <c r="DR114" s="13"/>
      <c r="DS114" s="13"/>
      <c r="DT114" s="14"/>
      <c r="DU114" s="10"/>
    </row>
    <row r="115" spans="5:125">
      <c r="E115" s="12"/>
      <c r="F115" s="13"/>
      <c r="G115" s="13"/>
      <c r="H115" s="13"/>
      <c r="I115" s="13"/>
      <c r="J115" s="13"/>
      <c r="K115" s="51">
        <v>911</v>
      </c>
      <c r="L115" s="52" t="s">
        <v>118</v>
      </c>
      <c r="M115" s="13"/>
      <c r="N115" s="13"/>
      <c r="O115" s="65">
        <v>0.50864193927907864</v>
      </c>
      <c r="P115" s="65">
        <v>0.29777573128136553</v>
      </c>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c r="AY115" s="13"/>
      <c r="AZ115" s="13"/>
      <c r="BA115" s="13"/>
      <c r="BB115" s="13"/>
      <c r="BC115" s="13"/>
      <c r="BD115" s="13"/>
      <c r="BE115" s="13"/>
      <c r="BF115" s="13"/>
      <c r="BG115" s="13"/>
      <c r="BH115" s="13"/>
      <c r="BI115" s="13"/>
      <c r="BJ115" s="13"/>
      <c r="BK115" s="13"/>
      <c r="BL115" s="13"/>
      <c r="BM115" s="13"/>
      <c r="BN115" s="13"/>
      <c r="BO115" s="13"/>
      <c r="BP115" s="13"/>
      <c r="BQ115" s="13"/>
      <c r="BR115" s="13"/>
      <c r="BS115" s="13"/>
      <c r="BT115" s="13"/>
      <c r="BU115" s="13"/>
      <c r="BV115" s="13"/>
      <c r="BW115" s="13"/>
      <c r="BX115" s="13"/>
      <c r="BY115" s="13"/>
      <c r="BZ115" s="13"/>
      <c r="CA115" s="13"/>
      <c r="CB115" s="13"/>
      <c r="CC115" s="13"/>
      <c r="CD115" s="13"/>
      <c r="CE115" s="13"/>
      <c r="CF115" s="13"/>
      <c r="CG115" s="13"/>
      <c r="CH115" s="13"/>
      <c r="CI115" s="13"/>
      <c r="CJ115" s="13"/>
      <c r="CK115" s="13"/>
      <c r="CL115" s="13"/>
      <c r="CM115" s="13"/>
      <c r="CN115" s="13"/>
      <c r="CO115" s="13"/>
      <c r="CP115" s="13"/>
      <c r="CQ115" s="13"/>
      <c r="CR115" s="13"/>
      <c r="CS115" s="13"/>
      <c r="CT115" s="13"/>
      <c r="CU115" s="13"/>
      <c r="CV115" s="13"/>
      <c r="CW115" s="13"/>
      <c r="CX115" s="13"/>
      <c r="CY115" s="13"/>
      <c r="CZ115" s="13"/>
      <c r="DA115" s="13"/>
      <c r="DB115" s="13"/>
      <c r="DC115" s="13"/>
      <c r="DD115" s="13"/>
      <c r="DE115" s="13"/>
      <c r="DF115" s="13"/>
      <c r="DG115" s="13"/>
      <c r="DH115" s="13"/>
      <c r="DI115" s="13"/>
      <c r="DJ115" s="13"/>
      <c r="DK115" s="13"/>
      <c r="DL115" s="13"/>
      <c r="DM115" s="13"/>
      <c r="DN115" s="13"/>
      <c r="DO115" s="13"/>
      <c r="DP115" s="13"/>
      <c r="DQ115" s="13"/>
      <c r="DR115" s="13"/>
      <c r="DS115" s="13"/>
      <c r="DT115" s="14"/>
      <c r="DU115" s="10"/>
    </row>
    <row r="116" spans="5:125">
      <c r="E116" s="12"/>
      <c r="F116" s="13"/>
      <c r="G116" s="13"/>
      <c r="H116" s="13"/>
      <c r="I116" s="13"/>
      <c r="J116" s="13"/>
      <c r="K116" s="51">
        <v>921</v>
      </c>
      <c r="L116" s="52" t="s">
        <v>119</v>
      </c>
      <c r="M116" s="13"/>
      <c r="N116" s="13"/>
      <c r="O116" s="65">
        <v>1.9940412250299633E-2</v>
      </c>
      <c r="P116" s="65">
        <v>3.1101106381416953E-2</v>
      </c>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BQ116" s="13"/>
      <c r="BR116" s="13"/>
      <c r="BS116" s="13"/>
      <c r="BT116" s="13"/>
      <c r="BU116" s="13"/>
      <c r="BV116" s="13"/>
      <c r="BW116" s="13"/>
      <c r="BX116" s="13"/>
      <c r="BY116" s="13"/>
      <c r="BZ116" s="13"/>
      <c r="CA116" s="13"/>
      <c r="CB116" s="13"/>
      <c r="CC116" s="13"/>
      <c r="CD116" s="13"/>
      <c r="CE116" s="13"/>
      <c r="CF116" s="13"/>
      <c r="CG116" s="13"/>
      <c r="CH116" s="13"/>
      <c r="CI116" s="13"/>
      <c r="CJ116" s="13"/>
      <c r="CK116" s="13"/>
      <c r="CL116" s="13"/>
      <c r="CM116" s="13"/>
      <c r="CN116" s="13"/>
      <c r="CO116" s="13"/>
      <c r="CP116" s="13"/>
      <c r="CQ116" s="13"/>
      <c r="CR116" s="13"/>
      <c r="CS116" s="13"/>
      <c r="CT116" s="13"/>
      <c r="CU116" s="13"/>
      <c r="CV116" s="13"/>
      <c r="CW116" s="13"/>
      <c r="CX116" s="13"/>
      <c r="CY116" s="13"/>
      <c r="CZ116" s="13"/>
      <c r="DA116" s="13"/>
      <c r="DB116" s="13"/>
      <c r="DC116" s="13"/>
      <c r="DD116" s="13"/>
      <c r="DE116" s="13"/>
      <c r="DF116" s="13"/>
      <c r="DG116" s="13"/>
      <c r="DH116" s="13"/>
      <c r="DI116" s="13"/>
      <c r="DJ116" s="13"/>
      <c r="DK116" s="13"/>
      <c r="DL116" s="13"/>
      <c r="DM116" s="13"/>
      <c r="DN116" s="13"/>
      <c r="DO116" s="13"/>
      <c r="DP116" s="13"/>
      <c r="DQ116" s="13"/>
      <c r="DR116" s="13"/>
      <c r="DS116" s="13"/>
      <c r="DT116" s="14"/>
      <c r="DU116" s="10"/>
    </row>
    <row r="117" spans="5:125">
      <c r="E117" s="12"/>
      <c r="F117" s="13"/>
      <c r="G117" s="13"/>
      <c r="H117" s="13"/>
      <c r="I117" s="13"/>
      <c r="J117" s="13"/>
      <c r="K117" s="51">
        <v>931</v>
      </c>
      <c r="L117" s="52" t="s">
        <v>120</v>
      </c>
      <c r="M117" s="13"/>
      <c r="N117" s="13"/>
      <c r="O117" s="65">
        <v>2.7151785343999237E-2</v>
      </c>
      <c r="P117" s="65">
        <v>2.7064537139838914E-2</v>
      </c>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BQ117" s="13"/>
      <c r="BR117" s="13"/>
      <c r="BS117" s="13"/>
      <c r="BT117" s="13"/>
      <c r="BU117" s="13"/>
      <c r="BV117" s="13"/>
      <c r="BW117" s="13"/>
      <c r="BX117" s="13"/>
      <c r="BY117" s="13"/>
      <c r="BZ117" s="13"/>
      <c r="CA117" s="13"/>
      <c r="CB117" s="13"/>
      <c r="CC117" s="13"/>
      <c r="CD117" s="13"/>
      <c r="CE117" s="13"/>
      <c r="CF117" s="13"/>
      <c r="CG117" s="13"/>
      <c r="CH117" s="13"/>
      <c r="CI117" s="13"/>
      <c r="CJ117" s="13"/>
      <c r="CK117" s="13"/>
      <c r="CL117" s="13"/>
      <c r="CM117" s="13"/>
      <c r="CN117" s="13"/>
      <c r="CO117" s="13"/>
      <c r="CP117" s="13"/>
      <c r="CQ117" s="13"/>
      <c r="CR117" s="13"/>
      <c r="CS117" s="13"/>
      <c r="CT117" s="13"/>
      <c r="CU117" s="13"/>
      <c r="CV117" s="13"/>
      <c r="CW117" s="13"/>
      <c r="CX117" s="13"/>
      <c r="CY117" s="13"/>
      <c r="CZ117" s="13"/>
      <c r="DA117" s="13"/>
      <c r="DB117" s="13"/>
      <c r="DC117" s="13"/>
      <c r="DD117" s="13"/>
      <c r="DE117" s="13"/>
      <c r="DF117" s="13"/>
      <c r="DG117" s="13"/>
      <c r="DH117" s="13"/>
      <c r="DI117" s="13"/>
      <c r="DJ117" s="13"/>
      <c r="DK117" s="13"/>
      <c r="DL117" s="13"/>
      <c r="DM117" s="13"/>
      <c r="DN117" s="13"/>
      <c r="DO117" s="13"/>
      <c r="DP117" s="13"/>
      <c r="DQ117" s="13"/>
      <c r="DR117" s="13"/>
      <c r="DS117" s="13"/>
      <c r="DT117" s="14"/>
      <c r="DU117" s="10"/>
    </row>
    <row r="118" spans="5:125">
      <c r="E118" s="12"/>
      <c r="F118" s="13"/>
      <c r="G118" s="13"/>
      <c r="H118" s="13"/>
      <c r="I118" s="13"/>
      <c r="J118" s="13"/>
      <c r="K118" s="51">
        <v>932</v>
      </c>
      <c r="L118" s="52" t="s">
        <v>121</v>
      </c>
      <c r="M118" s="13"/>
      <c r="N118" s="13"/>
      <c r="O118" s="59">
        <v>0</v>
      </c>
      <c r="P118" s="59">
        <v>0</v>
      </c>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BQ118" s="13"/>
      <c r="BR118" s="13"/>
      <c r="BS118" s="13"/>
      <c r="BT118" s="13"/>
      <c r="BU118" s="13"/>
      <c r="BV118" s="13"/>
      <c r="BW118" s="13"/>
      <c r="BX118" s="13"/>
      <c r="BY118" s="13"/>
      <c r="BZ118" s="13"/>
      <c r="CA118" s="13"/>
      <c r="CB118" s="13"/>
      <c r="CC118" s="13"/>
      <c r="CD118" s="13"/>
      <c r="CE118" s="13"/>
      <c r="CF118" s="13"/>
      <c r="CG118" s="13"/>
      <c r="CH118" s="13"/>
      <c r="CI118" s="13"/>
      <c r="CJ118" s="13"/>
      <c r="CK118" s="13"/>
      <c r="CL118" s="13"/>
      <c r="CM118" s="13"/>
      <c r="CN118" s="13"/>
      <c r="CO118" s="13"/>
      <c r="CP118" s="13"/>
      <c r="CQ118" s="13"/>
      <c r="CR118" s="13"/>
      <c r="CS118" s="13"/>
      <c r="CT118" s="13"/>
      <c r="CU118" s="13"/>
      <c r="CV118" s="13"/>
      <c r="CW118" s="13"/>
      <c r="CX118" s="13"/>
      <c r="CY118" s="13"/>
      <c r="CZ118" s="13"/>
      <c r="DA118" s="13"/>
      <c r="DB118" s="13"/>
      <c r="DC118" s="13"/>
      <c r="DD118" s="13"/>
      <c r="DE118" s="13"/>
      <c r="DF118" s="13"/>
      <c r="DG118" s="13"/>
      <c r="DH118" s="13"/>
      <c r="DI118" s="13"/>
      <c r="DJ118" s="13"/>
      <c r="DK118" s="13"/>
      <c r="DL118" s="13"/>
      <c r="DM118" s="13"/>
      <c r="DN118" s="13"/>
      <c r="DO118" s="13"/>
      <c r="DP118" s="13"/>
      <c r="DQ118" s="13"/>
      <c r="DR118" s="13"/>
      <c r="DS118" s="13"/>
      <c r="DT118" s="14"/>
      <c r="DU118" s="10"/>
    </row>
    <row r="119" spans="5:125">
      <c r="E119" s="12"/>
      <c r="F119" s="13"/>
      <c r="G119" s="13"/>
      <c r="H119" s="13"/>
      <c r="I119" s="13"/>
      <c r="J119" s="13"/>
      <c r="K119" s="51">
        <v>941</v>
      </c>
      <c r="L119" s="52" t="s">
        <v>122</v>
      </c>
      <c r="M119" s="13"/>
      <c r="N119" s="13"/>
      <c r="O119" s="65">
        <v>2.068742159047569E-2</v>
      </c>
      <c r="P119" s="65">
        <v>3.5576913163719262E-2</v>
      </c>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c r="AY119" s="13"/>
      <c r="AZ119" s="13"/>
      <c r="BA119" s="13"/>
      <c r="BB119" s="13"/>
      <c r="BC119" s="13"/>
      <c r="BD119" s="13"/>
      <c r="BE119" s="13"/>
      <c r="BF119" s="13"/>
      <c r="BG119" s="13"/>
      <c r="BH119" s="13"/>
      <c r="BI119" s="13"/>
      <c r="BJ119" s="13"/>
      <c r="BK119" s="13"/>
      <c r="BL119" s="13"/>
      <c r="BM119" s="13"/>
      <c r="BN119" s="13"/>
      <c r="BO119" s="13"/>
      <c r="BP119" s="13"/>
      <c r="BQ119" s="13"/>
      <c r="BR119" s="13"/>
      <c r="BS119" s="13"/>
      <c r="BT119" s="13"/>
      <c r="BU119" s="13"/>
      <c r="BV119" s="13"/>
      <c r="BW119" s="13"/>
      <c r="BX119" s="13"/>
      <c r="BY119" s="13"/>
      <c r="BZ119" s="13"/>
      <c r="CA119" s="13"/>
      <c r="CB119" s="13"/>
      <c r="CC119" s="13"/>
      <c r="CD119" s="13"/>
      <c r="CE119" s="13"/>
      <c r="CF119" s="13"/>
      <c r="CG119" s="13"/>
      <c r="CH119" s="13"/>
      <c r="CI119" s="13"/>
      <c r="CJ119" s="13"/>
      <c r="CK119" s="13"/>
      <c r="CL119" s="13"/>
      <c r="CM119" s="13"/>
      <c r="CN119" s="13"/>
      <c r="CO119" s="13"/>
      <c r="CP119" s="13"/>
      <c r="CQ119" s="13"/>
      <c r="CR119" s="13"/>
      <c r="CS119" s="13"/>
      <c r="CT119" s="13"/>
      <c r="CU119" s="13"/>
      <c r="CV119" s="13"/>
      <c r="CW119" s="13"/>
      <c r="CX119" s="13"/>
      <c r="CY119" s="13"/>
      <c r="CZ119" s="13"/>
      <c r="DA119" s="13"/>
      <c r="DB119" s="13"/>
      <c r="DC119" s="13"/>
      <c r="DD119" s="13"/>
      <c r="DE119" s="13"/>
      <c r="DF119" s="13"/>
      <c r="DG119" s="13"/>
      <c r="DH119" s="13"/>
      <c r="DI119" s="13"/>
      <c r="DJ119" s="13"/>
      <c r="DK119" s="13"/>
      <c r="DL119" s="13"/>
      <c r="DM119" s="13"/>
      <c r="DN119" s="13"/>
      <c r="DO119" s="13"/>
      <c r="DP119" s="13"/>
      <c r="DQ119" s="13"/>
      <c r="DR119" s="13"/>
      <c r="DS119" s="13"/>
      <c r="DT119" s="14"/>
      <c r="DU119" s="10"/>
    </row>
    <row r="120" spans="5:125">
      <c r="E120" s="12"/>
      <c r="F120" s="13"/>
      <c r="G120" s="13"/>
      <c r="H120" s="13"/>
      <c r="I120" s="13"/>
      <c r="J120" s="13"/>
      <c r="K120" s="51">
        <v>951</v>
      </c>
      <c r="L120" s="52" t="s">
        <v>123</v>
      </c>
      <c r="M120" s="13"/>
      <c r="N120" s="13"/>
      <c r="O120" s="65">
        <v>-2.256332602131781E-2</v>
      </c>
      <c r="P120" s="65">
        <v>-9.7825732900728021E-6</v>
      </c>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c r="AY120" s="13"/>
      <c r="AZ120" s="13"/>
      <c r="BA120" s="13"/>
      <c r="BB120" s="13"/>
      <c r="BC120" s="13"/>
      <c r="BD120" s="13"/>
      <c r="BE120" s="13"/>
      <c r="BF120" s="13"/>
      <c r="BG120" s="13"/>
      <c r="BH120" s="13"/>
      <c r="BI120" s="13"/>
      <c r="BJ120" s="13"/>
      <c r="BK120" s="13"/>
      <c r="BL120" s="13"/>
      <c r="BM120" s="13"/>
      <c r="BN120" s="13"/>
      <c r="BO120" s="13"/>
      <c r="BP120" s="13"/>
      <c r="BQ120" s="13"/>
      <c r="BR120" s="13"/>
      <c r="BS120" s="13"/>
      <c r="BT120" s="13"/>
      <c r="BU120" s="13"/>
      <c r="BV120" s="13"/>
      <c r="BW120" s="13"/>
      <c r="BX120" s="13"/>
      <c r="BY120" s="13"/>
      <c r="BZ120" s="13"/>
      <c r="CA120" s="13"/>
      <c r="CB120" s="13"/>
      <c r="CC120" s="13"/>
      <c r="CD120" s="13"/>
      <c r="CE120" s="13"/>
      <c r="CF120" s="13"/>
      <c r="CG120" s="13"/>
      <c r="CH120" s="13"/>
      <c r="CI120" s="13"/>
      <c r="CJ120" s="13"/>
      <c r="CK120" s="13"/>
      <c r="CL120" s="13"/>
      <c r="CM120" s="13"/>
      <c r="CN120" s="13"/>
      <c r="CO120" s="13"/>
      <c r="CP120" s="13"/>
      <c r="CQ120" s="13"/>
      <c r="CR120" s="13"/>
      <c r="CS120" s="13"/>
      <c r="CT120" s="13"/>
      <c r="CU120" s="13"/>
      <c r="CV120" s="13"/>
      <c r="CW120" s="13"/>
      <c r="CX120" s="13"/>
      <c r="CY120" s="13"/>
      <c r="CZ120" s="13"/>
      <c r="DA120" s="13"/>
      <c r="DB120" s="13"/>
      <c r="DC120" s="13"/>
      <c r="DD120" s="13"/>
      <c r="DE120" s="13"/>
      <c r="DF120" s="13"/>
      <c r="DG120" s="13"/>
      <c r="DH120" s="13"/>
      <c r="DI120" s="13"/>
      <c r="DJ120" s="13"/>
      <c r="DK120" s="13"/>
      <c r="DL120" s="13"/>
      <c r="DM120" s="13"/>
      <c r="DN120" s="13"/>
      <c r="DO120" s="13"/>
      <c r="DP120" s="13"/>
      <c r="DQ120" s="13"/>
      <c r="DR120" s="13"/>
      <c r="DS120" s="13"/>
      <c r="DT120" s="14"/>
      <c r="DU120" s="10"/>
    </row>
    <row r="121" spans="5:125">
      <c r="E121" s="12"/>
      <c r="F121" s="13"/>
      <c r="G121" s="13"/>
      <c r="H121" s="13"/>
      <c r="I121" s="13"/>
      <c r="J121" s="13"/>
      <c r="K121" s="53"/>
      <c r="L121" s="54" t="s">
        <v>124</v>
      </c>
      <c r="M121" s="13"/>
      <c r="N121" s="13"/>
      <c r="O121" s="70">
        <v>7.1774001392735709E-2</v>
      </c>
      <c r="P121" s="70">
        <v>6.4244992264259324E-2</v>
      </c>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c r="AY121" s="13"/>
      <c r="AZ121" s="13"/>
      <c r="BA121" s="13"/>
      <c r="BB121" s="13"/>
      <c r="BC121" s="13"/>
      <c r="BD121" s="13"/>
      <c r="BE121" s="13"/>
      <c r="BF121" s="13"/>
      <c r="BG121" s="13"/>
      <c r="BH121" s="13"/>
      <c r="BI121" s="13"/>
      <c r="BJ121" s="13"/>
      <c r="BK121" s="13"/>
      <c r="BL121" s="13"/>
      <c r="BM121" s="13"/>
      <c r="BN121" s="13"/>
      <c r="BO121" s="13"/>
      <c r="BP121" s="13"/>
      <c r="BQ121" s="13"/>
      <c r="BR121" s="13"/>
      <c r="BS121" s="13"/>
      <c r="BT121" s="13"/>
      <c r="BU121" s="13"/>
      <c r="BV121" s="13"/>
      <c r="BW121" s="13"/>
      <c r="BX121" s="13"/>
      <c r="BY121" s="13"/>
      <c r="BZ121" s="13"/>
      <c r="CA121" s="13"/>
      <c r="CB121" s="13"/>
      <c r="CC121" s="13"/>
      <c r="CD121" s="13"/>
      <c r="CE121" s="13"/>
      <c r="CF121" s="13"/>
      <c r="CG121" s="13"/>
      <c r="CH121" s="13"/>
      <c r="CI121" s="13"/>
      <c r="CJ121" s="13"/>
      <c r="CK121" s="13"/>
      <c r="CL121" s="13"/>
      <c r="CM121" s="13"/>
      <c r="CN121" s="13"/>
      <c r="CO121" s="13"/>
      <c r="CP121" s="13"/>
      <c r="CQ121" s="13"/>
      <c r="CR121" s="13"/>
      <c r="CS121" s="13"/>
      <c r="CT121" s="13"/>
      <c r="CU121" s="13"/>
      <c r="CV121" s="13"/>
      <c r="CW121" s="13"/>
      <c r="CX121" s="13"/>
      <c r="CY121" s="13"/>
      <c r="CZ121" s="13"/>
      <c r="DA121" s="13"/>
      <c r="DB121" s="13"/>
      <c r="DC121" s="13"/>
      <c r="DD121" s="13"/>
      <c r="DE121" s="13"/>
      <c r="DF121" s="13"/>
      <c r="DG121" s="13"/>
      <c r="DH121" s="13"/>
      <c r="DI121" s="13"/>
      <c r="DJ121" s="13"/>
      <c r="DK121" s="13"/>
      <c r="DL121" s="13"/>
      <c r="DM121" s="13"/>
      <c r="DN121" s="13"/>
      <c r="DO121" s="13"/>
      <c r="DP121" s="13"/>
      <c r="DQ121" s="13"/>
      <c r="DR121" s="13"/>
      <c r="DS121" s="13"/>
      <c r="DT121" s="14"/>
      <c r="DU121" s="10"/>
    </row>
    <row r="122" spans="5:125">
      <c r="E122" s="12"/>
      <c r="F122" s="13"/>
      <c r="G122" s="13"/>
      <c r="H122" s="13"/>
      <c r="I122" s="13"/>
      <c r="J122" s="13"/>
      <c r="K122" s="55">
        <v>960</v>
      </c>
      <c r="L122" s="56" t="s">
        <v>125</v>
      </c>
      <c r="M122" s="13"/>
      <c r="N122" s="13"/>
      <c r="O122" s="68">
        <v>0.63595845368010484</v>
      </c>
      <c r="P122" s="68">
        <v>0.47630975866278691</v>
      </c>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c r="AY122" s="13"/>
      <c r="AZ122" s="13"/>
      <c r="BA122" s="13"/>
      <c r="BB122" s="13"/>
      <c r="BC122" s="13"/>
      <c r="BD122" s="13"/>
      <c r="BE122" s="13"/>
      <c r="BF122" s="13"/>
      <c r="BG122" s="13"/>
      <c r="BH122" s="13"/>
      <c r="BI122" s="13"/>
      <c r="BJ122" s="13"/>
      <c r="BK122" s="13"/>
      <c r="BL122" s="13"/>
      <c r="BM122" s="13"/>
      <c r="BN122" s="13"/>
      <c r="BO122" s="13"/>
      <c r="BP122" s="13"/>
      <c r="BQ122" s="13"/>
      <c r="BR122" s="13"/>
      <c r="BS122" s="13"/>
      <c r="BT122" s="13"/>
      <c r="BU122" s="13"/>
      <c r="BV122" s="13"/>
      <c r="BW122" s="13"/>
      <c r="BX122" s="13"/>
      <c r="BY122" s="13"/>
      <c r="BZ122" s="13"/>
      <c r="CA122" s="13"/>
      <c r="CB122" s="13"/>
      <c r="CC122" s="13"/>
      <c r="CD122" s="13"/>
      <c r="CE122" s="13"/>
      <c r="CF122" s="13"/>
      <c r="CG122" s="13"/>
      <c r="CH122" s="13"/>
      <c r="CI122" s="13"/>
      <c r="CJ122" s="13"/>
      <c r="CK122" s="13"/>
      <c r="CL122" s="13"/>
      <c r="CM122" s="13"/>
      <c r="CN122" s="13"/>
      <c r="CO122" s="13"/>
      <c r="CP122" s="13"/>
      <c r="CQ122" s="13"/>
      <c r="CR122" s="13"/>
      <c r="CS122" s="13"/>
      <c r="CT122" s="13"/>
      <c r="CU122" s="13"/>
      <c r="CV122" s="13"/>
      <c r="CW122" s="13"/>
      <c r="CX122" s="13"/>
      <c r="CY122" s="13"/>
      <c r="CZ122" s="13"/>
      <c r="DA122" s="13"/>
      <c r="DB122" s="13"/>
      <c r="DC122" s="13"/>
      <c r="DD122" s="13"/>
      <c r="DE122" s="13"/>
      <c r="DF122" s="13"/>
      <c r="DG122" s="13"/>
      <c r="DH122" s="13"/>
      <c r="DI122" s="13"/>
      <c r="DJ122" s="13"/>
      <c r="DK122" s="13"/>
      <c r="DL122" s="13"/>
      <c r="DM122" s="13"/>
      <c r="DN122" s="13"/>
      <c r="DO122" s="13"/>
      <c r="DP122" s="13"/>
      <c r="DQ122" s="13"/>
      <c r="DR122" s="13"/>
      <c r="DS122" s="13"/>
      <c r="DT122" s="14"/>
      <c r="DU122" s="10"/>
    </row>
    <row r="123" spans="5:125">
      <c r="E123" s="12"/>
      <c r="F123" s="13"/>
      <c r="G123" s="13"/>
      <c r="H123" s="13"/>
      <c r="I123" s="13"/>
      <c r="J123" s="13"/>
      <c r="K123" s="57">
        <v>970</v>
      </c>
      <c r="L123" s="58" t="s">
        <v>126</v>
      </c>
      <c r="M123" s="13"/>
      <c r="N123" s="13"/>
      <c r="O123" s="68">
        <v>1</v>
      </c>
      <c r="P123" s="68">
        <v>1</v>
      </c>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c r="AY123" s="13"/>
      <c r="AZ123" s="13"/>
      <c r="BA123" s="13"/>
      <c r="BB123" s="13"/>
      <c r="BC123" s="13"/>
      <c r="BD123" s="13"/>
      <c r="BE123" s="13"/>
      <c r="BF123" s="13"/>
      <c r="BG123" s="13"/>
      <c r="BH123" s="13"/>
      <c r="BI123" s="13"/>
      <c r="BJ123" s="13"/>
      <c r="BK123" s="13"/>
      <c r="BL123" s="13"/>
      <c r="BM123" s="13"/>
      <c r="BN123" s="13"/>
      <c r="BO123" s="13"/>
      <c r="BP123" s="13"/>
      <c r="BQ123" s="13"/>
      <c r="BR123" s="13"/>
      <c r="BS123" s="13"/>
      <c r="BT123" s="13"/>
      <c r="BU123" s="13"/>
      <c r="BV123" s="13"/>
      <c r="BW123" s="13"/>
      <c r="BX123" s="13"/>
      <c r="BY123" s="13"/>
      <c r="BZ123" s="13"/>
      <c r="CA123" s="13"/>
      <c r="CB123" s="13"/>
      <c r="CC123" s="13"/>
      <c r="CD123" s="13"/>
      <c r="CE123" s="13"/>
      <c r="CF123" s="13"/>
      <c r="CG123" s="13"/>
      <c r="CH123" s="13"/>
      <c r="CI123" s="13"/>
      <c r="CJ123" s="13"/>
      <c r="CK123" s="13"/>
      <c r="CL123" s="13"/>
      <c r="CM123" s="13"/>
      <c r="CN123" s="13"/>
      <c r="CO123" s="13"/>
      <c r="CP123" s="13"/>
      <c r="CQ123" s="13"/>
      <c r="CR123" s="13"/>
      <c r="CS123" s="13"/>
      <c r="CT123" s="13"/>
      <c r="CU123" s="13"/>
      <c r="CV123" s="13"/>
      <c r="CW123" s="13"/>
      <c r="CX123" s="13"/>
      <c r="CY123" s="13"/>
      <c r="CZ123" s="13"/>
      <c r="DA123" s="13"/>
      <c r="DB123" s="13"/>
      <c r="DC123" s="13"/>
      <c r="DD123" s="13"/>
      <c r="DE123" s="13"/>
      <c r="DF123" s="13"/>
      <c r="DG123" s="13"/>
      <c r="DH123" s="13"/>
      <c r="DI123" s="13"/>
      <c r="DJ123" s="13"/>
      <c r="DK123" s="13"/>
      <c r="DL123" s="13"/>
      <c r="DM123" s="13"/>
      <c r="DN123" s="13"/>
      <c r="DO123" s="13"/>
      <c r="DP123" s="13"/>
      <c r="DQ123" s="13"/>
      <c r="DR123" s="13"/>
      <c r="DS123" s="13"/>
      <c r="DT123" s="14"/>
      <c r="DU123" s="10"/>
    </row>
    <row r="124" spans="5:125" ht="14.25" thickBot="1">
      <c r="E124" s="27"/>
      <c r="F124" s="28"/>
      <c r="G124" s="28"/>
      <c r="H124" s="28"/>
      <c r="I124" s="28"/>
      <c r="J124" s="28"/>
      <c r="K124" s="28"/>
      <c r="L124" s="28"/>
      <c r="M124" s="28"/>
      <c r="N124" s="29"/>
      <c r="O124" s="29"/>
      <c r="P124" s="29"/>
      <c r="Q124" s="28"/>
      <c r="R124" s="28"/>
      <c r="S124" s="28"/>
      <c r="T124" s="28"/>
      <c r="U124" s="28"/>
      <c r="V124" s="28"/>
      <c r="W124" s="28"/>
      <c r="X124" s="28"/>
      <c r="Y124" s="28"/>
      <c r="Z124" s="28"/>
      <c r="AA124" s="28"/>
      <c r="AB124" s="28"/>
      <c r="AC124" s="28"/>
      <c r="AD124" s="28"/>
      <c r="AE124" s="28"/>
      <c r="AF124" s="28"/>
      <c r="AG124" s="28"/>
      <c r="AH124" s="28"/>
      <c r="AI124" s="28"/>
      <c r="AJ124" s="28"/>
      <c r="AK124" s="28"/>
      <c r="AL124" s="28"/>
      <c r="AM124" s="28"/>
      <c r="AN124" s="28"/>
      <c r="AO124" s="28"/>
      <c r="AP124" s="28"/>
      <c r="AQ124" s="28"/>
      <c r="AR124" s="28"/>
      <c r="AS124" s="28"/>
      <c r="AT124" s="28"/>
      <c r="AU124" s="28"/>
      <c r="AV124" s="28"/>
      <c r="AW124" s="28"/>
      <c r="AX124" s="28"/>
      <c r="AY124" s="28"/>
      <c r="AZ124" s="28"/>
      <c r="BA124" s="28"/>
      <c r="BB124" s="28"/>
      <c r="BC124" s="28"/>
      <c r="BD124" s="28"/>
      <c r="BE124" s="28"/>
      <c r="BF124" s="28"/>
      <c r="BG124" s="28"/>
      <c r="BH124" s="28"/>
      <c r="BI124" s="28"/>
      <c r="BJ124" s="28"/>
      <c r="BK124" s="28"/>
      <c r="BL124" s="28"/>
      <c r="BM124" s="28"/>
      <c r="BN124" s="28"/>
      <c r="BO124" s="28"/>
      <c r="BP124" s="28"/>
      <c r="BQ124" s="28"/>
      <c r="BR124" s="28"/>
      <c r="BS124" s="28"/>
      <c r="BT124" s="28"/>
      <c r="BU124" s="28"/>
      <c r="BV124" s="28"/>
      <c r="BW124" s="28"/>
      <c r="BX124" s="28"/>
      <c r="BY124" s="28"/>
      <c r="BZ124" s="28"/>
      <c r="CA124" s="28"/>
      <c r="CB124" s="28"/>
      <c r="CC124" s="28"/>
      <c r="CD124" s="28"/>
      <c r="CE124" s="28"/>
      <c r="CF124" s="28"/>
      <c r="CG124" s="28"/>
      <c r="CH124" s="28"/>
      <c r="CI124" s="28"/>
      <c r="CJ124" s="28"/>
      <c r="CK124" s="28"/>
      <c r="CL124" s="28"/>
      <c r="CM124" s="28"/>
      <c r="CN124" s="28"/>
      <c r="CO124" s="28"/>
      <c r="CP124" s="28"/>
      <c r="CQ124" s="28"/>
      <c r="CR124" s="28"/>
      <c r="CS124" s="28"/>
      <c r="CT124" s="28"/>
      <c r="CU124" s="28"/>
      <c r="CV124" s="28"/>
      <c r="CW124" s="28"/>
      <c r="CX124" s="28"/>
      <c r="CY124" s="28"/>
      <c r="CZ124" s="28"/>
      <c r="DA124" s="28"/>
      <c r="DB124" s="28"/>
      <c r="DC124" s="28"/>
      <c r="DD124" s="28"/>
      <c r="DE124" s="28"/>
      <c r="DF124" s="28"/>
      <c r="DG124" s="28"/>
      <c r="DH124" s="28"/>
      <c r="DI124" s="28"/>
      <c r="DJ124" s="28"/>
      <c r="DK124" s="28"/>
      <c r="DL124" s="28"/>
      <c r="DM124" s="28"/>
      <c r="DN124" s="28"/>
      <c r="DO124" s="28"/>
      <c r="DP124" s="28"/>
      <c r="DQ124" s="28"/>
      <c r="DR124" s="28"/>
      <c r="DS124" s="28"/>
      <c r="DT124" s="30"/>
      <c r="DU124" s="10"/>
    </row>
    <row r="125" spans="5:125" ht="14.25" thickTop="1">
      <c r="E125" s="25"/>
      <c r="F125" s="25"/>
      <c r="G125" s="25"/>
      <c r="H125" s="25"/>
      <c r="I125" s="25"/>
      <c r="J125" s="25"/>
      <c r="K125" s="25"/>
      <c r="L125" s="25"/>
      <c r="M125" s="25"/>
      <c r="N125" s="31"/>
      <c r="O125" s="31"/>
      <c r="P125" s="31"/>
      <c r="Q125" s="25"/>
      <c r="R125" s="25"/>
      <c r="S125" s="25"/>
      <c r="T125" s="25"/>
      <c r="U125" s="25"/>
      <c r="V125" s="25"/>
      <c r="W125" s="25"/>
      <c r="X125" s="25"/>
      <c r="Y125" s="25"/>
      <c r="Z125" s="25"/>
      <c r="AA125" s="25"/>
      <c r="AB125" s="25"/>
      <c r="AC125" s="25"/>
      <c r="AD125" s="25"/>
      <c r="AE125" s="25"/>
      <c r="AF125" s="25"/>
      <c r="AG125" s="25"/>
      <c r="AH125" s="25"/>
      <c r="AI125" s="25"/>
      <c r="AJ125" s="25"/>
      <c r="AK125" s="25"/>
      <c r="AL125" s="25"/>
      <c r="AM125" s="25"/>
      <c r="AN125" s="25"/>
      <c r="AO125" s="25"/>
      <c r="AP125" s="25"/>
      <c r="AQ125" s="25"/>
      <c r="AR125" s="25"/>
      <c r="AS125" s="25"/>
      <c r="AT125" s="25"/>
      <c r="AU125" s="25"/>
      <c r="AV125" s="25"/>
      <c r="AW125" s="25"/>
      <c r="AX125" s="25"/>
      <c r="AY125" s="25"/>
      <c r="AZ125" s="25"/>
      <c r="BA125" s="25"/>
      <c r="BB125" s="25"/>
      <c r="BC125" s="25"/>
      <c r="BD125" s="25"/>
      <c r="BE125" s="25"/>
      <c r="BF125" s="25"/>
      <c r="BG125" s="25"/>
      <c r="BH125" s="25"/>
      <c r="BI125" s="25"/>
      <c r="BJ125" s="25"/>
      <c r="BK125" s="25"/>
      <c r="BL125" s="25"/>
      <c r="BM125" s="25"/>
      <c r="BN125" s="25"/>
      <c r="BO125" s="25"/>
      <c r="BP125" s="25"/>
      <c r="BQ125" s="25"/>
      <c r="BR125" s="25"/>
      <c r="BS125" s="25"/>
      <c r="BT125" s="25"/>
      <c r="BU125" s="25"/>
      <c r="BV125" s="25"/>
      <c r="BW125" s="25"/>
      <c r="BX125" s="25"/>
      <c r="BY125" s="25"/>
      <c r="BZ125" s="25"/>
      <c r="CA125" s="25"/>
      <c r="CB125" s="25"/>
      <c r="CC125" s="25"/>
      <c r="CD125" s="25"/>
      <c r="CE125" s="25"/>
      <c r="CF125" s="25"/>
      <c r="CG125" s="25"/>
      <c r="CH125" s="25"/>
      <c r="CI125" s="25"/>
      <c r="CJ125" s="25"/>
      <c r="CK125" s="25"/>
      <c r="CL125" s="25"/>
      <c r="CM125" s="25"/>
      <c r="CN125" s="25"/>
      <c r="CO125" s="25"/>
      <c r="CP125" s="25"/>
      <c r="CQ125" s="25"/>
      <c r="CR125" s="25"/>
      <c r="CS125" s="25"/>
      <c r="CT125" s="25"/>
      <c r="CU125" s="25"/>
      <c r="CV125" s="25"/>
      <c r="CW125" s="25"/>
      <c r="CX125" s="25"/>
      <c r="CY125" s="25"/>
      <c r="CZ125" s="25"/>
      <c r="DA125" s="25"/>
      <c r="DB125" s="25"/>
      <c r="DC125" s="25"/>
      <c r="DD125" s="25"/>
      <c r="DE125" s="25"/>
      <c r="DF125" s="25"/>
      <c r="DG125" s="25"/>
      <c r="DH125" s="25"/>
      <c r="DI125" s="25"/>
      <c r="DJ125" s="25"/>
      <c r="DK125" s="25"/>
      <c r="DL125" s="25"/>
      <c r="DM125" s="25"/>
      <c r="DN125" s="25"/>
      <c r="DO125" s="25"/>
      <c r="DP125" s="25"/>
      <c r="DQ125" s="25"/>
      <c r="DR125" s="25"/>
      <c r="DS125" s="25"/>
      <c r="DT125" s="25"/>
    </row>
    <row r="127" spans="5:125">
      <c r="N127" s="1"/>
      <c r="O127" s="1"/>
      <c r="P127" s="1"/>
    </row>
    <row r="128" spans="5:125">
      <c r="N128" s="1"/>
      <c r="O128" s="1"/>
      <c r="P128" s="1"/>
    </row>
    <row r="129" spans="14:16">
      <c r="N129" s="1"/>
      <c r="O129" s="1"/>
      <c r="P129" s="1"/>
    </row>
  </sheetData>
  <sheetProtection sheet="1" objects="1" scenarios="1"/>
  <mergeCells count="3">
    <mergeCell ref="C14:C29"/>
    <mergeCell ref="F3:F5"/>
    <mergeCell ref="K3:L5"/>
  </mergeCells>
  <phoneticPr fontId="4"/>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5</vt:i4>
      </vt:variant>
    </vt:vector>
  </HeadingPairs>
  <TitlesOfParts>
    <vt:vector size="18" baseType="lpstr">
      <vt:lpstr>操作説明</vt:lpstr>
      <vt:lpstr>入力</vt:lpstr>
      <vt:lpstr>定義</vt:lpstr>
      <vt:lpstr>報告書</vt:lpstr>
      <vt:lpstr>flow</vt:lpstr>
      <vt:lpstr>造成波及</vt:lpstr>
      <vt:lpstr>建築波及</vt:lpstr>
      <vt:lpstr>設備波及</vt:lpstr>
      <vt:lpstr>生産波及</vt:lpstr>
      <vt:lpstr>DATA</vt:lpstr>
      <vt:lpstr>係数</vt:lpstr>
      <vt:lpstr>粗利率</vt:lpstr>
      <vt:lpstr>固定資本</vt:lpstr>
      <vt:lpstr>flow!Print_Area</vt:lpstr>
      <vt:lpstr>報告書!Print_Area</vt:lpstr>
      <vt:lpstr>YN</vt:lpstr>
      <vt:lpstr>単位</vt:lpstr>
      <vt:lpstr>部門</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相﨑なつみ</cp:lastModifiedBy>
  <cp:lastPrinted>2020-08-20T04:14:51Z</cp:lastPrinted>
  <dcterms:created xsi:type="dcterms:W3CDTF">2020-06-01T01:29:09Z</dcterms:created>
  <dcterms:modified xsi:type="dcterms:W3CDTF">2024-07-10T05:15:06Z</dcterms:modified>
</cp:coreProperties>
</file>