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4"/>
  <workbookPr codeName="ThisWorkbook" defaultThemeVersion="124226"/>
  <mc:AlternateContent xmlns:mc="http://schemas.openxmlformats.org/markup-compatibility/2006">
    <mc:Choice Requires="x15">
      <x15ac:absPath xmlns:x15ac="http://schemas.microsoft.com/office/spreadsheetml/2010/11/ac" url="C:\Users\115297\Box\【02_課所共有】01_07_市町村課\R05年度\06　交付税担当\HP関係\HP掲載資料（再算定）\起案\更新資料\"/>
    </mc:Choice>
  </mc:AlternateContent>
  <xr:revisionPtr revIDLastSave="0" documentId="8_{CDAC8312-9A66-4392-BB28-FBE28A2541A9}" xr6:coauthVersionLast="36" xr6:coauthVersionMax="36" xr10:uidLastSave="{00000000-0000-0000-0000-000000000000}"/>
  <bookViews>
    <workbookView xWindow="32760" yWindow="15" windowWidth="11385" windowHeight="9735" tabRatio="780"/>
  </bookViews>
  <sheets>
    <sheet name="(1)普通交付税市町村別決定額" sheetId="13" r:id="rId1"/>
    <sheet name="交付額順" sheetId="16" state="hidden" r:id="rId2"/>
    <sheet name="増減額順" sheetId="14" state="hidden" r:id="rId3"/>
    <sheet name="増減率順" sheetId="15" state="hidden" r:id="rId4"/>
    <sheet name="(2)各市町村別決定額調" sheetId="18" r:id="rId5"/>
    <sheet name="（3）基準財政需要額対前年度比較" sheetId="12" r:id="rId6"/>
    <sheet name="（4）基準財政収入額対前年度比較" sheetId="19" r:id="rId7"/>
  </sheets>
  <definedNames>
    <definedName name="_xlnm.Print_Area" localSheetId="0">'(1)普通交付税市町村別決定額'!$A$1:$Q$48</definedName>
    <definedName name="_xlnm.Print_Area" localSheetId="4">'(2)各市町村別決定額調'!$A$1:$N$75</definedName>
    <definedName name="_xlnm.Print_Area" localSheetId="5">'（3）基準財政需要額対前年度比較'!$A$1:$F$83</definedName>
    <definedName name="_xlnm.Print_Area" localSheetId="6">'（4）基準財政収入額対前年度比較'!$A$1:$G$50</definedName>
    <definedName name="_xlnm.Print_Area" localSheetId="1">交付額順!$A$1:$J$95</definedName>
    <definedName name="_xlnm.Print_Area" localSheetId="3">増減率順!$A$1:$J$94</definedName>
    <definedName name="_xlnm.Print_Titles" localSheetId="0">'(1)普通交付税市町村別決定額'!$1:$7</definedName>
    <definedName name="_xlnm.Print_Titles" localSheetId="4">'(2)各市町村別決定額調'!$1:$5</definedName>
    <definedName name="_xlnm.Print_Titles" localSheetId="5">'（3）基準財政需要額対前年度比較'!$A:$B</definedName>
    <definedName name="_xlnm.Print_Titles" localSheetId="1">交付額順!$1:$6</definedName>
    <definedName name="_xlnm.Print_Titles" localSheetId="2">増減額順!$1:$6</definedName>
    <definedName name="_xlnm.Print_Titles" localSheetId="3">増減率順!$1:$6</definedName>
  </definedNames>
  <calcPr calcId="191029" fullCalcOnLoad="1"/>
</workbook>
</file>

<file path=xl/calcChain.xml><?xml version="1.0" encoding="utf-8"?>
<calcChain xmlns="http://schemas.openxmlformats.org/spreadsheetml/2006/main">
  <c r="E47" i="19" l="1"/>
  <c r="O32" i="13"/>
  <c r="N32" i="13"/>
  <c r="O31" i="13"/>
  <c r="N31" i="13"/>
  <c r="F48" i="13"/>
  <c r="E48" i="13"/>
  <c r="D50" i="12"/>
  <c r="E50" i="12"/>
  <c r="F50" i="12"/>
  <c r="C50" i="12"/>
  <c r="E48" i="12"/>
  <c r="F48" i="12"/>
  <c r="E49" i="12"/>
  <c r="F49" i="12"/>
  <c r="C15" i="12"/>
  <c r="D15" i="12"/>
  <c r="P32" i="13"/>
  <c r="Q32" i="13"/>
  <c r="P31" i="13"/>
  <c r="Q31" i="13"/>
  <c r="P30" i="13"/>
  <c r="Q30" i="13"/>
  <c r="P9" i="13"/>
  <c r="P10" i="13"/>
  <c r="Q10" i="13"/>
  <c r="P11" i="13"/>
  <c r="Q11" i="13"/>
  <c r="P12" i="13"/>
  <c r="P13" i="13"/>
  <c r="P14" i="13"/>
  <c r="P15" i="13"/>
  <c r="P16" i="13"/>
  <c r="Q16" i="13"/>
  <c r="P17" i="13"/>
  <c r="Q17" i="13"/>
  <c r="P18" i="13"/>
  <c r="Q18" i="13"/>
  <c r="P19" i="13"/>
  <c r="Q19" i="13"/>
  <c r="P20" i="13"/>
  <c r="P21" i="13"/>
  <c r="Q21" i="13"/>
  <c r="P22" i="13"/>
  <c r="Q22" i="13"/>
  <c r="P23" i="13"/>
  <c r="Q23" i="13"/>
  <c r="P24" i="13"/>
  <c r="Q24" i="13"/>
  <c r="P25" i="13"/>
  <c r="Q25" i="13"/>
  <c r="P26" i="13"/>
  <c r="P27" i="13"/>
  <c r="P28" i="13"/>
  <c r="Q28" i="13"/>
  <c r="P29" i="13"/>
  <c r="P8" i="13"/>
  <c r="Q8" i="13"/>
  <c r="Q12" i="13"/>
  <c r="Q13" i="13"/>
  <c r="Q14" i="13"/>
  <c r="Q15" i="13"/>
  <c r="Q20" i="13"/>
  <c r="Q26" i="13"/>
  <c r="Q27" i="13"/>
  <c r="Q29" i="13"/>
  <c r="G48" i="13"/>
  <c r="H48" i="13"/>
  <c r="H13" i="13"/>
  <c r="H17" i="13"/>
  <c r="H19" i="13"/>
  <c r="H21" i="13"/>
  <c r="H25" i="13"/>
  <c r="H33" i="13"/>
  <c r="H34" i="13"/>
  <c r="H35" i="13"/>
  <c r="G9" i="13"/>
  <c r="H9" i="13"/>
  <c r="G10" i="13"/>
  <c r="H10" i="13"/>
  <c r="G11" i="13"/>
  <c r="H11" i="13"/>
  <c r="G12" i="13"/>
  <c r="H12" i="13"/>
  <c r="G13" i="13"/>
  <c r="G14" i="13"/>
  <c r="H14" i="13"/>
  <c r="G15" i="13"/>
  <c r="H15" i="13"/>
  <c r="G16" i="13"/>
  <c r="H16" i="13"/>
  <c r="G17" i="13"/>
  <c r="G18" i="13"/>
  <c r="H18" i="13"/>
  <c r="G19" i="13"/>
  <c r="G20" i="13"/>
  <c r="H20" i="13"/>
  <c r="G21" i="13"/>
  <c r="G22" i="13"/>
  <c r="H22" i="13"/>
  <c r="G23" i="13"/>
  <c r="H23" i="13"/>
  <c r="G24" i="13"/>
  <c r="H24" i="13"/>
  <c r="G25" i="13"/>
  <c r="G26" i="13"/>
  <c r="H26" i="13"/>
  <c r="G27" i="13"/>
  <c r="H27" i="13"/>
  <c r="G28" i="13"/>
  <c r="G29" i="13"/>
  <c r="H29" i="13"/>
  <c r="G30" i="13"/>
  <c r="H30" i="13"/>
  <c r="G31" i="13"/>
  <c r="H31" i="13"/>
  <c r="G32" i="13"/>
  <c r="G33" i="13"/>
  <c r="G34" i="13"/>
  <c r="G35" i="13"/>
  <c r="G36" i="13"/>
  <c r="H36" i="13"/>
  <c r="G37" i="13"/>
  <c r="G38" i="13"/>
  <c r="H38" i="13"/>
  <c r="G39" i="13"/>
  <c r="H39" i="13"/>
  <c r="G40" i="13"/>
  <c r="H40" i="13"/>
  <c r="G41" i="13"/>
  <c r="H41" i="13"/>
  <c r="G42" i="13"/>
  <c r="H42" i="13"/>
  <c r="G43" i="13"/>
  <c r="H43" i="13"/>
  <c r="G44" i="13"/>
  <c r="H44" i="13"/>
  <c r="G45" i="13"/>
  <c r="H45" i="13"/>
  <c r="G46" i="13"/>
  <c r="H46" i="13"/>
  <c r="G47" i="13"/>
  <c r="H47" i="13"/>
  <c r="G8" i="13"/>
  <c r="H8" i="13"/>
  <c r="C73" i="18"/>
  <c r="L71" i="18"/>
  <c r="J71" i="18"/>
  <c r="H71" i="18"/>
  <c r="G71" i="18"/>
  <c r="C71" i="18"/>
  <c r="K70" i="18"/>
  <c r="M70" i="18"/>
  <c r="I70" i="18"/>
  <c r="K69" i="18"/>
  <c r="M69" i="18"/>
  <c r="I69" i="18"/>
  <c r="K68" i="18"/>
  <c r="M68" i="18"/>
  <c r="I68" i="18"/>
  <c r="K67" i="18"/>
  <c r="M67" i="18"/>
  <c r="I67" i="18"/>
  <c r="K66" i="18"/>
  <c r="M66" i="18"/>
  <c r="I66" i="18"/>
  <c r="K65" i="18"/>
  <c r="M65" i="18"/>
  <c r="I65" i="18"/>
  <c r="K64" i="18"/>
  <c r="M64" i="18"/>
  <c r="I64" i="18"/>
  <c r="K63" i="18"/>
  <c r="I63" i="18"/>
  <c r="K62" i="18"/>
  <c r="I62" i="18"/>
  <c r="I61" i="18"/>
  <c r="K61" i="18"/>
  <c r="K60" i="18"/>
  <c r="I60" i="18"/>
  <c r="I59" i="18"/>
  <c r="K59" i="18"/>
  <c r="K58" i="18"/>
  <c r="M58" i="18"/>
  <c r="I58" i="18"/>
  <c r="I57" i="18"/>
  <c r="K57" i="18"/>
  <c r="K56" i="18"/>
  <c r="I56" i="18"/>
  <c r="I55" i="18"/>
  <c r="K55" i="18"/>
  <c r="K54" i="18"/>
  <c r="M54" i="18"/>
  <c r="I54" i="18"/>
  <c r="K53" i="18"/>
  <c r="M53" i="18"/>
  <c r="I53" i="18"/>
  <c r="I52" i="18"/>
  <c r="K52" i="18"/>
  <c r="I51" i="18"/>
  <c r="K51" i="18"/>
  <c r="K50" i="18"/>
  <c r="M50" i="18"/>
  <c r="I50" i="18"/>
  <c r="I49" i="18"/>
  <c r="K49" i="18"/>
  <c r="I48" i="18"/>
  <c r="K48" i="18"/>
  <c r="L46" i="18"/>
  <c r="J46" i="18"/>
  <c r="H46" i="18"/>
  <c r="H73" i="18"/>
  <c r="G46" i="18"/>
  <c r="G73" i="18"/>
  <c r="C46" i="18"/>
  <c r="I45" i="18"/>
  <c r="K45" i="18"/>
  <c r="M45" i="18"/>
  <c r="N45" i="18"/>
  <c r="I44" i="18"/>
  <c r="K44" i="18"/>
  <c r="I43" i="18"/>
  <c r="K43" i="18"/>
  <c r="I42" i="18"/>
  <c r="K42" i="18"/>
  <c r="I41" i="18"/>
  <c r="K41" i="18"/>
  <c r="M41" i="18"/>
  <c r="N41" i="18"/>
  <c r="I40" i="18"/>
  <c r="K40" i="18"/>
  <c r="I39" i="18"/>
  <c r="K39" i="18"/>
  <c r="I38" i="18"/>
  <c r="K38" i="18"/>
  <c r="M38" i="18"/>
  <c r="N38" i="18"/>
  <c r="I37" i="18"/>
  <c r="K37" i="18"/>
  <c r="I36" i="18"/>
  <c r="K36" i="18"/>
  <c r="I35" i="18"/>
  <c r="K35" i="18"/>
  <c r="M35" i="18"/>
  <c r="I34" i="18"/>
  <c r="K34" i="18"/>
  <c r="I33" i="18"/>
  <c r="K33" i="18"/>
  <c r="I32" i="18"/>
  <c r="K32" i="18"/>
  <c r="M32" i="18"/>
  <c r="N32" i="18"/>
  <c r="I31" i="18"/>
  <c r="K31" i="18"/>
  <c r="I30" i="18"/>
  <c r="I29" i="18"/>
  <c r="K29" i="18"/>
  <c r="I28" i="18"/>
  <c r="K28" i="18"/>
  <c r="I27" i="18"/>
  <c r="K27" i="18"/>
  <c r="I26" i="18"/>
  <c r="K26" i="18"/>
  <c r="I25" i="18"/>
  <c r="K25" i="18"/>
  <c r="I24" i="18"/>
  <c r="K24" i="18"/>
  <c r="I23" i="18"/>
  <c r="K23" i="18"/>
  <c r="I22" i="18"/>
  <c r="K22" i="18"/>
  <c r="I21" i="18"/>
  <c r="K21" i="18"/>
  <c r="I20" i="18"/>
  <c r="K20" i="18"/>
  <c r="K19" i="18"/>
  <c r="M19" i="18"/>
  <c r="N19" i="18"/>
  <c r="I19" i="18"/>
  <c r="K18" i="18"/>
  <c r="I18" i="18"/>
  <c r="I17" i="18"/>
  <c r="K17" i="18"/>
  <c r="I16" i="18"/>
  <c r="K16" i="18"/>
  <c r="I15" i="18"/>
  <c r="K15" i="18"/>
  <c r="I14" i="18"/>
  <c r="K14" i="18"/>
  <c r="I13" i="18"/>
  <c r="K13" i="18"/>
  <c r="I12" i="18"/>
  <c r="K12" i="18"/>
  <c r="I11" i="18"/>
  <c r="K11" i="18"/>
  <c r="I10" i="18"/>
  <c r="K10" i="18"/>
  <c r="I9" i="18"/>
  <c r="K9" i="18"/>
  <c r="M9" i="18"/>
  <c r="N9" i="18"/>
  <c r="I8" i="18"/>
  <c r="K8" i="18"/>
  <c r="I7" i="18"/>
  <c r="K7" i="18"/>
  <c r="I6" i="18"/>
  <c r="K6" i="18"/>
  <c r="E60" i="12"/>
  <c r="F60" i="12"/>
  <c r="D26" i="12"/>
  <c r="C26" i="12"/>
  <c r="E26" i="12"/>
  <c r="F26" i="12"/>
  <c r="E70" i="12"/>
  <c r="F70" i="12"/>
  <c r="E67" i="12"/>
  <c r="F67" i="12"/>
  <c r="E66" i="12"/>
  <c r="F66" i="12"/>
  <c r="E64" i="12"/>
  <c r="F64" i="12"/>
  <c r="E63" i="12"/>
  <c r="F63" i="12"/>
  <c r="E62" i="12"/>
  <c r="F62" i="12"/>
  <c r="E61" i="12"/>
  <c r="F61" i="12"/>
  <c r="E58" i="12"/>
  <c r="F58" i="12"/>
  <c r="E57" i="12"/>
  <c r="F57" i="12"/>
  <c r="E56" i="12"/>
  <c r="F56" i="12"/>
  <c r="E55" i="12"/>
  <c r="F55" i="12"/>
  <c r="E47" i="12"/>
  <c r="F47" i="12"/>
  <c r="F23" i="19"/>
  <c r="G23" i="19"/>
  <c r="F4" i="19"/>
  <c r="G4" i="19"/>
  <c r="E46" i="12"/>
  <c r="F46" i="12"/>
  <c r="F35" i="19"/>
  <c r="G35" i="19"/>
  <c r="F39" i="19"/>
  <c r="G39" i="19"/>
  <c r="F29" i="19"/>
  <c r="G29" i="19"/>
  <c r="F16" i="19"/>
  <c r="G16" i="19"/>
  <c r="E34" i="12"/>
  <c r="F34" i="12"/>
  <c r="E49" i="19"/>
  <c r="F49" i="19"/>
  <c r="G49" i="19"/>
  <c r="E14" i="19"/>
  <c r="E9" i="19"/>
  <c r="F9" i="19"/>
  <c r="G9" i="19"/>
  <c r="E8" i="19"/>
  <c r="E10" i="19"/>
  <c r="E84" i="12"/>
  <c r="F84" i="12"/>
  <c r="E44" i="12"/>
  <c r="F44" i="12"/>
  <c r="D76" i="12"/>
  <c r="C76" i="12"/>
  <c r="D53" i="12"/>
  <c r="C53" i="12"/>
  <c r="E45" i="12"/>
  <c r="F45" i="12"/>
  <c r="F38" i="19"/>
  <c r="G38" i="19"/>
  <c r="D9" i="19"/>
  <c r="E54" i="12"/>
  <c r="F54" i="12"/>
  <c r="F31" i="19"/>
  <c r="G31" i="19"/>
  <c r="D79" i="12"/>
  <c r="D73" i="12"/>
  <c r="D43" i="12"/>
  <c r="D37" i="12"/>
  <c r="E37" i="12"/>
  <c r="F37" i="12"/>
  <c r="D33" i="12"/>
  <c r="C33" i="12"/>
  <c r="C37" i="12"/>
  <c r="F33" i="19"/>
  <c r="G33" i="19"/>
  <c r="D14" i="19"/>
  <c r="D8" i="19"/>
  <c r="C43" i="12"/>
  <c r="E43" i="12"/>
  <c r="F43" i="12"/>
  <c r="C73" i="12"/>
  <c r="E73" i="12"/>
  <c r="F73" i="12"/>
  <c r="C79" i="12"/>
  <c r="E82" i="12"/>
  <c r="F82" i="12"/>
  <c r="E78" i="12"/>
  <c r="F78" i="12"/>
  <c r="E77" i="12"/>
  <c r="F77" i="12"/>
  <c r="E7" i="12"/>
  <c r="F7" i="12"/>
  <c r="F48" i="19"/>
  <c r="G48" i="19"/>
  <c r="F45" i="19"/>
  <c r="G45" i="19"/>
  <c r="F43" i="19"/>
  <c r="G43" i="19"/>
  <c r="F36" i="19"/>
  <c r="G36" i="19"/>
  <c r="F32" i="19"/>
  <c r="G32" i="19"/>
  <c r="F28" i="19"/>
  <c r="G28" i="19"/>
  <c r="F26" i="19"/>
  <c r="G26" i="19"/>
  <c r="F25" i="19"/>
  <c r="G25" i="19"/>
  <c r="F24" i="19"/>
  <c r="G24" i="19"/>
  <c r="F22" i="19"/>
  <c r="G22" i="19"/>
  <c r="F21" i="19"/>
  <c r="G21" i="19"/>
  <c r="F20" i="19"/>
  <c r="G20" i="19"/>
  <c r="F19" i="19"/>
  <c r="G19" i="19"/>
  <c r="F18" i="19"/>
  <c r="G18" i="19"/>
  <c r="F17" i="19"/>
  <c r="G17" i="19"/>
  <c r="F15" i="19"/>
  <c r="G15" i="19"/>
  <c r="F13" i="19"/>
  <c r="G13" i="19"/>
  <c r="F12" i="19"/>
  <c r="G12" i="19"/>
  <c r="F11" i="19"/>
  <c r="G11" i="19"/>
  <c r="F7" i="19"/>
  <c r="G7" i="19"/>
  <c r="F6" i="19"/>
  <c r="G6" i="19"/>
  <c r="F5" i="19"/>
  <c r="G5" i="19"/>
  <c r="E42" i="12"/>
  <c r="F42" i="12"/>
  <c r="E41" i="12"/>
  <c r="F41" i="12"/>
  <c r="E40" i="12"/>
  <c r="F40" i="12"/>
  <c r="E39" i="12"/>
  <c r="F39" i="12"/>
  <c r="E38" i="12"/>
  <c r="F38" i="12"/>
  <c r="E36" i="12"/>
  <c r="F36" i="12"/>
  <c r="E35" i="12"/>
  <c r="F35" i="12"/>
  <c r="E32" i="12"/>
  <c r="F32" i="12"/>
  <c r="E31" i="12"/>
  <c r="F31" i="12"/>
  <c r="E30" i="12"/>
  <c r="F30" i="12"/>
  <c r="E29" i="12"/>
  <c r="F29" i="12"/>
  <c r="E28" i="12"/>
  <c r="F28" i="12"/>
  <c r="E27" i="12"/>
  <c r="F27" i="12"/>
  <c r="E25" i="12"/>
  <c r="F25" i="12"/>
  <c r="E24" i="12"/>
  <c r="F24" i="12"/>
  <c r="E23" i="12"/>
  <c r="F23" i="12"/>
  <c r="E22" i="12"/>
  <c r="F22" i="12"/>
  <c r="E21" i="12"/>
  <c r="F21" i="12"/>
  <c r="E20" i="12"/>
  <c r="F20" i="12"/>
  <c r="E19" i="12"/>
  <c r="F19" i="12"/>
  <c r="E18" i="12"/>
  <c r="F18" i="12"/>
  <c r="E17" i="12"/>
  <c r="F17" i="12"/>
  <c r="E16" i="12"/>
  <c r="F16" i="12"/>
  <c r="E14" i="12"/>
  <c r="F14" i="12"/>
  <c r="E13" i="12"/>
  <c r="F13" i="12"/>
  <c r="E12" i="12"/>
  <c r="F12" i="12"/>
  <c r="E11" i="12"/>
  <c r="F11" i="12"/>
  <c r="E10" i="12"/>
  <c r="F10" i="12"/>
  <c r="E6" i="12"/>
  <c r="F6" i="12"/>
  <c r="E5" i="12"/>
  <c r="F5" i="12"/>
  <c r="T13" i="15"/>
  <c r="S13" i="15"/>
  <c r="T12" i="15"/>
  <c r="S12" i="15"/>
  <c r="T11" i="15"/>
  <c r="S11" i="15"/>
  <c r="T10" i="15"/>
  <c r="S10" i="15"/>
  <c r="T9" i="15"/>
  <c r="S9" i="15"/>
  <c r="T8" i="15"/>
  <c r="S8" i="15"/>
  <c r="T7" i="15"/>
  <c r="S7" i="15"/>
  <c r="H94" i="16"/>
  <c r="G94" i="16"/>
  <c r="H94" i="15"/>
  <c r="G94" i="15"/>
  <c r="I94" i="15"/>
  <c r="J94" i="15"/>
  <c r="I35" i="15"/>
  <c r="J35" i="15"/>
  <c r="I73" i="15"/>
  <c r="J73" i="15"/>
  <c r="I66" i="15"/>
  <c r="J66" i="15"/>
  <c r="I42" i="15"/>
  <c r="J42" i="15"/>
  <c r="I84" i="15"/>
  <c r="J84" i="15"/>
  <c r="I48" i="15"/>
  <c r="J48" i="15"/>
  <c r="I31" i="15"/>
  <c r="J31" i="15"/>
  <c r="I93" i="15"/>
  <c r="J93" i="15"/>
  <c r="I92" i="15"/>
  <c r="J92" i="15"/>
  <c r="I49" i="15"/>
  <c r="J49" i="15"/>
  <c r="I14" i="15"/>
  <c r="J14" i="15"/>
  <c r="I54" i="15"/>
  <c r="J54" i="15"/>
  <c r="I59" i="15"/>
  <c r="J59" i="15"/>
  <c r="I80" i="15"/>
  <c r="J80" i="15"/>
  <c r="I13" i="15"/>
  <c r="J13" i="15"/>
  <c r="I89" i="15"/>
  <c r="J89" i="15"/>
  <c r="I12" i="15"/>
  <c r="J12" i="15"/>
  <c r="I64" i="15"/>
  <c r="J64" i="15"/>
  <c r="I58" i="15"/>
  <c r="J58" i="15"/>
  <c r="I52" i="15"/>
  <c r="J52" i="15"/>
  <c r="I63" i="15"/>
  <c r="J63" i="15"/>
  <c r="I45" i="15"/>
  <c r="J45" i="15"/>
  <c r="I47" i="15"/>
  <c r="J47" i="15"/>
  <c r="I91" i="15"/>
  <c r="J91" i="15"/>
  <c r="I7" i="15"/>
  <c r="J7" i="15"/>
  <c r="I40" i="15"/>
  <c r="J40" i="15"/>
  <c r="I39" i="15"/>
  <c r="J39" i="15"/>
  <c r="I36" i="15"/>
  <c r="J36" i="15"/>
  <c r="I51" i="15"/>
  <c r="J51" i="15"/>
  <c r="I43" i="15"/>
  <c r="J43" i="15"/>
  <c r="I57" i="15"/>
  <c r="J57" i="15"/>
  <c r="I68" i="15"/>
  <c r="J68" i="15"/>
  <c r="I19" i="15"/>
  <c r="J19" i="15"/>
  <c r="I29" i="15"/>
  <c r="J29" i="15"/>
  <c r="I78" i="15"/>
  <c r="J78" i="15"/>
  <c r="I30" i="15"/>
  <c r="J30" i="15"/>
  <c r="I22" i="15"/>
  <c r="J22" i="15"/>
  <c r="I28" i="15"/>
  <c r="J28" i="15"/>
  <c r="I32" i="15"/>
  <c r="J32" i="15"/>
  <c r="I33" i="15"/>
  <c r="J33" i="15"/>
  <c r="I15" i="15"/>
  <c r="J15" i="15"/>
  <c r="I25" i="15"/>
  <c r="J25" i="15"/>
  <c r="I77" i="15"/>
  <c r="J77" i="15"/>
  <c r="I81" i="15"/>
  <c r="J81" i="15"/>
  <c r="I24" i="15"/>
  <c r="J24" i="15"/>
  <c r="I21" i="15"/>
  <c r="J21" i="15"/>
  <c r="I16" i="15"/>
  <c r="J16" i="15"/>
  <c r="I11" i="15"/>
  <c r="J11" i="15"/>
  <c r="I50" i="15"/>
  <c r="J50" i="15"/>
  <c r="I79" i="15"/>
  <c r="J79" i="15"/>
  <c r="I67" i="15"/>
  <c r="J67" i="15"/>
  <c r="I41" i="15"/>
  <c r="J41" i="15"/>
  <c r="I69" i="15"/>
  <c r="J69" i="15"/>
  <c r="I85" i="15"/>
  <c r="J85" i="15"/>
  <c r="I65" i="15"/>
  <c r="J65" i="15"/>
  <c r="I37" i="15"/>
  <c r="J37" i="15"/>
  <c r="I61" i="15"/>
  <c r="J61" i="15"/>
  <c r="I75" i="15"/>
  <c r="J75" i="15"/>
  <c r="I88" i="15"/>
  <c r="J88" i="15"/>
  <c r="I44" i="15"/>
  <c r="J44" i="15"/>
  <c r="I38" i="15"/>
  <c r="J38" i="15"/>
  <c r="I9" i="15"/>
  <c r="J9" i="15"/>
  <c r="I8" i="15"/>
  <c r="J8" i="15"/>
  <c r="I46" i="15"/>
  <c r="J46" i="15"/>
  <c r="I70" i="15"/>
  <c r="J70" i="15"/>
  <c r="I76" i="15"/>
  <c r="J76" i="15"/>
  <c r="I74" i="15"/>
  <c r="J74" i="15"/>
  <c r="I62" i="15"/>
  <c r="J62" i="15"/>
  <c r="I87" i="15"/>
  <c r="J87" i="15"/>
  <c r="I60" i="15"/>
  <c r="J60" i="15"/>
  <c r="I72" i="15"/>
  <c r="J72" i="15"/>
  <c r="I83" i="15"/>
  <c r="J83" i="15"/>
  <c r="I27" i="15"/>
  <c r="J27" i="15"/>
  <c r="I55" i="15"/>
  <c r="J55" i="15"/>
  <c r="I17" i="15"/>
  <c r="J17" i="15"/>
  <c r="I26" i="15"/>
  <c r="J26" i="15"/>
  <c r="I82" i="15"/>
  <c r="J82" i="15"/>
  <c r="I23" i="15"/>
  <c r="J23" i="15"/>
  <c r="I18" i="15"/>
  <c r="J18" i="15"/>
  <c r="I20" i="15"/>
  <c r="J20" i="15"/>
  <c r="I90" i="15"/>
  <c r="J90" i="15"/>
  <c r="I71" i="15"/>
  <c r="J71" i="15"/>
  <c r="I86" i="15"/>
  <c r="J86" i="15"/>
  <c r="I56" i="15"/>
  <c r="J56" i="15"/>
  <c r="I10" i="15"/>
  <c r="J10" i="15"/>
  <c r="I34" i="15"/>
  <c r="J34" i="15"/>
  <c r="I53" i="15"/>
  <c r="J53" i="15"/>
  <c r="H94" i="14"/>
  <c r="G94" i="14"/>
  <c r="I94" i="14"/>
  <c r="J94" i="14"/>
  <c r="I93" i="14"/>
  <c r="J93" i="14"/>
  <c r="I92" i="14"/>
  <c r="J92" i="14"/>
  <c r="I69" i="14"/>
  <c r="I48" i="14"/>
  <c r="J48" i="14"/>
  <c r="I55" i="14"/>
  <c r="I89" i="14"/>
  <c r="J89" i="14"/>
  <c r="I49" i="14"/>
  <c r="I20" i="14"/>
  <c r="J20" i="14"/>
  <c r="I61" i="14"/>
  <c r="J61" i="14"/>
  <c r="I82" i="14"/>
  <c r="J82" i="14"/>
  <c r="I15" i="14"/>
  <c r="J15" i="14"/>
  <c r="I54" i="14"/>
  <c r="J54" i="14"/>
  <c r="J36" i="14"/>
  <c r="I9" i="14"/>
  <c r="I14" i="14"/>
  <c r="J14" i="14"/>
  <c r="I50" i="14"/>
  <c r="I52" i="14"/>
  <c r="J52" i="14"/>
  <c r="I85" i="14"/>
  <c r="I17" i="14"/>
  <c r="J17" i="14"/>
  <c r="I47" i="14"/>
  <c r="I63" i="14"/>
  <c r="J63" i="14"/>
  <c r="I7" i="14"/>
  <c r="I12" i="14"/>
  <c r="J12" i="14"/>
  <c r="I30" i="14"/>
  <c r="J30" i="14"/>
  <c r="I70" i="14"/>
  <c r="J70" i="14"/>
  <c r="I39" i="14"/>
  <c r="I32" i="14"/>
  <c r="J32" i="14"/>
  <c r="I74" i="14"/>
  <c r="J74" i="14"/>
  <c r="I46" i="14"/>
  <c r="J46" i="14"/>
  <c r="I34" i="14"/>
  <c r="J34" i="14"/>
  <c r="I10" i="14"/>
  <c r="I67" i="14"/>
  <c r="J67" i="14"/>
  <c r="I23" i="14"/>
  <c r="J23" i="14"/>
  <c r="I81" i="14"/>
  <c r="J81" i="14"/>
  <c r="J69" i="14"/>
  <c r="I83" i="14"/>
  <c r="J83" i="14"/>
  <c r="J7" i="14"/>
  <c r="I78" i="14"/>
  <c r="J9" i="14"/>
  <c r="I51" i="14"/>
  <c r="I62" i="14"/>
  <c r="J62" i="14"/>
  <c r="I29" i="14"/>
  <c r="J35" i="14"/>
  <c r="I21" i="14"/>
  <c r="J21" i="14"/>
  <c r="I22" i="14"/>
  <c r="J22" i="14"/>
  <c r="I43" i="14"/>
  <c r="J43" i="14"/>
  <c r="I64" i="14"/>
  <c r="J64" i="14"/>
  <c r="I24" i="14"/>
  <c r="I90" i="14"/>
  <c r="J90" i="14"/>
  <c r="I45" i="14"/>
  <c r="J45" i="14"/>
  <c r="I88" i="14"/>
  <c r="J88" i="14"/>
  <c r="I40" i="14"/>
  <c r="J50" i="14"/>
  <c r="I27" i="14"/>
  <c r="J27" i="14"/>
  <c r="I77" i="14"/>
  <c r="J77" i="14"/>
  <c r="I60" i="14"/>
  <c r="J60" i="14"/>
  <c r="I36" i="14"/>
  <c r="I19" i="14"/>
  <c r="J19" i="14"/>
  <c r="I18" i="14"/>
  <c r="J51" i="14"/>
  <c r="I26" i="14"/>
  <c r="J26" i="14"/>
  <c r="I56" i="14"/>
  <c r="I84" i="14"/>
  <c r="J84" i="14"/>
  <c r="I58" i="14"/>
  <c r="I76" i="14"/>
  <c r="J76" i="14"/>
  <c r="I86" i="14"/>
  <c r="J86" i="14"/>
  <c r="I28" i="14"/>
  <c r="J28" i="14"/>
  <c r="I33" i="14"/>
  <c r="J33" i="14"/>
  <c r="I41" i="14"/>
  <c r="J41" i="14"/>
  <c r="I66" i="14"/>
  <c r="J37" i="14"/>
  <c r="I42" i="14"/>
  <c r="I75" i="14"/>
  <c r="I87" i="14"/>
  <c r="J87" i="14"/>
  <c r="I35" i="14"/>
  <c r="I13" i="14"/>
  <c r="J13" i="14"/>
  <c r="I80" i="14"/>
  <c r="J80" i="14"/>
  <c r="J40" i="14"/>
  <c r="I68" i="14"/>
  <c r="J68" i="14"/>
  <c r="I73" i="14"/>
  <c r="J73" i="14"/>
  <c r="I31" i="14"/>
  <c r="J31" i="14"/>
  <c r="I37" i="14"/>
  <c r="J18" i="14"/>
  <c r="I11" i="14"/>
  <c r="J11" i="14"/>
  <c r="J75" i="14"/>
  <c r="I91" i="14"/>
  <c r="J91" i="14"/>
  <c r="I16" i="14"/>
  <c r="J16" i="14"/>
  <c r="J10" i="14"/>
  <c r="I59" i="14"/>
  <c r="J59" i="14"/>
  <c r="J55" i="14"/>
  <c r="I8" i="14"/>
  <c r="J8" i="14"/>
  <c r="I72" i="14"/>
  <c r="J72" i="14"/>
  <c r="J47" i="14"/>
  <c r="J39" i="14"/>
  <c r="I25" i="14"/>
  <c r="J25" i="14"/>
  <c r="J66" i="14"/>
  <c r="J29" i="14"/>
  <c r="J24" i="14"/>
  <c r="I65" i="14"/>
  <c r="J65" i="14"/>
  <c r="I44" i="14"/>
  <c r="J44" i="14"/>
  <c r="J78" i="14"/>
  <c r="I57" i="14"/>
  <c r="J57" i="14"/>
  <c r="I71" i="14"/>
  <c r="J71" i="14"/>
  <c r="I79" i="14"/>
  <c r="J79" i="14"/>
  <c r="J49" i="14"/>
  <c r="J42" i="14"/>
  <c r="I38" i="14"/>
  <c r="J85" i="14"/>
  <c r="I53" i="14"/>
  <c r="J53" i="14"/>
  <c r="J56" i="14"/>
  <c r="J38" i="14"/>
  <c r="J58" i="14"/>
  <c r="I7" i="16"/>
  <c r="J7" i="16"/>
  <c r="I66" i="16"/>
  <c r="J66" i="16"/>
  <c r="I24" i="16"/>
  <c r="J24" i="16"/>
  <c r="I28" i="16"/>
  <c r="J28" i="16"/>
  <c r="I11" i="16"/>
  <c r="J11" i="16"/>
  <c r="I12" i="16"/>
  <c r="J12" i="16"/>
  <c r="I48" i="16"/>
  <c r="J48" i="16"/>
  <c r="I85" i="16"/>
  <c r="J85" i="16"/>
  <c r="I86" i="16"/>
  <c r="J86" i="16"/>
  <c r="I19" i="16"/>
  <c r="J19" i="16"/>
  <c r="I36" i="16"/>
  <c r="J36" i="16"/>
  <c r="I75" i="16"/>
  <c r="J75" i="16"/>
  <c r="I38" i="16"/>
  <c r="J38" i="16"/>
  <c r="I8" i="16"/>
  <c r="J8" i="16"/>
  <c r="I46" i="16"/>
  <c r="J46" i="16"/>
  <c r="I13" i="16"/>
  <c r="J13" i="16"/>
  <c r="I17" i="16"/>
  <c r="J17" i="16"/>
  <c r="I47" i="16"/>
  <c r="J47" i="16"/>
  <c r="I42" i="16"/>
  <c r="J42" i="16"/>
  <c r="I32" i="16"/>
  <c r="J32" i="16"/>
  <c r="I51" i="16"/>
  <c r="J51" i="16"/>
  <c r="I68" i="16"/>
  <c r="J68" i="16"/>
  <c r="I87" i="16"/>
  <c r="J87" i="16"/>
  <c r="I37" i="16"/>
  <c r="J37" i="16"/>
  <c r="I52" i="16"/>
  <c r="J52" i="16"/>
  <c r="I26" i="16"/>
  <c r="J26" i="16"/>
  <c r="I69" i="16"/>
  <c r="J69" i="16"/>
  <c r="I88" i="16"/>
  <c r="J88" i="16"/>
  <c r="I41" i="16"/>
  <c r="J41" i="16"/>
  <c r="I58" i="16"/>
  <c r="J58" i="16"/>
  <c r="I33" i="16"/>
  <c r="J33" i="16"/>
  <c r="I84" i="16"/>
  <c r="J84" i="16"/>
  <c r="I89" i="16"/>
  <c r="J89" i="16"/>
  <c r="I15" i="16"/>
  <c r="J15" i="16"/>
  <c r="I35" i="16"/>
  <c r="J35" i="16"/>
  <c r="I14" i="16"/>
  <c r="J14" i="16"/>
  <c r="I21" i="16"/>
  <c r="J21" i="16"/>
  <c r="I77" i="16"/>
  <c r="J77" i="16"/>
  <c r="I91" i="16"/>
  <c r="J91" i="16"/>
  <c r="I34" i="16"/>
  <c r="J34" i="16"/>
  <c r="I78" i="16"/>
  <c r="J78" i="16"/>
  <c r="I29" i="16"/>
  <c r="J29" i="16"/>
  <c r="I80" i="16"/>
  <c r="J80" i="16"/>
  <c r="I20" i="16"/>
  <c r="J20" i="16"/>
  <c r="I74" i="16"/>
  <c r="J74" i="16"/>
  <c r="I82" i="16"/>
  <c r="J82" i="16"/>
  <c r="I56" i="16"/>
  <c r="J56" i="16"/>
  <c r="I40" i="16"/>
  <c r="J40" i="16"/>
  <c r="I27" i="16"/>
  <c r="J27" i="16"/>
  <c r="I72" i="16"/>
  <c r="J72" i="16"/>
  <c r="I62" i="16"/>
  <c r="J62" i="16"/>
  <c r="I22" i="16"/>
  <c r="J22" i="16"/>
  <c r="I57" i="16"/>
  <c r="J57" i="16"/>
  <c r="I64" i="16"/>
  <c r="J64" i="16"/>
  <c r="I71" i="16"/>
  <c r="J71" i="16"/>
  <c r="I83" i="16"/>
  <c r="J83" i="16"/>
  <c r="I65" i="16"/>
  <c r="J65" i="16"/>
  <c r="I50" i="16"/>
  <c r="J50" i="16"/>
  <c r="I45" i="16"/>
  <c r="J45" i="16"/>
  <c r="I76" i="16"/>
  <c r="J76" i="16"/>
  <c r="I67" i="16"/>
  <c r="J67" i="16"/>
  <c r="I44" i="16"/>
  <c r="J44" i="16"/>
  <c r="I43" i="16"/>
  <c r="J43" i="16"/>
  <c r="I25" i="16"/>
  <c r="J25" i="16"/>
  <c r="I60" i="16"/>
  <c r="J60" i="16"/>
  <c r="I61" i="16"/>
  <c r="J61" i="16"/>
  <c r="I59" i="16"/>
  <c r="J59" i="16"/>
  <c r="I16" i="16"/>
  <c r="J16" i="16"/>
  <c r="I53" i="16"/>
  <c r="J53" i="16"/>
  <c r="I63" i="16"/>
  <c r="J63" i="16"/>
  <c r="I49" i="16"/>
  <c r="J49" i="16"/>
  <c r="I23" i="16"/>
  <c r="J23" i="16"/>
  <c r="I9" i="16"/>
  <c r="J9" i="16"/>
  <c r="I79" i="16"/>
  <c r="J79" i="16"/>
  <c r="I81" i="16"/>
  <c r="J81" i="16"/>
  <c r="I54" i="16"/>
  <c r="J54" i="16"/>
  <c r="I70" i="16"/>
  <c r="J70" i="16"/>
  <c r="I73" i="16"/>
  <c r="J73" i="16"/>
  <c r="I55" i="16"/>
  <c r="J55" i="16"/>
  <c r="I10" i="16"/>
  <c r="J10" i="16"/>
  <c r="I31" i="16"/>
  <c r="J31" i="16"/>
  <c r="I90" i="16"/>
  <c r="J90" i="16"/>
  <c r="I39" i="16"/>
  <c r="J39" i="16"/>
  <c r="I30" i="16"/>
  <c r="J30" i="16"/>
  <c r="I18" i="16"/>
  <c r="J18" i="16"/>
  <c r="I94" i="16"/>
  <c r="J94" i="16"/>
  <c r="I93" i="16"/>
  <c r="J93" i="16"/>
  <c r="I92" i="16"/>
  <c r="J92" i="16"/>
  <c r="F14" i="19"/>
  <c r="G14" i="19"/>
  <c r="D10" i="19"/>
  <c r="F8" i="19"/>
  <c r="G8" i="19"/>
  <c r="E79" i="12"/>
  <c r="F79" i="12"/>
  <c r="D37" i="19"/>
  <c r="D42" i="19"/>
  <c r="D44" i="19"/>
  <c r="D46" i="19"/>
  <c r="F10" i="19"/>
  <c r="G10" i="19"/>
  <c r="E37" i="19"/>
  <c r="E15" i="12"/>
  <c r="F15" i="12"/>
  <c r="F37" i="19"/>
  <c r="G37" i="19"/>
  <c r="E42" i="19"/>
  <c r="F42" i="19"/>
  <c r="G42" i="19"/>
  <c r="E44" i="19"/>
  <c r="F44" i="19"/>
  <c r="G44" i="19"/>
  <c r="E46" i="19"/>
  <c r="F46" i="19"/>
  <c r="G46" i="19"/>
  <c r="N53" i="18"/>
  <c r="M18" i="18"/>
  <c r="N18" i="18"/>
  <c r="M56" i="18"/>
  <c r="N56" i="18"/>
  <c r="M60" i="18"/>
  <c r="N60" i="18"/>
  <c r="C81" i="12"/>
  <c r="E33" i="12"/>
  <c r="F33" i="12"/>
  <c r="C83" i="12"/>
  <c r="L73" i="18"/>
  <c r="N54" i="18"/>
  <c r="J73" i="18"/>
  <c r="N50" i="18"/>
  <c r="M55" i="18"/>
  <c r="N55" i="18"/>
  <c r="M51" i="18"/>
  <c r="N51" i="18"/>
  <c r="M61" i="18"/>
  <c r="N61" i="18"/>
  <c r="M52" i="18"/>
  <c r="N52" i="18"/>
  <c r="M57" i="18"/>
  <c r="N57" i="18"/>
  <c r="K71" i="18"/>
  <c r="M48" i="18"/>
  <c r="M71" i="18"/>
  <c r="N71" i="18"/>
  <c r="N48" i="18"/>
  <c r="N49" i="18"/>
  <c r="M49" i="18"/>
  <c r="M59" i="18"/>
  <c r="N59" i="18"/>
  <c r="M62" i="18"/>
  <c r="N62" i="18"/>
  <c r="N64" i="18"/>
  <c r="N66" i="18"/>
  <c r="N68" i="18"/>
  <c r="N70" i="18"/>
  <c r="I72" i="18"/>
  <c r="I71" i="18"/>
  <c r="M63" i="18"/>
  <c r="N63" i="18"/>
  <c r="N65" i="18"/>
  <c r="N67" i="18"/>
  <c r="N69" i="18"/>
  <c r="N58" i="18"/>
  <c r="M16" i="18"/>
  <c r="N16" i="18"/>
  <c r="M12" i="18"/>
  <c r="N12" i="18"/>
  <c r="N26" i="18"/>
  <c r="M26" i="18"/>
  <c r="M44" i="18"/>
  <c r="N44" i="18"/>
  <c r="M22" i="18"/>
  <c r="N22" i="18"/>
  <c r="M29" i="18"/>
  <c r="N29" i="18"/>
  <c r="I47" i="18"/>
  <c r="I46" i="18"/>
  <c r="I73" i="18"/>
  <c r="M15" i="18"/>
  <c r="N15" i="18"/>
  <c r="M31" i="18"/>
  <c r="N31" i="18"/>
  <c r="M37" i="18"/>
  <c r="N37" i="18"/>
  <c r="M43" i="18"/>
  <c r="N43" i="18"/>
  <c r="M20" i="18"/>
  <c r="N20" i="18"/>
  <c r="M10" i="18"/>
  <c r="N10" i="18"/>
  <c r="M21" i="18"/>
  <c r="N21" i="18"/>
  <c r="M11" i="18"/>
  <c r="N11" i="18"/>
  <c r="M27" i="18"/>
  <c r="N27" i="18"/>
  <c r="M33" i="18"/>
  <c r="N33" i="18"/>
  <c r="M39" i="18"/>
  <c r="N39" i="18"/>
  <c r="M17" i="18"/>
  <c r="N17" i="18"/>
  <c r="M28" i="18"/>
  <c r="N28" i="18"/>
  <c r="M34" i="18"/>
  <c r="N34" i="18"/>
  <c r="M40" i="18"/>
  <c r="N40" i="18"/>
  <c r="M6" i="18"/>
  <c r="M46" i="18"/>
  <c r="N6" i="18"/>
  <c r="M23" i="18"/>
  <c r="N23" i="18"/>
  <c r="M7" i="18"/>
  <c r="N7" i="18"/>
  <c r="M13" i="18"/>
  <c r="N13" i="18"/>
  <c r="M24" i="18"/>
  <c r="N24" i="18"/>
  <c r="M8" i="18"/>
  <c r="N8" i="18"/>
  <c r="M14" i="18"/>
  <c r="N14" i="18"/>
  <c r="M25" i="18"/>
  <c r="N25" i="18"/>
  <c r="M36" i="18"/>
  <c r="N36" i="18"/>
  <c r="M42" i="18"/>
  <c r="N42" i="18"/>
  <c r="N35" i="18"/>
  <c r="K30" i="18"/>
  <c r="D47" i="19"/>
  <c r="I74" i="18"/>
  <c r="M30" i="18"/>
  <c r="N30" i="18"/>
  <c r="K46" i="18"/>
  <c r="D49" i="19"/>
  <c r="F47" i="19"/>
  <c r="G47" i="19"/>
  <c r="K73" i="18"/>
  <c r="D81" i="12"/>
  <c r="D83" i="12"/>
  <c r="E83" i="12"/>
  <c r="F83" i="12"/>
  <c r="E81" i="12"/>
  <c r="F81" i="12"/>
  <c r="M73" i="18"/>
  <c r="N73" i="18"/>
  <c r="N46" i="18"/>
</calcChain>
</file>

<file path=xl/sharedStrings.xml><?xml version="1.0" encoding="utf-8"?>
<sst xmlns="http://schemas.openxmlformats.org/spreadsheetml/2006/main" count="713" uniqueCount="314">
  <si>
    <t>市町村名</t>
  </si>
  <si>
    <t>Ａ</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</si>
  <si>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</si>
  <si>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</si>
  <si>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</si>
  <si>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</si>
  <si>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</si>
  <si>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</si>
  <si>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</si>
  <si>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</si>
  <si>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</si>
  <si>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</si>
  <si>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</si>
  <si>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</si>
  <si>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</si>
  <si>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</si>
  <si>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</si>
  <si>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</si>
  <si>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</si>
  <si>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</si>
  <si>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</si>
  <si>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</si>
  <si>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</si>
  <si>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</si>
  <si>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</si>
  <si>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</si>
  <si>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</si>
  <si>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</si>
  <si>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</si>
  <si>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</si>
  <si>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</si>
  <si>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</si>
  <si>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上福岡市</t>
  </si>
  <si>
    <t>三郷市</t>
  </si>
  <si>
    <t>蓮田市</t>
  </si>
  <si>
    <t>坂戸市</t>
  </si>
  <si>
    <t>幸手市</t>
  </si>
  <si>
    <t>日高市</t>
  </si>
  <si>
    <t>吉川市</t>
  </si>
  <si>
    <t>　</t>
  </si>
  <si>
    <t>伊奈町</t>
  </si>
  <si>
    <t>吹上町</t>
  </si>
  <si>
    <t>大井町</t>
  </si>
  <si>
    <t>三芳町</t>
  </si>
  <si>
    <t>毛呂山町</t>
  </si>
  <si>
    <t>越生町</t>
  </si>
  <si>
    <t>滑川町</t>
  </si>
  <si>
    <t>嵐山町</t>
  </si>
  <si>
    <t>小川町</t>
  </si>
  <si>
    <t>都幾川村</t>
  </si>
  <si>
    <t>玉川村</t>
  </si>
  <si>
    <t>川島町</t>
  </si>
  <si>
    <t>吉見町</t>
  </si>
  <si>
    <t>鳩山町</t>
  </si>
  <si>
    <t>横瀬町</t>
  </si>
  <si>
    <t>皆野町</t>
  </si>
  <si>
    <t>長瀞町</t>
  </si>
  <si>
    <t>小鹿野町</t>
  </si>
  <si>
    <t>両神村</t>
  </si>
  <si>
    <t>東秩父村</t>
  </si>
  <si>
    <t>美里町</t>
  </si>
  <si>
    <t>児玉町</t>
  </si>
  <si>
    <t>神川町</t>
  </si>
  <si>
    <t>神泉村</t>
  </si>
  <si>
    <t>上里町</t>
  </si>
  <si>
    <t>江南町</t>
  </si>
  <si>
    <t>妻沼町</t>
  </si>
  <si>
    <t>岡部町</t>
  </si>
  <si>
    <t>川本町</t>
  </si>
  <si>
    <t>花園町</t>
  </si>
  <si>
    <t>寄居町</t>
  </si>
  <si>
    <t>騎西町</t>
  </si>
  <si>
    <t>南河原村</t>
  </si>
  <si>
    <t>北川辺町</t>
  </si>
  <si>
    <t>大利根町</t>
  </si>
  <si>
    <t>宮代町</t>
  </si>
  <si>
    <t>白岡町</t>
  </si>
  <si>
    <t>菖蒲町</t>
  </si>
  <si>
    <t>栗橋町</t>
  </si>
  <si>
    <t>鷲宮町</t>
  </si>
  <si>
    <t>杉戸町</t>
  </si>
  <si>
    <t>松伏町</t>
  </si>
  <si>
    <t>庄和町</t>
  </si>
  <si>
    <t>町村計</t>
  </si>
  <si>
    <t>県　　計</t>
  </si>
  <si>
    <t>増　減　額</t>
  </si>
  <si>
    <t>増　減　率</t>
  </si>
  <si>
    <t>Ａ－Ｂ</t>
  </si>
  <si>
    <t>C/B*100</t>
  </si>
  <si>
    <t>Ｃ</t>
  </si>
  <si>
    <t>Ｄ</t>
  </si>
  <si>
    <t>さいたま市</t>
    <rPh sb="4" eb="5">
      <t>シ</t>
    </rPh>
    <phoneticPr fontId="3"/>
  </si>
  <si>
    <t>鳩ヶ谷市</t>
  </si>
  <si>
    <t>鶴ヶ島市</t>
  </si>
  <si>
    <t>市　　計</t>
  </si>
  <si>
    <t>大里町</t>
    <rPh sb="2" eb="3">
      <t>マチ</t>
    </rPh>
    <phoneticPr fontId="3"/>
  </si>
  <si>
    <t>川里町</t>
    <rPh sb="2" eb="3">
      <t>マチ</t>
    </rPh>
    <phoneticPr fontId="3"/>
  </si>
  <si>
    <t>　　　　　（単位：千円）</t>
    <phoneticPr fontId="3"/>
  </si>
  <si>
    <t>順位</t>
    <rPh sb="0" eb="2">
      <t>ジュンイ</t>
    </rPh>
    <phoneticPr fontId="4"/>
  </si>
  <si>
    <t>増減額順</t>
    <rPh sb="0" eb="2">
      <t>ゾウゲン</t>
    </rPh>
    <rPh sb="2" eb="3">
      <t>ガク</t>
    </rPh>
    <rPh sb="3" eb="4">
      <t>ジュン</t>
    </rPh>
    <phoneticPr fontId="3"/>
  </si>
  <si>
    <t>増減率順</t>
    <rPh sb="0" eb="3">
      <t>ゾウゲンリツ</t>
    </rPh>
    <rPh sb="3" eb="4">
      <t>ジュン</t>
    </rPh>
    <phoneticPr fontId="3"/>
  </si>
  <si>
    <t>平成1７年度</t>
    <phoneticPr fontId="3"/>
  </si>
  <si>
    <t>平成1６年度</t>
    <phoneticPr fontId="4"/>
  </si>
  <si>
    <t>市計・町村計、県制順と突合のこと。</t>
    <rPh sb="0" eb="1">
      <t>シ</t>
    </rPh>
    <rPh sb="1" eb="2">
      <t>ケイ</t>
    </rPh>
    <rPh sb="3" eb="5">
      <t>チョウソン</t>
    </rPh>
    <rPh sb="5" eb="6">
      <t>ケイ</t>
    </rPh>
    <rPh sb="7" eb="8">
      <t>ケン</t>
    </rPh>
    <rPh sb="8" eb="9">
      <t>セイ</t>
    </rPh>
    <rPh sb="9" eb="10">
      <t>ジュン</t>
    </rPh>
    <rPh sb="11" eb="13">
      <t>トツゴウ</t>
    </rPh>
    <phoneticPr fontId="4"/>
  </si>
  <si>
    <t>市町村</t>
    <rPh sb="0" eb="3">
      <t>シチョウソン</t>
    </rPh>
    <phoneticPr fontId="4"/>
  </si>
  <si>
    <t>番　号</t>
    <rPh sb="0" eb="1">
      <t>バン</t>
    </rPh>
    <rPh sb="2" eb="3">
      <t>ゴウ</t>
    </rPh>
    <phoneticPr fontId="4"/>
  </si>
  <si>
    <t>交付予定額</t>
    <rPh sb="2" eb="4">
      <t>ヨテイ</t>
    </rPh>
    <rPh sb="4" eb="5">
      <t>ヨテイガク</t>
    </rPh>
    <phoneticPr fontId="3"/>
  </si>
  <si>
    <t>平成１７年度普通交付税の交付予定額（市町村別）</t>
    <rPh sb="14" eb="16">
      <t>ヨテイ</t>
    </rPh>
    <rPh sb="16" eb="17">
      <t>ヨテイガク</t>
    </rPh>
    <phoneticPr fontId="3"/>
  </si>
  <si>
    <t>交付決定額</t>
    <rPh sb="2" eb="4">
      <t>ケッテイ</t>
    </rPh>
    <phoneticPr fontId="3"/>
  </si>
  <si>
    <t>交付予定額順</t>
    <rPh sb="0" eb="2">
      <t>コウフ</t>
    </rPh>
    <rPh sb="2" eb="4">
      <t>ヨテイ</t>
    </rPh>
    <rPh sb="4" eb="5">
      <t>ガク</t>
    </rPh>
    <rPh sb="5" eb="6">
      <t>ジュン</t>
    </rPh>
    <phoneticPr fontId="3"/>
  </si>
  <si>
    <t>(当初算定）Ｂ</t>
    <rPh sb="1" eb="3">
      <t>トウショ</t>
    </rPh>
    <rPh sb="3" eb="5">
      <t>サンテイ</t>
    </rPh>
    <phoneticPr fontId="3"/>
  </si>
  <si>
    <t>　　　　　（単位：千円、％）</t>
    <phoneticPr fontId="3"/>
  </si>
  <si>
    <t>鶴ケ島市</t>
  </si>
  <si>
    <t>種地</t>
    <rPh sb="0" eb="2">
      <t>シュチ</t>
    </rPh>
    <phoneticPr fontId="4"/>
  </si>
  <si>
    <t>評点</t>
    <rPh sb="0" eb="2">
      <t>ヒョウテン</t>
    </rPh>
    <phoneticPr fontId="4"/>
  </si>
  <si>
    <t>人口</t>
    <rPh sb="0" eb="2">
      <t>ジンコウ</t>
    </rPh>
    <phoneticPr fontId="4"/>
  </si>
  <si>
    <t>A</t>
    <phoneticPr fontId="4"/>
  </si>
  <si>
    <t>B</t>
    <phoneticPr fontId="4"/>
  </si>
  <si>
    <t>財源不足額</t>
    <rPh sb="0" eb="2">
      <t>ザイゲン</t>
    </rPh>
    <rPh sb="2" eb="5">
      <t>フソクガク</t>
    </rPh>
    <phoneticPr fontId="4"/>
  </si>
  <si>
    <t>A－B</t>
    <phoneticPr fontId="4"/>
  </si>
  <si>
    <t>C</t>
    <phoneticPr fontId="4"/>
  </si>
  <si>
    <t>調整額</t>
    <rPh sb="0" eb="3">
      <t>チョウセイガク</t>
    </rPh>
    <phoneticPr fontId="4"/>
  </si>
  <si>
    <t>E</t>
    <phoneticPr fontId="4"/>
  </si>
  <si>
    <t>増減額</t>
    <rPh sb="0" eb="3">
      <t>ゾウゲンガク</t>
    </rPh>
    <phoneticPr fontId="4"/>
  </si>
  <si>
    <t>A×調整率     　D</t>
    <rPh sb="2" eb="4">
      <t>チョウセイ</t>
    </rPh>
    <rPh sb="4" eb="5">
      <t>リツ</t>
    </rPh>
    <phoneticPr fontId="4"/>
  </si>
  <si>
    <t>市町村名</t>
    <rPh sb="0" eb="3">
      <t>シチョウソン</t>
    </rPh>
    <rPh sb="3" eb="4">
      <t>メイ</t>
    </rPh>
    <phoneticPr fontId="4"/>
  </si>
  <si>
    <t>県　　計</t>
    <rPh sb="0" eb="1">
      <t>ケン</t>
    </rPh>
    <rPh sb="1" eb="4">
      <t>ゴウケイ</t>
    </rPh>
    <phoneticPr fontId="9"/>
  </si>
  <si>
    <t>費　　　目</t>
    <rPh sb="0" eb="5">
      <t>ヒモク</t>
    </rPh>
    <phoneticPr fontId="9"/>
  </si>
  <si>
    <t>増　減　額</t>
    <rPh sb="0" eb="1">
      <t>ゾウ</t>
    </rPh>
    <rPh sb="2" eb="3">
      <t>ゲン</t>
    </rPh>
    <rPh sb="4" eb="5">
      <t>ガク</t>
    </rPh>
    <phoneticPr fontId="9"/>
  </si>
  <si>
    <t>増 減 率</t>
    <rPh sb="0" eb="1">
      <t>ゾウ</t>
    </rPh>
    <rPh sb="2" eb="3">
      <t>ゲン</t>
    </rPh>
    <rPh sb="4" eb="5">
      <t>リツ</t>
    </rPh>
    <phoneticPr fontId="9"/>
  </si>
  <si>
    <t>　消防費</t>
    <rPh sb="1" eb="4">
      <t>ショウボウヒ</t>
    </rPh>
    <phoneticPr fontId="9"/>
  </si>
  <si>
    <t>　港湾費・港湾</t>
    <rPh sb="1" eb="3">
      <t>コウワン</t>
    </rPh>
    <rPh sb="3" eb="4">
      <t>ヒ</t>
    </rPh>
    <rPh sb="5" eb="7">
      <t>コウワン</t>
    </rPh>
    <phoneticPr fontId="9"/>
  </si>
  <si>
    <t>　　 　 ・漁港</t>
    <rPh sb="6" eb="8">
      <t>ギョコウ</t>
    </rPh>
    <phoneticPr fontId="9"/>
  </si>
  <si>
    <t>　都市計画費</t>
    <rPh sb="1" eb="3">
      <t>トシ</t>
    </rPh>
    <rPh sb="3" eb="5">
      <t>ケイカク</t>
    </rPh>
    <rPh sb="5" eb="6">
      <t>ヒ</t>
    </rPh>
    <phoneticPr fontId="9"/>
  </si>
  <si>
    <t>　公園費・人口</t>
    <rPh sb="1" eb="3">
      <t>コウエン</t>
    </rPh>
    <rPh sb="3" eb="4">
      <t>ヒ</t>
    </rPh>
    <rPh sb="5" eb="7">
      <t>ジンコウ</t>
    </rPh>
    <phoneticPr fontId="9"/>
  </si>
  <si>
    <t>　下水道費</t>
    <rPh sb="1" eb="4">
      <t>ゲスイドウ</t>
    </rPh>
    <rPh sb="4" eb="5">
      <t>ヒ</t>
    </rPh>
    <phoneticPr fontId="9"/>
  </si>
  <si>
    <t>　その他の土木費</t>
    <rPh sb="1" eb="4">
      <t>ソノタ</t>
    </rPh>
    <rPh sb="5" eb="8">
      <t>ドボクヒ</t>
    </rPh>
    <phoneticPr fontId="9"/>
  </si>
  <si>
    <t>　土木費　小　計</t>
    <rPh sb="1" eb="4">
      <t>ドボクヒ</t>
    </rPh>
    <rPh sb="5" eb="8">
      <t>ショウケイ</t>
    </rPh>
    <phoneticPr fontId="9"/>
  </si>
  <si>
    <t>　小学校費・児童数</t>
    <rPh sb="1" eb="4">
      <t>ショウガッコウ</t>
    </rPh>
    <rPh sb="4" eb="5">
      <t>ヒ</t>
    </rPh>
    <rPh sb="6" eb="9">
      <t>ジドウスウ</t>
    </rPh>
    <phoneticPr fontId="9"/>
  </si>
  <si>
    <t>　　　　　・学級数</t>
    <rPh sb="6" eb="9">
      <t>ガッキュウスウ</t>
    </rPh>
    <phoneticPr fontId="9"/>
  </si>
  <si>
    <t>　　　　  ・学校数</t>
    <rPh sb="7" eb="10">
      <t>ガッコウスウ</t>
    </rPh>
    <phoneticPr fontId="9"/>
  </si>
  <si>
    <t>　中学校費・生徒数</t>
    <rPh sb="1" eb="4">
      <t>チュウガッコウ</t>
    </rPh>
    <rPh sb="4" eb="5">
      <t>ヒ</t>
    </rPh>
    <rPh sb="6" eb="9">
      <t>セイトスウ</t>
    </rPh>
    <phoneticPr fontId="9"/>
  </si>
  <si>
    <t>　　  　　・学級数</t>
    <rPh sb="7" eb="10">
      <t>ガッキュウスウ</t>
    </rPh>
    <phoneticPr fontId="9"/>
  </si>
  <si>
    <t>　</t>
    <phoneticPr fontId="9"/>
  </si>
  <si>
    <t>　教育費　小　計</t>
    <rPh sb="1" eb="4">
      <t>キョウイクヒ</t>
    </rPh>
    <rPh sb="5" eb="8">
      <t>ショウケイ</t>
    </rPh>
    <phoneticPr fontId="9"/>
  </si>
  <si>
    <t>　生活保護費</t>
    <rPh sb="1" eb="3">
      <t>セイカツ</t>
    </rPh>
    <rPh sb="3" eb="6">
      <t>ホゴヒ</t>
    </rPh>
    <phoneticPr fontId="9"/>
  </si>
  <si>
    <t>　社会福祉費</t>
    <rPh sb="1" eb="3">
      <t>シャカイ</t>
    </rPh>
    <rPh sb="3" eb="6">
      <t>フクシヒ</t>
    </rPh>
    <phoneticPr fontId="9"/>
  </si>
  <si>
    <t>　保健衛生費</t>
    <rPh sb="1" eb="3">
      <t>ホケン</t>
    </rPh>
    <rPh sb="3" eb="6">
      <t>エイセイヒ</t>
    </rPh>
    <phoneticPr fontId="9"/>
  </si>
  <si>
    <t>　清掃費</t>
    <rPh sb="1" eb="4">
      <t>セイソウヒ</t>
    </rPh>
    <phoneticPr fontId="9"/>
  </si>
  <si>
    <t>　厚生費　　小　計</t>
    <rPh sb="1" eb="4">
      <t>コウセイヒ</t>
    </rPh>
    <rPh sb="6" eb="9">
      <t>ショウケイ</t>
    </rPh>
    <phoneticPr fontId="9"/>
  </si>
  <si>
    <t>　農業行政費</t>
    <rPh sb="1" eb="3">
      <t>ノウギョウ</t>
    </rPh>
    <rPh sb="3" eb="6">
      <t>ギョウセイヒ</t>
    </rPh>
    <phoneticPr fontId="9"/>
  </si>
  <si>
    <t>　商工行政費</t>
    <rPh sb="1" eb="3">
      <t>ショウコウ</t>
    </rPh>
    <rPh sb="3" eb="6">
      <t>ギョウセイヒ</t>
    </rPh>
    <phoneticPr fontId="9"/>
  </si>
  <si>
    <t>　徴税費</t>
    <rPh sb="1" eb="4">
      <t>チョウゼイヒ</t>
    </rPh>
    <phoneticPr fontId="9"/>
  </si>
  <si>
    <t>　　　 　　 ・面積</t>
    <rPh sb="8" eb="10">
      <t>メンセキ</t>
    </rPh>
    <phoneticPr fontId="9"/>
  </si>
  <si>
    <t>　　合　 　　計</t>
    <rPh sb="2" eb="8">
      <t>ゴウケイ</t>
    </rPh>
    <phoneticPr fontId="9"/>
  </si>
  <si>
    <t>　公債費　　小　計</t>
    <rPh sb="1" eb="4">
      <t>コウサイヒ</t>
    </rPh>
    <rPh sb="6" eb="9">
      <t>ショウケイ</t>
    </rPh>
    <phoneticPr fontId="9"/>
  </si>
  <si>
    <t>　振替前需要額　　合　計</t>
    <rPh sb="1" eb="3">
      <t>フリカエ</t>
    </rPh>
    <rPh sb="3" eb="4">
      <t>マエ</t>
    </rPh>
    <rPh sb="4" eb="7">
      <t>ジュヨウガク</t>
    </rPh>
    <rPh sb="9" eb="12">
      <t>ゴウケイ</t>
    </rPh>
    <phoneticPr fontId="9"/>
  </si>
  <si>
    <t>　振替後需要額　　合　計</t>
    <rPh sb="1" eb="3">
      <t>フリカエ</t>
    </rPh>
    <rPh sb="3" eb="4">
      <t>アト</t>
    </rPh>
    <rPh sb="4" eb="7">
      <t>ジュヨウガク</t>
    </rPh>
    <rPh sb="9" eb="12">
      <t>ゴウケイ</t>
    </rPh>
    <phoneticPr fontId="9"/>
  </si>
  <si>
    <t>県　　計</t>
    <rPh sb="0" eb="1">
      <t>ケン</t>
    </rPh>
    <rPh sb="3" eb="4">
      <t>ケイ</t>
    </rPh>
    <phoneticPr fontId="9"/>
  </si>
  <si>
    <t>税　　　　　　　目</t>
    <rPh sb="0" eb="9">
      <t>ゼイモク</t>
    </rPh>
    <phoneticPr fontId="9"/>
  </si>
  <si>
    <t>市町村民税</t>
    <rPh sb="0" eb="5">
      <t>シチョウソンミンゼイ</t>
    </rPh>
    <phoneticPr fontId="9"/>
  </si>
  <si>
    <t>均等割 　個 人</t>
    <rPh sb="0" eb="2">
      <t>キントウ</t>
    </rPh>
    <rPh sb="2" eb="3">
      <t>ワ</t>
    </rPh>
    <rPh sb="5" eb="8">
      <t>コジン</t>
    </rPh>
    <phoneticPr fontId="9"/>
  </si>
  <si>
    <t xml:space="preserve"> 　　 　 　　法人</t>
    <rPh sb="8" eb="10">
      <t>ホウジン</t>
    </rPh>
    <phoneticPr fontId="9"/>
  </si>
  <si>
    <t>法  人  税  割</t>
    <rPh sb="0" eb="4">
      <t>ホウジンゼイ</t>
    </rPh>
    <rPh sb="6" eb="7">
      <t>ゼイ</t>
    </rPh>
    <rPh sb="9" eb="10">
      <t>ワ</t>
    </rPh>
    <phoneticPr fontId="9"/>
  </si>
  <si>
    <t>個  人  小  計</t>
    <rPh sb="0" eb="4">
      <t>コジン</t>
    </rPh>
    <rPh sb="6" eb="10">
      <t>ショウケイ</t>
    </rPh>
    <phoneticPr fontId="9"/>
  </si>
  <si>
    <t>法  人  小  計</t>
    <rPh sb="0" eb="4">
      <t>ホウジン</t>
    </rPh>
    <rPh sb="6" eb="10">
      <t>ショウケイ</t>
    </rPh>
    <phoneticPr fontId="9"/>
  </si>
  <si>
    <t>小          計</t>
    <rPh sb="0" eb="12">
      <t>ショウケイ</t>
    </rPh>
    <phoneticPr fontId="9"/>
  </si>
  <si>
    <t>固定資産税</t>
    <rPh sb="0" eb="2">
      <t>コテイ</t>
    </rPh>
    <rPh sb="2" eb="5">
      <t>シサンゼイ</t>
    </rPh>
    <phoneticPr fontId="9"/>
  </si>
  <si>
    <t>土地</t>
    <rPh sb="0" eb="2">
      <t>トチ</t>
    </rPh>
    <phoneticPr fontId="9"/>
  </si>
  <si>
    <t>家屋</t>
    <rPh sb="0" eb="2">
      <t>カオク</t>
    </rPh>
    <phoneticPr fontId="9"/>
  </si>
  <si>
    <t>償  却  資  産</t>
    <rPh sb="0" eb="4">
      <t>ショウキャク</t>
    </rPh>
    <rPh sb="6" eb="10">
      <t>シサン</t>
    </rPh>
    <phoneticPr fontId="9"/>
  </si>
  <si>
    <t>小　　　　　計</t>
    <rPh sb="0" eb="7">
      <t>ショウケイ</t>
    </rPh>
    <phoneticPr fontId="9"/>
  </si>
  <si>
    <t>軽自動車税</t>
    <rPh sb="0" eb="4">
      <t>ケイジドウシャ</t>
    </rPh>
    <rPh sb="4" eb="5">
      <t>ゼイ</t>
    </rPh>
    <phoneticPr fontId="9"/>
  </si>
  <si>
    <t>市町村たばこ税</t>
    <rPh sb="0" eb="3">
      <t>シチョウソン</t>
    </rPh>
    <rPh sb="6" eb="7">
      <t>ゼイ</t>
    </rPh>
    <phoneticPr fontId="9"/>
  </si>
  <si>
    <t>鉱産税</t>
    <rPh sb="0" eb="2">
      <t>コウサン</t>
    </rPh>
    <rPh sb="2" eb="3">
      <t>ゼイ</t>
    </rPh>
    <phoneticPr fontId="9"/>
  </si>
  <si>
    <t>事業所税</t>
    <rPh sb="0" eb="3">
      <t>ジギョウショ</t>
    </rPh>
    <rPh sb="3" eb="4">
      <t>ゼイ</t>
    </rPh>
    <phoneticPr fontId="9"/>
  </si>
  <si>
    <t>利子割交付金</t>
    <rPh sb="0" eb="2">
      <t>リシ</t>
    </rPh>
    <rPh sb="2" eb="3">
      <t>ワ</t>
    </rPh>
    <rPh sb="3" eb="6">
      <t>コウフキン</t>
    </rPh>
    <phoneticPr fontId="9"/>
  </si>
  <si>
    <t>配当割交付金</t>
    <rPh sb="0" eb="2">
      <t>ハイトウ</t>
    </rPh>
    <rPh sb="2" eb="3">
      <t>ワリ</t>
    </rPh>
    <rPh sb="3" eb="6">
      <t>コウフキン</t>
    </rPh>
    <phoneticPr fontId="9"/>
  </si>
  <si>
    <t>株式等譲渡所得割交付金</t>
    <rPh sb="0" eb="2">
      <t>カブシキ</t>
    </rPh>
    <rPh sb="2" eb="3">
      <t>トウ</t>
    </rPh>
    <rPh sb="3" eb="5">
      <t>ジョウト</t>
    </rPh>
    <rPh sb="5" eb="8">
      <t>ショトクワリ</t>
    </rPh>
    <rPh sb="8" eb="11">
      <t>コウフキン</t>
    </rPh>
    <phoneticPr fontId="9"/>
  </si>
  <si>
    <t>地方消費税交付金</t>
    <rPh sb="0" eb="2">
      <t>チホウ</t>
    </rPh>
    <rPh sb="2" eb="5">
      <t>ショウヒゼイ</t>
    </rPh>
    <rPh sb="5" eb="8">
      <t>コウフキン</t>
    </rPh>
    <phoneticPr fontId="9"/>
  </si>
  <si>
    <t>市町村交付金</t>
    <rPh sb="0" eb="3">
      <t>シチョウソン</t>
    </rPh>
    <rPh sb="3" eb="6">
      <t>コウフキン</t>
    </rPh>
    <phoneticPr fontId="9"/>
  </si>
  <si>
    <t>ゴルフ場利用税交付金</t>
    <rPh sb="3" eb="4">
      <t>バ</t>
    </rPh>
    <rPh sb="4" eb="6">
      <t>リヨウ</t>
    </rPh>
    <rPh sb="6" eb="7">
      <t>ゼイ</t>
    </rPh>
    <rPh sb="7" eb="10">
      <t>コウフキン</t>
    </rPh>
    <phoneticPr fontId="9"/>
  </si>
  <si>
    <t>自動車取得税交付金</t>
    <rPh sb="0" eb="3">
      <t>ジドウシャ</t>
    </rPh>
    <rPh sb="3" eb="5">
      <t>シュトク</t>
    </rPh>
    <rPh sb="5" eb="6">
      <t>ゼイ</t>
    </rPh>
    <rPh sb="6" eb="9">
      <t>コウフキン</t>
    </rPh>
    <phoneticPr fontId="9"/>
  </si>
  <si>
    <t>軽油引取税交付金</t>
    <rPh sb="0" eb="2">
      <t>ケイユ</t>
    </rPh>
    <rPh sb="2" eb="4">
      <t>ヒキトリ</t>
    </rPh>
    <rPh sb="4" eb="5">
      <t>ゼイ</t>
    </rPh>
    <rPh sb="5" eb="8">
      <t>コウフキン</t>
    </rPh>
    <phoneticPr fontId="9"/>
  </si>
  <si>
    <t>石油ガス譲与税</t>
    <rPh sb="0" eb="2">
      <t>セキユ</t>
    </rPh>
    <rPh sb="4" eb="7">
      <t>ジョウヨゼイ</t>
    </rPh>
    <phoneticPr fontId="9"/>
  </si>
  <si>
    <t>自動車重量譲与税</t>
    <rPh sb="0" eb="3">
      <t>ジドウシャ</t>
    </rPh>
    <rPh sb="3" eb="5">
      <t>ジュウリョウ</t>
    </rPh>
    <rPh sb="5" eb="8">
      <t>ジョウヨゼイ</t>
    </rPh>
    <phoneticPr fontId="9"/>
  </si>
  <si>
    <t>航空機燃料譲与税</t>
    <rPh sb="0" eb="3">
      <t>コウクウキ</t>
    </rPh>
    <rPh sb="3" eb="5">
      <t>ネンリョウ</t>
    </rPh>
    <rPh sb="5" eb="8">
      <t>ジョウヨゼイ</t>
    </rPh>
    <phoneticPr fontId="9"/>
  </si>
  <si>
    <t>交通安全対策特別交付金</t>
    <rPh sb="0" eb="2">
      <t>コウツウ</t>
    </rPh>
    <rPh sb="2" eb="4">
      <t>アンゼン</t>
    </rPh>
    <rPh sb="4" eb="6">
      <t>タイサク</t>
    </rPh>
    <rPh sb="6" eb="8">
      <t>トクベツ</t>
    </rPh>
    <rPh sb="8" eb="11">
      <t>コウフキン</t>
    </rPh>
    <phoneticPr fontId="9"/>
  </si>
  <si>
    <t>低工法等による控除額     （Ｂ）</t>
    <rPh sb="0" eb="1">
      <t>テイ</t>
    </rPh>
    <rPh sb="1" eb="3">
      <t>コウホウ</t>
    </rPh>
    <rPh sb="3" eb="4">
      <t>トウ</t>
    </rPh>
    <rPh sb="7" eb="10">
      <t>コウジョガク</t>
    </rPh>
    <phoneticPr fontId="9"/>
  </si>
  <si>
    <t>収   入   錯   誤 　     （Ｄ）</t>
    <rPh sb="0" eb="5">
      <t>シュウニュウ</t>
    </rPh>
    <rPh sb="8" eb="13">
      <t>サクゴ</t>
    </rPh>
    <phoneticPr fontId="9"/>
  </si>
  <si>
    <t>（Ｃ）＋（Ｄ）           （Ｅ）</t>
    <phoneticPr fontId="9"/>
  </si>
  <si>
    <t>需   要   錯   誤        （Ｇ）</t>
    <rPh sb="0" eb="5">
      <t>ジュヨウ</t>
    </rPh>
    <rPh sb="8" eb="13">
      <t>サクゴ</t>
    </rPh>
    <phoneticPr fontId="9"/>
  </si>
  <si>
    <t>（Ｆ）＋（Ｇ）　  　     （Ｈ）</t>
    <phoneticPr fontId="9"/>
  </si>
  <si>
    <t>ふじみ野市</t>
    <rPh sb="3" eb="4">
      <t>ノ</t>
    </rPh>
    <rPh sb="4" eb="5">
      <t>シ</t>
    </rPh>
    <phoneticPr fontId="4"/>
  </si>
  <si>
    <t>ときがわ町</t>
    <rPh sb="4" eb="5">
      <t>マチ</t>
    </rPh>
    <phoneticPr fontId="8"/>
  </si>
  <si>
    <t>Ｆ</t>
    <phoneticPr fontId="4"/>
  </si>
  <si>
    <t>Ｇ</t>
    <phoneticPr fontId="4"/>
  </si>
  <si>
    <t>E－Ｆ</t>
    <phoneticPr fontId="4"/>
  </si>
  <si>
    <t>公　　　　　　債　　　　　　費</t>
    <rPh sb="0" eb="1">
      <t>コウ</t>
    </rPh>
    <rPh sb="7" eb="8">
      <t>サイ</t>
    </rPh>
    <rPh sb="14" eb="15">
      <t>ヒ</t>
    </rPh>
    <phoneticPr fontId="9"/>
  </si>
  <si>
    <t>（単位：千円、％）</t>
    <rPh sb="1" eb="3">
      <t>タンイ</t>
    </rPh>
    <rPh sb="4" eb="6">
      <t>センエン</t>
    </rPh>
    <phoneticPr fontId="9"/>
  </si>
  <si>
    <t>個　　別　　算　　定　　経　　費</t>
    <rPh sb="0" eb="1">
      <t>コ</t>
    </rPh>
    <rPh sb="3" eb="4">
      <t>ベツ</t>
    </rPh>
    <rPh sb="6" eb="7">
      <t>ザン</t>
    </rPh>
    <rPh sb="9" eb="10">
      <t>サダム</t>
    </rPh>
    <rPh sb="12" eb="13">
      <t>キョウ</t>
    </rPh>
    <rPh sb="15" eb="16">
      <t>ヒ</t>
    </rPh>
    <phoneticPr fontId="9"/>
  </si>
  <si>
    <t>　地域振興費・人口</t>
    <rPh sb="1" eb="3">
      <t>チイキ</t>
    </rPh>
    <rPh sb="3" eb="5">
      <t>シンコウ</t>
    </rPh>
    <rPh sb="5" eb="6">
      <t>ヒ</t>
    </rPh>
    <rPh sb="7" eb="9">
      <t>ジンコウ</t>
    </rPh>
    <phoneticPr fontId="9"/>
  </si>
  <si>
    <t>　道路橋りょう費・面積</t>
    <rPh sb="1" eb="3">
      <t>ドウロ</t>
    </rPh>
    <rPh sb="3" eb="4">
      <t>キョウ</t>
    </rPh>
    <rPh sb="7" eb="8">
      <t>ヒ</t>
    </rPh>
    <rPh sb="9" eb="11">
      <t>メンセキ</t>
    </rPh>
    <phoneticPr fontId="9"/>
  </si>
  <si>
    <t xml:space="preserve">  包括算定経費・人口　</t>
    <rPh sb="2" eb="4">
      <t>ホウカツ</t>
    </rPh>
    <rPh sb="4" eb="6">
      <t>サンテイ</t>
    </rPh>
    <rPh sb="6" eb="8">
      <t>ケイヒ</t>
    </rPh>
    <rPh sb="9" eb="11">
      <t>ジンコウ</t>
    </rPh>
    <phoneticPr fontId="9"/>
  </si>
  <si>
    <t xml:space="preserve">  包括算定経費　小計</t>
    <rPh sb="2" eb="4">
      <t>ホウカツ</t>
    </rPh>
    <rPh sb="4" eb="6">
      <t>サンテイ</t>
    </rPh>
    <rPh sb="6" eb="8">
      <t>ケイヒ</t>
    </rPh>
    <rPh sb="9" eb="11">
      <t>ショウケイ</t>
    </rPh>
    <phoneticPr fontId="9"/>
  </si>
  <si>
    <t>-</t>
    <phoneticPr fontId="9"/>
  </si>
  <si>
    <t>　　　　　　　・面積　</t>
    <rPh sb="8" eb="10">
      <t>メンセキ</t>
    </rPh>
    <phoneticPr fontId="9"/>
  </si>
  <si>
    <t>増減率</t>
    <rPh sb="0" eb="3">
      <t>ゾウゲンリツ</t>
    </rPh>
    <phoneticPr fontId="9"/>
  </si>
  <si>
    <t xml:space="preserve">                （単位：千円、％）</t>
    <rPh sb="17" eb="19">
      <t>タンイ</t>
    </rPh>
    <rPh sb="20" eb="22">
      <t>センエン</t>
    </rPh>
    <phoneticPr fontId="9"/>
  </si>
  <si>
    <t xml:space="preserve">          計　     （Ａ）</t>
    <rPh sb="10" eb="11">
      <t>ケイ</t>
    </rPh>
    <phoneticPr fontId="9"/>
  </si>
  <si>
    <t>計　（Ａ）－（Ｂ） （Ｃ）</t>
    <rPh sb="0" eb="1">
      <t>ケイ</t>
    </rPh>
    <phoneticPr fontId="9"/>
  </si>
  <si>
    <t>　高等学校費・教職員数</t>
    <rPh sb="1" eb="3">
      <t>コウトウ</t>
    </rPh>
    <rPh sb="3" eb="5">
      <t>ガッコウ</t>
    </rPh>
    <rPh sb="5" eb="6">
      <t>ヒ</t>
    </rPh>
    <rPh sb="7" eb="8">
      <t>キョウ</t>
    </rPh>
    <rPh sb="8" eb="10">
      <t>ショクイン</t>
    </rPh>
    <rPh sb="10" eb="11">
      <t>スウ</t>
    </rPh>
    <phoneticPr fontId="9"/>
  </si>
  <si>
    <t>　　　　　　・生徒数</t>
    <rPh sb="7" eb="10">
      <t>セイトスウ</t>
    </rPh>
    <phoneticPr fontId="9"/>
  </si>
  <si>
    <t>　その他の教育費・人口</t>
    <rPh sb="1" eb="4">
      <t>ソノタ</t>
    </rPh>
    <rPh sb="5" eb="7">
      <t>キョウイクヒ</t>
    </rPh>
    <rPh sb="7" eb="8">
      <t>ヒ</t>
    </rPh>
    <rPh sb="9" eb="11">
      <t>ジンコウ</t>
    </rPh>
    <phoneticPr fontId="9"/>
  </si>
  <si>
    <t>　高齢者保健福祉費・65歳以上</t>
    <rPh sb="1" eb="4">
      <t>コウレイシャ</t>
    </rPh>
    <rPh sb="4" eb="6">
      <t>ホケン</t>
    </rPh>
    <rPh sb="6" eb="9">
      <t>フクシヒ</t>
    </rPh>
    <rPh sb="12" eb="15">
      <t>サイイジョウ</t>
    </rPh>
    <phoneticPr fontId="9"/>
  </si>
  <si>
    <t>　 　　         　・75歳以上</t>
    <rPh sb="17" eb="20">
      <t>サイイジョウ</t>
    </rPh>
    <phoneticPr fontId="9"/>
  </si>
  <si>
    <t xml:space="preserve">  林野水産行政費</t>
    <rPh sb="2" eb="4">
      <t>リンヤ</t>
    </rPh>
    <rPh sb="4" eb="6">
      <t>スイサン</t>
    </rPh>
    <rPh sb="6" eb="8">
      <t>ギョウセイ</t>
    </rPh>
    <rPh sb="8" eb="9">
      <t>ヒ</t>
    </rPh>
    <phoneticPr fontId="9"/>
  </si>
  <si>
    <t>　戸籍住民基本台帳費・戸籍数</t>
    <rPh sb="1" eb="3">
      <t>コセキ</t>
    </rPh>
    <rPh sb="3" eb="5">
      <t>ジュウミン</t>
    </rPh>
    <rPh sb="5" eb="7">
      <t>キホン</t>
    </rPh>
    <rPh sb="7" eb="9">
      <t>ダイチョウ</t>
    </rPh>
    <rPh sb="9" eb="10">
      <t>ヒ</t>
    </rPh>
    <rPh sb="11" eb="13">
      <t>コセキ</t>
    </rPh>
    <rPh sb="13" eb="14">
      <t>スウ</t>
    </rPh>
    <phoneticPr fontId="9"/>
  </si>
  <si>
    <t>　　　　　　　　　　・世帯数</t>
    <rPh sb="11" eb="13">
      <t>セタイ</t>
    </rPh>
    <rPh sb="13" eb="14">
      <t>スウ</t>
    </rPh>
    <phoneticPr fontId="9"/>
  </si>
  <si>
    <t>町村計</t>
    <phoneticPr fontId="3"/>
  </si>
  <si>
    <t>県　 計</t>
    <phoneticPr fontId="3"/>
  </si>
  <si>
    <t>市　 計</t>
    <phoneticPr fontId="3"/>
  </si>
  <si>
    <t>町村計</t>
    <rPh sb="0" eb="1">
      <t>マチ</t>
    </rPh>
    <rPh sb="1" eb="2">
      <t>ムラ</t>
    </rPh>
    <rPh sb="2" eb="3">
      <t>ケイ</t>
    </rPh>
    <phoneticPr fontId="4"/>
  </si>
  <si>
    <t>県　 計</t>
    <rPh sb="0" eb="1">
      <t>ケン</t>
    </rPh>
    <rPh sb="3" eb="4">
      <t>ケイ</t>
    </rPh>
    <phoneticPr fontId="4"/>
  </si>
  <si>
    <t>市　 計</t>
    <rPh sb="0" eb="1">
      <t>シ</t>
    </rPh>
    <rPh sb="3" eb="4">
      <t>ケイ</t>
    </rPh>
    <phoneticPr fontId="4"/>
  </si>
  <si>
    <t>基準財政需要額</t>
    <rPh sb="0" eb="2">
      <t>キジュン</t>
    </rPh>
    <rPh sb="2" eb="4">
      <t>ザイセイ</t>
    </rPh>
    <rPh sb="4" eb="6">
      <t>ジュヨウ</t>
    </rPh>
    <rPh sb="6" eb="7">
      <t>ガク</t>
    </rPh>
    <phoneticPr fontId="4"/>
  </si>
  <si>
    <t>基準財政収入額</t>
    <rPh sb="0" eb="2">
      <t>キジュン</t>
    </rPh>
    <rPh sb="2" eb="4">
      <t>ザイセイ</t>
    </rPh>
    <rPh sb="4" eb="6">
      <t>シュウニュウ</t>
    </rPh>
    <rPh sb="6" eb="7">
      <t>ガク</t>
    </rPh>
    <phoneticPr fontId="4"/>
  </si>
  <si>
    <t>（錯誤額含む）</t>
    <rPh sb="1" eb="3">
      <t>サクゴ</t>
    </rPh>
    <rPh sb="3" eb="4">
      <t>ガク</t>
    </rPh>
    <rPh sb="4" eb="5">
      <t>フク</t>
    </rPh>
    <phoneticPr fontId="4"/>
  </si>
  <si>
    <t>増減率</t>
    <rPh sb="0" eb="2">
      <t>ゾウゲン</t>
    </rPh>
    <rPh sb="2" eb="3">
      <t>リツ</t>
    </rPh>
    <phoneticPr fontId="4"/>
  </si>
  <si>
    <t>G／Ｆ×100</t>
    <phoneticPr fontId="4"/>
  </si>
  <si>
    <t>H</t>
    <phoneticPr fontId="4"/>
  </si>
  <si>
    <t>番号</t>
    <rPh sb="0" eb="2">
      <t>バンゴウ</t>
    </rPh>
    <phoneticPr fontId="4"/>
  </si>
  <si>
    <t>（単位：千円、％）</t>
    <rPh sb="1" eb="3">
      <t>タンイ</t>
    </rPh>
    <rPh sb="4" eb="6">
      <t>センエン</t>
    </rPh>
    <phoneticPr fontId="4"/>
  </si>
  <si>
    <t>（１）普通交付税市町村別決定額</t>
    <rPh sb="3" eb="5">
      <t>フツウ</t>
    </rPh>
    <rPh sb="5" eb="8">
      <t>コウフゼイ</t>
    </rPh>
    <rPh sb="8" eb="11">
      <t>シチョウソン</t>
    </rPh>
    <rPh sb="11" eb="12">
      <t>ベツ</t>
    </rPh>
    <rPh sb="12" eb="15">
      <t>ケッテイガク</t>
    </rPh>
    <phoneticPr fontId="3"/>
  </si>
  <si>
    <t>C－D</t>
    <phoneticPr fontId="4"/>
  </si>
  <si>
    <t>地方揮発油譲与税</t>
    <rPh sb="0" eb="2">
      <t>チホウ</t>
    </rPh>
    <rPh sb="2" eb="5">
      <t>キハツユ</t>
    </rPh>
    <rPh sb="5" eb="8">
      <t>ジョウヨゼイ</t>
    </rPh>
    <phoneticPr fontId="9"/>
  </si>
  <si>
    <t>　災害復旧費</t>
    <rPh sb="1" eb="3">
      <t>サイガイ</t>
    </rPh>
    <rPh sb="3" eb="5">
      <t>フッキュウ</t>
    </rPh>
    <rPh sb="5" eb="6">
      <t>ヒ</t>
    </rPh>
    <phoneticPr fontId="6"/>
  </si>
  <si>
    <t>　辺地対策事業債</t>
    <rPh sb="1" eb="3">
      <t>ヘンチ</t>
    </rPh>
    <rPh sb="3" eb="5">
      <t>タイサク</t>
    </rPh>
    <rPh sb="5" eb="8">
      <t>ジギョウサイ</t>
    </rPh>
    <phoneticPr fontId="6"/>
  </si>
  <si>
    <t>　地方税減収補てん債</t>
    <rPh sb="1" eb="4">
      <t>チホウゼイ</t>
    </rPh>
    <rPh sb="4" eb="6">
      <t>ゲンシュウ</t>
    </rPh>
    <rPh sb="6" eb="7">
      <t>ホ</t>
    </rPh>
    <rPh sb="9" eb="10">
      <t>サイ</t>
    </rPh>
    <phoneticPr fontId="6"/>
  </si>
  <si>
    <t>　臨時財政特例債</t>
    <rPh sb="1" eb="3">
      <t>リンジ</t>
    </rPh>
    <rPh sb="3" eb="5">
      <t>ザイセイ</t>
    </rPh>
    <rPh sb="5" eb="7">
      <t>トクレイ</t>
    </rPh>
    <rPh sb="7" eb="8">
      <t>サイ</t>
    </rPh>
    <phoneticPr fontId="6"/>
  </si>
  <si>
    <t>　財源対策債</t>
    <rPh sb="1" eb="3">
      <t>ザイゲン</t>
    </rPh>
    <rPh sb="3" eb="5">
      <t>タイサク</t>
    </rPh>
    <rPh sb="5" eb="6">
      <t>サイ</t>
    </rPh>
    <phoneticPr fontId="6"/>
  </si>
  <si>
    <t>　臨時税収補てん債</t>
    <rPh sb="1" eb="3">
      <t>リンジ</t>
    </rPh>
    <rPh sb="3" eb="5">
      <t>ゼイシュウ</t>
    </rPh>
    <rPh sb="5" eb="6">
      <t>ホ</t>
    </rPh>
    <rPh sb="8" eb="9">
      <t>サイ</t>
    </rPh>
    <phoneticPr fontId="6"/>
  </si>
  <si>
    <t>　臨時財政対策債</t>
    <rPh sb="1" eb="3">
      <t>リンジ</t>
    </rPh>
    <rPh sb="3" eb="5">
      <t>ザイセイ</t>
    </rPh>
    <rPh sb="5" eb="7">
      <t>タイサク</t>
    </rPh>
    <rPh sb="7" eb="8">
      <t>サイ</t>
    </rPh>
    <phoneticPr fontId="6"/>
  </si>
  <si>
    <t>　地域改善対策特例事業債</t>
    <rPh sb="7" eb="9">
      <t>トクレイ</t>
    </rPh>
    <rPh sb="9" eb="12">
      <t>ジギョウサイ</t>
    </rPh>
    <phoneticPr fontId="3"/>
  </si>
  <si>
    <t>　過疎対策事業債</t>
    <rPh sb="1" eb="3">
      <t>カソ</t>
    </rPh>
    <rPh sb="3" eb="5">
      <t>タイサク</t>
    </rPh>
    <rPh sb="5" eb="8">
      <t>ジギョウサイ</t>
    </rPh>
    <phoneticPr fontId="6"/>
  </si>
  <si>
    <t>　公害防止事業債</t>
    <rPh sb="1" eb="3">
      <t>コウガイ</t>
    </rPh>
    <rPh sb="3" eb="5">
      <t>ボウシ</t>
    </rPh>
    <rPh sb="5" eb="8">
      <t>ジギョウサイ</t>
    </rPh>
    <phoneticPr fontId="6"/>
  </si>
  <si>
    <t>　石油コンビナート等債</t>
    <rPh sb="9" eb="10">
      <t>トウ</t>
    </rPh>
    <rPh sb="10" eb="11">
      <t>サイ</t>
    </rPh>
    <phoneticPr fontId="3"/>
  </si>
  <si>
    <t>　地震対策緊急整備事業債</t>
    <rPh sb="7" eb="9">
      <t>セイビ</t>
    </rPh>
    <rPh sb="9" eb="12">
      <t>ジギョウサイ</t>
    </rPh>
    <phoneticPr fontId="3"/>
  </si>
  <si>
    <t>　合併特例債</t>
    <rPh sb="1" eb="3">
      <t>ガッペイ</t>
    </rPh>
    <rPh sb="3" eb="5">
      <t>トクレイ</t>
    </rPh>
    <rPh sb="5" eb="6">
      <t>サイ</t>
    </rPh>
    <phoneticPr fontId="6"/>
  </si>
  <si>
    <t>　原子力発電施設等債</t>
    <rPh sb="1" eb="4">
      <t>ゲンシリョク</t>
    </rPh>
    <rPh sb="4" eb="6">
      <t>ハツデン</t>
    </rPh>
    <rPh sb="6" eb="8">
      <t>シセツ</t>
    </rPh>
    <rPh sb="8" eb="9">
      <t>トウ</t>
    </rPh>
    <rPh sb="9" eb="10">
      <t>サイ</t>
    </rPh>
    <phoneticPr fontId="6"/>
  </si>
  <si>
    <t>東日本大震災に係る特例加算額</t>
    <rPh sb="0" eb="1">
      <t>ヒガシ</t>
    </rPh>
    <rPh sb="1" eb="3">
      <t>ニホン</t>
    </rPh>
    <rPh sb="3" eb="4">
      <t>ダイ</t>
    </rPh>
    <rPh sb="4" eb="6">
      <t>シンサイ</t>
    </rPh>
    <rPh sb="7" eb="8">
      <t>カカ</t>
    </rPh>
    <rPh sb="9" eb="11">
      <t>トクレイ</t>
    </rPh>
    <rPh sb="11" eb="14">
      <t>カサンガク</t>
    </rPh>
    <phoneticPr fontId="9"/>
  </si>
  <si>
    <t>白岡市</t>
    <rPh sb="2" eb="3">
      <t>シ</t>
    </rPh>
    <phoneticPr fontId="3"/>
  </si>
  <si>
    <t>白岡市</t>
    <rPh sb="2" eb="3">
      <t>シ</t>
    </rPh>
    <phoneticPr fontId="4"/>
  </si>
  <si>
    <t>　              ・延長</t>
    <rPh sb="16" eb="18">
      <t>エンチョウ</t>
    </rPh>
    <phoneticPr fontId="9"/>
  </si>
  <si>
    <t>　      ・都市公園面積</t>
    <rPh sb="8" eb="10">
      <t>トシ</t>
    </rPh>
    <rPh sb="10" eb="12">
      <t>コウエン</t>
    </rPh>
    <rPh sb="12" eb="14">
      <t>メンセキ</t>
    </rPh>
    <phoneticPr fontId="9"/>
  </si>
  <si>
    <t>包　　括　　算　　定　　経　　費</t>
    <rPh sb="0" eb="1">
      <t>ツツミ</t>
    </rPh>
    <rPh sb="3" eb="4">
      <t>カツ</t>
    </rPh>
    <rPh sb="6" eb="7">
      <t>サン</t>
    </rPh>
    <rPh sb="9" eb="10">
      <t>テイ</t>
    </rPh>
    <rPh sb="12" eb="13">
      <t>キョウ</t>
    </rPh>
    <rPh sb="15" eb="16">
      <t>ヒ</t>
    </rPh>
    <phoneticPr fontId="9"/>
  </si>
  <si>
    <t>　臨時財政対策債振替相当額</t>
    <rPh sb="1" eb="8">
      <t>リンザイサイ</t>
    </rPh>
    <rPh sb="8" eb="10">
      <t>フリカエ</t>
    </rPh>
    <rPh sb="10" eb="12">
      <t>ソウトウ</t>
    </rPh>
    <rPh sb="12" eb="13">
      <t>ガク</t>
    </rPh>
    <phoneticPr fontId="9"/>
  </si>
  <si>
    <t>　地域の元気創造事業費</t>
    <rPh sb="1" eb="3">
      <t>チイキ</t>
    </rPh>
    <rPh sb="4" eb="6">
      <t>ゲンキ</t>
    </rPh>
    <rPh sb="6" eb="8">
      <t>ソウゾウ</t>
    </rPh>
    <rPh sb="8" eb="10">
      <t>ジギョウ</t>
    </rPh>
    <rPh sb="10" eb="11">
      <t>ヒ</t>
    </rPh>
    <phoneticPr fontId="9"/>
  </si>
  <si>
    <t>　人口減少等特別対策事業費</t>
    <rPh sb="1" eb="3">
      <t>ジンコウ</t>
    </rPh>
    <rPh sb="3" eb="5">
      <t>ゲンショウ</t>
    </rPh>
    <rPh sb="5" eb="6">
      <t>トウ</t>
    </rPh>
    <rPh sb="6" eb="8">
      <t>トクベツ</t>
    </rPh>
    <rPh sb="8" eb="10">
      <t>タイサク</t>
    </rPh>
    <rPh sb="10" eb="12">
      <t>ジギョウ</t>
    </rPh>
    <rPh sb="12" eb="13">
      <t>ヒ</t>
    </rPh>
    <phoneticPr fontId="9"/>
  </si>
  <si>
    <t>　振替後需要額　　合　計（縮減後）</t>
    <rPh sb="1" eb="3">
      <t>フリカエ</t>
    </rPh>
    <rPh sb="3" eb="4">
      <t>アト</t>
    </rPh>
    <rPh sb="4" eb="7">
      <t>ジュヨウガク</t>
    </rPh>
    <rPh sb="9" eb="10">
      <t>ア</t>
    </rPh>
    <rPh sb="10" eb="11">
      <t>シュクゴウ</t>
    </rPh>
    <rPh sb="13" eb="15">
      <t>シュクゲン</t>
    </rPh>
    <rPh sb="15" eb="16">
      <t>ゴ</t>
    </rPh>
    <phoneticPr fontId="9"/>
  </si>
  <si>
    <t>　産業経済費　小　計</t>
    <rPh sb="1" eb="3">
      <t>サンギョウ</t>
    </rPh>
    <rPh sb="3" eb="5">
      <t>ケイザイ</t>
    </rPh>
    <rPh sb="5" eb="6">
      <t>ヒ</t>
    </rPh>
    <rPh sb="7" eb="8">
      <t>ショウ</t>
    </rPh>
    <rPh sb="9" eb="10">
      <t>ケイ</t>
    </rPh>
    <phoneticPr fontId="9"/>
  </si>
  <si>
    <t>　総務費　　小　計</t>
    <rPh sb="1" eb="4">
      <t>ソウムヒ</t>
    </rPh>
    <rPh sb="6" eb="7">
      <t>ショウ</t>
    </rPh>
    <rPh sb="8" eb="9">
      <t>ケイ</t>
    </rPh>
    <phoneticPr fontId="9"/>
  </si>
  <si>
    <t>　※　振替後需要額合計（縮減後）は、合併算定替の激変緩和措置を反映したものである。</t>
    <rPh sb="3" eb="5">
      <t>フリカエ</t>
    </rPh>
    <rPh sb="5" eb="6">
      <t>ゴ</t>
    </rPh>
    <rPh sb="6" eb="8">
      <t>ジュヨウ</t>
    </rPh>
    <rPh sb="8" eb="9">
      <t>ガク</t>
    </rPh>
    <rPh sb="9" eb="11">
      <t>ゴウケイ</t>
    </rPh>
    <rPh sb="12" eb="14">
      <t>シュクゲン</t>
    </rPh>
    <rPh sb="14" eb="15">
      <t>ゴ</t>
    </rPh>
    <rPh sb="18" eb="20">
      <t>ガッペイ</t>
    </rPh>
    <rPh sb="20" eb="22">
      <t>サンテイ</t>
    </rPh>
    <rPh sb="22" eb="23">
      <t>ガ</t>
    </rPh>
    <rPh sb="24" eb="26">
      <t>ゲキヘン</t>
    </rPh>
    <rPh sb="26" eb="28">
      <t>カンワ</t>
    </rPh>
    <rPh sb="28" eb="30">
      <t>ソチ</t>
    </rPh>
    <rPh sb="31" eb="33">
      <t>ハンエイ</t>
    </rPh>
    <phoneticPr fontId="9"/>
  </si>
  <si>
    <t>　※　県費負担教職員の給与負担事務の移譲に伴い設けられた指定都市への交付金を含んで比較している。</t>
    <rPh sb="3" eb="5">
      <t>ケンピ</t>
    </rPh>
    <rPh sb="5" eb="7">
      <t>フタン</t>
    </rPh>
    <rPh sb="7" eb="10">
      <t>キョウショクイン</t>
    </rPh>
    <rPh sb="11" eb="13">
      <t>キュウヨ</t>
    </rPh>
    <rPh sb="13" eb="15">
      <t>フタン</t>
    </rPh>
    <rPh sb="15" eb="17">
      <t>ジム</t>
    </rPh>
    <rPh sb="18" eb="20">
      <t>イジョウ</t>
    </rPh>
    <rPh sb="21" eb="22">
      <t>トモナ</t>
    </rPh>
    <rPh sb="23" eb="24">
      <t>モウ</t>
    </rPh>
    <rPh sb="28" eb="30">
      <t>シテイ</t>
    </rPh>
    <rPh sb="30" eb="32">
      <t>トシ</t>
    </rPh>
    <rPh sb="34" eb="37">
      <t>コウフキン</t>
    </rPh>
    <rPh sb="38" eb="39">
      <t>フク</t>
    </rPh>
    <rPh sb="41" eb="43">
      <t>ヒカク</t>
    </rPh>
    <phoneticPr fontId="9"/>
  </si>
  <si>
    <r>
      <t>所 　得 　割</t>
    </r>
    <r>
      <rPr>
        <vertAlign val="superscript"/>
        <sz val="8"/>
        <rFont val="ＭＳ ゴシック"/>
        <family val="3"/>
        <charset val="128"/>
      </rPr>
      <t>※</t>
    </r>
    <rPh sb="0" eb="7">
      <t>ショトクワリ</t>
    </rPh>
    <phoneticPr fontId="9"/>
  </si>
  <si>
    <t>軽自動車税環境性能割</t>
    <rPh sb="0" eb="4">
      <t>ケイジドウシャ</t>
    </rPh>
    <rPh sb="4" eb="5">
      <t>ゼイ</t>
    </rPh>
    <rPh sb="5" eb="7">
      <t>カンキョウ</t>
    </rPh>
    <rPh sb="7" eb="9">
      <t>セイノウ</t>
    </rPh>
    <rPh sb="9" eb="10">
      <t>ワリ</t>
    </rPh>
    <phoneticPr fontId="9"/>
  </si>
  <si>
    <t>森林環境譲与税</t>
    <rPh sb="0" eb="2">
      <t>シンリン</t>
    </rPh>
    <rPh sb="2" eb="4">
      <t>カンキョウ</t>
    </rPh>
    <rPh sb="4" eb="6">
      <t>ジョウヨ</t>
    </rPh>
    <rPh sb="6" eb="7">
      <t>ゼイ</t>
    </rPh>
    <phoneticPr fontId="9"/>
  </si>
  <si>
    <t>個人住民税減収補填特例交付金</t>
    <rPh sb="0" eb="2">
      <t>コジン</t>
    </rPh>
    <rPh sb="2" eb="5">
      <t>ジュウミンゼイ</t>
    </rPh>
    <rPh sb="5" eb="7">
      <t>ゲンシュウ</t>
    </rPh>
    <rPh sb="7" eb="9">
      <t>ホテン</t>
    </rPh>
    <rPh sb="9" eb="11">
      <t>トクレイ</t>
    </rPh>
    <rPh sb="11" eb="14">
      <t>コウフキン</t>
    </rPh>
    <phoneticPr fontId="9"/>
  </si>
  <si>
    <t>自動車税減収補填特例交付金</t>
    <rPh sb="0" eb="3">
      <t>ジドウシャ</t>
    </rPh>
    <rPh sb="3" eb="4">
      <t>ゼイ</t>
    </rPh>
    <rPh sb="4" eb="6">
      <t>ゲンシュウ</t>
    </rPh>
    <rPh sb="6" eb="8">
      <t>ホテン</t>
    </rPh>
    <rPh sb="8" eb="10">
      <t>トクレイ</t>
    </rPh>
    <rPh sb="10" eb="13">
      <t>コウフキン</t>
    </rPh>
    <phoneticPr fontId="9"/>
  </si>
  <si>
    <t>軽自動車税減収補填特例交付金</t>
    <rPh sb="0" eb="4">
      <t>ケイジドウシャ</t>
    </rPh>
    <rPh sb="4" eb="5">
      <t>ゼイ</t>
    </rPh>
    <rPh sb="5" eb="7">
      <t>ゲンシュウ</t>
    </rPh>
    <rPh sb="7" eb="9">
      <t>ホテン</t>
    </rPh>
    <rPh sb="9" eb="11">
      <t>トクレイ</t>
    </rPh>
    <rPh sb="11" eb="14">
      <t>コウフキン</t>
    </rPh>
    <phoneticPr fontId="9"/>
  </si>
  <si>
    <t>特別とん譲与税</t>
    <rPh sb="0" eb="2">
      <t>トクベツ</t>
    </rPh>
    <rPh sb="4" eb="6">
      <t>ジョウヨ</t>
    </rPh>
    <rPh sb="6" eb="7">
      <t>ゼイ</t>
    </rPh>
    <phoneticPr fontId="9"/>
  </si>
  <si>
    <t>飯能市</t>
    <phoneticPr fontId="4"/>
  </si>
  <si>
    <t>加須市</t>
    <phoneticPr fontId="4"/>
  </si>
  <si>
    <t>久喜市</t>
    <phoneticPr fontId="4"/>
  </si>
  <si>
    <t>　地域社会再生事業費</t>
    <rPh sb="1" eb="3">
      <t>チイキ</t>
    </rPh>
    <rPh sb="3" eb="5">
      <t>シャカイ</t>
    </rPh>
    <rPh sb="5" eb="7">
      <t>サイセイ</t>
    </rPh>
    <rPh sb="7" eb="10">
      <t>ジギョウヒ</t>
    </rPh>
    <phoneticPr fontId="9"/>
  </si>
  <si>
    <t>法人事業税交付金</t>
    <rPh sb="0" eb="2">
      <t>ホウジン</t>
    </rPh>
    <rPh sb="2" eb="5">
      <t>ジギョウゼイ</t>
    </rPh>
    <rPh sb="5" eb="8">
      <t>コウフキン</t>
    </rPh>
    <phoneticPr fontId="9"/>
  </si>
  <si>
    <t>環境性能割交付金</t>
    <rPh sb="0" eb="2">
      <t>カンキョウ</t>
    </rPh>
    <rPh sb="2" eb="4">
      <t>セイノウ</t>
    </rPh>
    <rPh sb="4" eb="5">
      <t>ワリ</t>
    </rPh>
    <rPh sb="5" eb="8">
      <t>コウフキン</t>
    </rPh>
    <phoneticPr fontId="9"/>
  </si>
  <si>
    <t>さいたま市</t>
    <rPh sb="4" eb="5">
      <t>シ</t>
    </rPh>
    <phoneticPr fontId="8"/>
  </si>
  <si>
    <t>熊谷市</t>
    <phoneticPr fontId="4"/>
  </si>
  <si>
    <t>行田市</t>
    <phoneticPr fontId="4"/>
  </si>
  <si>
    <t>秩父市</t>
    <phoneticPr fontId="4"/>
  </si>
  <si>
    <t>本庄市</t>
    <phoneticPr fontId="4"/>
  </si>
  <si>
    <t>春日部市</t>
    <phoneticPr fontId="4"/>
  </si>
  <si>
    <t>鴻巣市</t>
    <phoneticPr fontId="4"/>
  </si>
  <si>
    <t>深谷市</t>
    <phoneticPr fontId="4"/>
  </si>
  <si>
    <t>ふじみ野市</t>
    <rPh sb="3" eb="4">
      <t>ノ</t>
    </rPh>
    <rPh sb="4" eb="5">
      <t>シ</t>
    </rPh>
    <phoneticPr fontId="8"/>
  </si>
  <si>
    <t>小鹿野町</t>
    <phoneticPr fontId="4"/>
  </si>
  <si>
    <t>神川町</t>
    <phoneticPr fontId="4"/>
  </si>
  <si>
    <t>　　　　　　　　・幼稚園等の小学校就学前子どもの数</t>
    <phoneticPr fontId="9"/>
  </si>
  <si>
    <t>　東日本大震災全国緊急防災施策債</t>
  </si>
  <si>
    <t>　国土強靭化施策債償還費</t>
  </si>
  <si>
    <t>川口市</t>
    <phoneticPr fontId="4"/>
  </si>
  <si>
    <t>令和４年度決定額</t>
    <rPh sb="0" eb="1">
      <t>レイ</t>
    </rPh>
    <rPh sb="1" eb="2">
      <t>ワ</t>
    </rPh>
    <rPh sb="3" eb="5">
      <t>ネンド</t>
    </rPh>
    <rPh sb="5" eb="8">
      <t>ケッテイガク</t>
    </rPh>
    <phoneticPr fontId="4"/>
  </si>
  <si>
    <t>令和４年度</t>
    <rPh sb="0" eb="1">
      <t>レイ</t>
    </rPh>
    <rPh sb="1" eb="2">
      <t>ワ</t>
    </rPh>
    <rPh sb="3" eb="4">
      <t>ネン</t>
    </rPh>
    <rPh sb="4" eb="5">
      <t>ド</t>
    </rPh>
    <phoneticPr fontId="9"/>
  </si>
  <si>
    <t>基 準 財 政 需 要 額（Ｆ）</t>
    <rPh sb="0" eb="3">
      <t>キジュン</t>
    </rPh>
    <rPh sb="4" eb="7">
      <t>ザイセイ</t>
    </rPh>
    <rPh sb="8" eb="13">
      <t>ジュヨウガク</t>
    </rPh>
    <phoneticPr fontId="9"/>
  </si>
  <si>
    <t>（３）基準財政需要額対前年度比較</t>
    <rPh sb="3" eb="5">
      <t>キジュン</t>
    </rPh>
    <rPh sb="5" eb="7">
      <t>ザイセイ</t>
    </rPh>
    <rPh sb="7" eb="10">
      <t>ジュヨウガク</t>
    </rPh>
    <rPh sb="10" eb="11">
      <t>タイ</t>
    </rPh>
    <rPh sb="11" eb="14">
      <t>ゼンネンドヒ</t>
    </rPh>
    <rPh sb="14" eb="16">
      <t>ヒカク</t>
    </rPh>
    <phoneticPr fontId="9"/>
  </si>
  <si>
    <t>（４）基準財政収入額対前年度比較</t>
    <rPh sb="3" eb="5">
      <t>キジュン</t>
    </rPh>
    <rPh sb="5" eb="7">
      <t>ザイセイ</t>
    </rPh>
    <rPh sb="7" eb="10">
      <t>シュウニュウガク</t>
    </rPh>
    <rPh sb="10" eb="11">
      <t>タイ</t>
    </rPh>
    <rPh sb="11" eb="13">
      <t>ゼンネン</t>
    </rPh>
    <rPh sb="13" eb="14">
      <t>ド</t>
    </rPh>
    <rPh sb="14" eb="16">
      <t>ヒカク</t>
    </rPh>
    <phoneticPr fontId="9"/>
  </si>
  <si>
    <t>　地域デジタル社会推進費</t>
    <rPh sb="1" eb="3">
      <t>チイキ</t>
    </rPh>
    <rPh sb="7" eb="12">
      <t>シャカイスイシンヒ</t>
    </rPh>
    <phoneticPr fontId="9"/>
  </si>
  <si>
    <t>令和５年度</t>
    <rPh sb="0" eb="1">
      <t>レイ</t>
    </rPh>
    <rPh sb="1" eb="2">
      <t>ワ</t>
    </rPh>
    <rPh sb="3" eb="4">
      <t>ネン</t>
    </rPh>
    <rPh sb="4" eb="5">
      <t>ド</t>
    </rPh>
    <phoneticPr fontId="9"/>
  </si>
  <si>
    <t>１　令和５年度普通交付税決定状況</t>
    <rPh sb="2" eb="3">
      <t>レイ</t>
    </rPh>
    <rPh sb="3" eb="4">
      <t>ワ</t>
    </rPh>
    <rPh sb="5" eb="7">
      <t>ネンド</t>
    </rPh>
    <rPh sb="7" eb="9">
      <t>フツウ</t>
    </rPh>
    <rPh sb="9" eb="12">
      <t>コウフゼイ</t>
    </rPh>
    <rPh sb="12" eb="14">
      <t>ケッテイ</t>
    </rPh>
    <rPh sb="14" eb="16">
      <t>ジョウキョウ</t>
    </rPh>
    <phoneticPr fontId="3"/>
  </si>
  <si>
    <t>令和５年度</t>
    <rPh sb="0" eb="1">
      <t>レイ</t>
    </rPh>
    <rPh sb="1" eb="2">
      <t>ワ</t>
    </rPh>
    <rPh sb="3" eb="5">
      <t>ネンド</t>
    </rPh>
    <phoneticPr fontId="3"/>
  </si>
  <si>
    <t>令和４年度</t>
    <rPh sb="0" eb="1">
      <t>レイ</t>
    </rPh>
    <rPh sb="1" eb="2">
      <t>ワ</t>
    </rPh>
    <rPh sb="3" eb="5">
      <t>ネンド</t>
    </rPh>
    <phoneticPr fontId="3"/>
  </si>
  <si>
    <t>交付決定額</t>
    <rPh sb="2" eb="4">
      <t>ケッテイ</t>
    </rPh>
    <rPh sb="4" eb="5">
      <t>ヨテイガク</t>
    </rPh>
    <phoneticPr fontId="3"/>
  </si>
  <si>
    <t>交付決定額</t>
    <rPh sb="2" eb="4">
      <t>ケッテイ</t>
    </rPh>
    <rPh sb="4" eb="5">
      <t>ガク</t>
    </rPh>
    <phoneticPr fontId="3"/>
  </si>
  <si>
    <t>A</t>
  </si>
  <si>
    <t>　　　Ｂ</t>
  </si>
  <si>
    <t>令和５年度決定額</t>
    <rPh sb="0" eb="1">
      <t>レイ</t>
    </rPh>
    <rPh sb="1" eb="2">
      <t>ワ</t>
    </rPh>
    <rPh sb="3" eb="5">
      <t>ネンド</t>
    </rPh>
    <rPh sb="5" eb="8">
      <t>ケッテイガク</t>
    </rPh>
    <phoneticPr fontId="4"/>
  </si>
  <si>
    <t>-</t>
    <phoneticPr fontId="3"/>
  </si>
  <si>
    <t>（再算定後）</t>
    <rPh sb="1" eb="5">
      <t>サイサンテイゴ</t>
    </rPh>
    <phoneticPr fontId="3"/>
  </si>
  <si>
    <t>　臨時経済対策費</t>
    <rPh sb="1" eb="3">
      <t>リンジ</t>
    </rPh>
    <rPh sb="3" eb="5">
      <t>ケイザイ</t>
    </rPh>
    <rPh sb="5" eb="7">
      <t>タイサク</t>
    </rPh>
    <rPh sb="7" eb="8">
      <t>ヒ</t>
    </rPh>
    <phoneticPr fontId="9"/>
  </si>
  <si>
    <t>　臨時財政対策債償還基金費</t>
    <rPh sb="1" eb="13">
      <t>リンジザイセイタイサクサイショウカンキキンヒ</t>
    </rPh>
    <phoneticPr fontId="9"/>
  </si>
  <si>
    <t>（２）　各市町村別決定額調(再算定後)</t>
    <rPh sb="4" eb="5">
      <t>カク</t>
    </rPh>
    <rPh sb="5" eb="8">
      <t>シチョウソン</t>
    </rPh>
    <rPh sb="8" eb="9">
      <t>ベツ</t>
    </rPh>
    <rPh sb="9" eb="12">
      <t>ケッテイガク</t>
    </rPh>
    <rPh sb="12" eb="13">
      <t>シラベ</t>
    </rPh>
    <rPh sb="14" eb="18">
      <t>サイサンテイゴ</t>
    </rPh>
    <phoneticPr fontId="4"/>
  </si>
  <si>
    <r>
      <t>　補正予算債</t>
    </r>
    <r>
      <rPr>
        <sz val="6"/>
        <color indexed="8"/>
        <rFont val="ＭＳ ゴシック"/>
        <family val="3"/>
        <charset val="128"/>
      </rPr>
      <t>・Ｈ１０年度以前</t>
    </r>
    <phoneticPr fontId="9"/>
  </si>
  <si>
    <r>
      <t xml:space="preserve">　          </t>
    </r>
    <r>
      <rPr>
        <sz val="6"/>
        <color indexed="8"/>
        <rFont val="ＭＳ ゴシック"/>
        <family val="3"/>
        <charset val="128"/>
      </rPr>
      <t>・Ｈ１１年度以降</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</si>
</sst>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7" formatCode="#,##0_ "/>
    <numFmt numFmtId="183" formatCode="#,##0.0_ "/>
    <numFmt numFmtId="185" formatCode="#,##0.0;[Red]\-#,##0.0"/>
    <numFmt numFmtId="194" formatCode="0.000000000_ "/>
    <numFmt numFmtId="197" formatCode="0.0_ "/>
    <numFmt numFmtId="198" formatCode="#,##0.0;&quot;▲ &quot;#,##0.0"/>
    <numFmt numFmtId="199" formatCode="#,##0;&quot;▲ &quot;#,##0"/>
    <numFmt numFmtId="200" formatCode="0.0;&quot;▲ &quot;0.0"/>
    <numFmt numFmtId="202" formatCode="_ * #,##0_ ;_ * \-#,##0_ ;_ * &quot;-&quot;_ ;@"/>
    <numFmt numFmtId="205" formatCode="#,##0_);\(&quot;▲&quot;#,##0\)"/>
  </numFmts>
  <fonts count="26">
    <font>
      <sz val="12"/>
      <name val="ＭＳ 明朝"/>
      <family val="1"/>
      <charset val="128"/>
    </font>
    <font>
      <sz val="11"/>
      <name val="ＭＳ Ｐゴシック"/>
      <family val="3"/>
      <charset val="128"/>
    </font>
    <font>
      <sz val="12"/>
      <name val="ＭＳ 明朝"/>
      <family val="1"/>
      <charset val="128"/>
    </font>
    <font>
      <sz val="6"/>
      <name val="ＭＳ Ｐ明朝"/>
      <family val="1"/>
      <charset val="128"/>
    </font>
    <font>
      <sz val="6"/>
      <name val="ＭＳ 明朝"/>
      <family val="1"/>
      <charset val="128"/>
    </font>
    <font>
      <sz val="12"/>
      <name val="ＭＳ Ｐゴシック"/>
      <family val="3"/>
      <charset val="128"/>
    </font>
    <font>
      <sz val="8"/>
      <name val="ＭＳ ゴシック"/>
      <family val="3"/>
      <charset val="128"/>
    </font>
    <font>
      <sz val="10"/>
      <name val="ＭＳ Ｐゴシック"/>
      <family val="3"/>
      <charset val="128"/>
    </font>
    <font>
      <sz val="7"/>
      <name val="ＭＳ 明朝"/>
      <family val="1"/>
      <charset val="128"/>
    </font>
    <font>
      <sz val="6"/>
      <name val="ＭＳ Ｐゴシック"/>
      <family val="3"/>
      <charset val="128"/>
    </font>
    <font>
      <sz val="10"/>
      <name val="ＭＳ ゴシック"/>
      <family val="3"/>
      <charset val="128"/>
    </font>
    <font>
      <sz val="8"/>
      <color indexed="8"/>
      <name val="ＭＳ Ｐゴシック"/>
      <family val="3"/>
      <charset val="128"/>
    </font>
    <font>
      <vertAlign val="superscript"/>
      <sz val="8"/>
      <name val="ＭＳ ゴシック"/>
      <family val="3"/>
      <charset val="128"/>
    </font>
    <font>
      <sz val="6"/>
      <color indexed="8"/>
      <name val="ＭＳ ゴシック"/>
      <family val="3"/>
      <charset val="128"/>
    </font>
    <font>
      <sz val="24"/>
      <color theme="1"/>
      <name val="ＭＳ Ｐゴシック"/>
      <family val="3"/>
      <charset val="128"/>
    </font>
    <font>
      <sz val="14"/>
      <color theme="1"/>
      <name val="ＭＳ Ｐゴシック"/>
      <family val="3"/>
      <charset val="128"/>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2"/>
      <color theme="1"/>
      <name val="ＭＳ 明朝"/>
      <family val="1"/>
      <charset val="128"/>
    </font>
    <font>
      <sz val="18"/>
      <color theme="1"/>
      <name val="ＭＳ 明朝"/>
      <family val="1"/>
      <charset val="128"/>
    </font>
    <font>
      <sz val="12"/>
      <color theme="1"/>
      <name val="ＭＳ Ｐゴシック"/>
      <family val="3"/>
      <charset val="128"/>
    </font>
    <font>
      <sz val="10"/>
      <color theme="1"/>
      <name val="ＭＳ ゴシック"/>
      <family val="3"/>
      <charset val="128"/>
    </font>
    <font>
      <sz val="6"/>
      <color theme="1"/>
      <name val="ＭＳ ゴシック"/>
      <family val="3"/>
      <charset val="128"/>
    </font>
    <font>
      <sz val="8"/>
      <color theme="1"/>
      <name val="ＭＳ ゴシック"/>
      <family val="3"/>
      <charset val="128"/>
    </font>
    <font>
      <sz val="8"/>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72">
    <border>
      <left/>
      <right/>
      <top/>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0" fontId="2" fillId="0" borderId="0"/>
  </cellStyleXfs>
  <cellXfs count="399">
    <xf numFmtId="0" fontId="0" fillId="0" borderId="0" xfId="0"/>
    <xf numFmtId="0" fontId="5" fillId="0" borderId="0" xfId="0" applyFont="1" applyProtection="1"/>
    <xf numFmtId="0" fontId="5" fillId="0" borderId="0" xfId="0" applyFont="1"/>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Protection="1"/>
    <xf numFmtId="0" fontId="5" fillId="0" borderId="4" xfId="0" applyFont="1" applyBorder="1" applyProtection="1"/>
    <xf numFmtId="0" fontId="5" fillId="0" borderId="5" xfId="0" applyFont="1" applyBorder="1" applyProtection="1"/>
    <xf numFmtId="0" fontId="5" fillId="0" borderId="6" xfId="0" applyFont="1" applyBorder="1" applyProtection="1"/>
    <xf numFmtId="0" fontId="5" fillId="0" borderId="7" xfId="0" applyFont="1" applyBorder="1" applyProtection="1"/>
    <xf numFmtId="0" fontId="5" fillId="0" borderId="8" xfId="0" applyFont="1" applyBorder="1" applyProtection="1"/>
    <xf numFmtId="0" fontId="5" fillId="0" borderId="0" xfId="0" applyFont="1" applyBorder="1" applyProtection="1"/>
    <xf numFmtId="183" fontId="5" fillId="0" borderId="6" xfId="0" applyNumberFormat="1" applyFont="1" applyBorder="1" applyAlignment="1" applyProtection="1">
      <alignment horizontal="right"/>
    </xf>
    <xf numFmtId="0" fontId="5" fillId="0" borderId="9" xfId="0" applyFont="1" applyBorder="1" applyProtection="1"/>
    <xf numFmtId="0" fontId="5" fillId="0" borderId="10" xfId="0" applyFont="1" applyBorder="1" applyProtection="1"/>
    <xf numFmtId="183" fontId="5" fillId="0" borderId="5" xfId="0" applyNumberFormat="1" applyFont="1" applyBorder="1" applyAlignment="1" applyProtection="1">
      <alignment horizontal="right"/>
    </xf>
    <xf numFmtId="177" fontId="5" fillId="0" borderId="11" xfId="0" applyNumberFormat="1" applyFont="1" applyBorder="1" applyAlignment="1" applyProtection="1"/>
    <xf numFmtId="177" fontId="5" fillId="0" borderId="11" xfId="0" applyNumberFormat="1" applyFont="1" applyBorder="1" applyProtection="1"/>
    <xf numFmtId="0" fontId="5" fillId="0" borderId="12" xfId="0" applyFont="1" applyBorder="1" applyProtection="1"/>
    <xf numFmtId="0" fontId="5" fillId="0" borderId="13" xfId="0" applyFont="1" applyBorder="1" applyProtection="1"/>
    <xf numFmtId="0" fontId="5" fillId="0" borderId="14" xfId="0" applyFont="1" applyBorder="1" applyProtection="1"/>
    <xf numFmtId="177" fontId="5" fillId="0" borderId="12" xfId="0" applyNumberFormat="1" applyFont="1" applyBorder="1" applyProtection="1"/>
    <xf numFmtId="183" fontId="5" fillId="0" borderId="12" xfId="0" applyNumberFormat="1" applyFont="1" applyBorder="1" applyAlignment="1" applyProtection="1">
      <alignment horizontal="right"/>
    </xf>
    <xf numFmtId="177" fontId="5" fillId="0" borderId="0" xfId="0" applyNumberFormat="1" applyFont="1" applyBorder="1" applyProtection="1"/>
    <xf numFmtId="183" fontId="5" fillId="0" borderId="0" xfId="0" applyNumberFormat="1" applyFont="1" applyBorder="1" applyAlignment="1" applyProtection="1">
      <alignment horizontal="right"/>
    </xf>
    <xf numFmtId="177" fontId="5" fillId="0" borderId="5" xfId="0" applyNumberFormat="1" applyFont="1" applyBorder="1" applyProtection="1"/>
    <xf numFmtId="177" fontId="5" fillId="0" borderId="15" xfId="0" applyNumberFormat="1" applyFont="1" applyBorder="1" applyProtection="1"/>
    <xf numFmtId="0" fontId="5" fillId="0" borderId="16" xfId="0" applyFont="1" applyBorder="1" applyProtection="1"/>
    <xf numFmtId="177" fontId="5" fillId="0" borderId="6" xfId="0" applyNumberFormat="1" applyFont="1" applyFill="1" applyBorder="1"/>
    <xf numFmtId="0" fontId="5" fillId="0" borderId="0" xfId="0" applyFont="1" applyFill="1" applyBorder="1" applyProtection="1"/>
    <xf numFmtId="177" fontId="5" fillId="0" borderId="6" xfId="0" applyNumberFormat="1" applyFont="1" applyFill="1" applyBorder="1" applyAlignment="1"/>
    <xf numFmtId="177" fontId="5" fillId="0" borderId="6" xfId="0" applyNumberFormat="1" applyFont="1" applyFill="1" applyBorder="1" applyAlignment="1" applyProtection="1"/>
    <xf numFmtId="0" fontId="5" fillId="0" borderId="10" xfId="0" applyFont="1" applyFill="1" applyBorder="1" applyProtection="1"/>
    <xf numFmtId="177" fontId="5" fillId="0" borderId="5" xfId="0" applyNumberFormat="1" applyFont="1" applyFill="1" applyBorder="1" applyAlignment="1"/>
    <xf numFmtId="177" fontId="5" fillId="0" borderId="5" xfId="0" applyNumberFormat="1" applyFont="1" applyFill="1" applyBorder="1" applyAlignment="1" applyProtection="1"/>
    <xf numFmtId="177" fontId="5" fillId="0" borderId="5" xfId="0" applyNumberFormat="1" applyFont="1" applyFill="1" applyBorder="1"/>
    <xf numFmtId="177" fontId="5" fillId="0" borderId="5" xfId="0" applyNumberFormat="1" applyFont="1" applyFill="1" applyBorder="1" applyProtection="1"/>
    <xf numFmtId="0" fontId="5" fillId="0" borderId="4" xfId="0" applyFont="1" applyFill="1" applyBorder="1" applyProtection="1"/>
    <xf numFmtId="177" fontId="5" fillId="0" borderId="6" xfId="0" applyNumberFormat="1" applyFont="1" applyFill="1" applyBorder="1" applyProtection="1"/>
    <xf numFmtId="177" fontId="5" fillId="0" borderId="12" xfId="0" applyNumberFormat="1" applyFont="1" applyFill="1" applyBorder="1" applyProtection="1"/>
    <xf numFmtId="0" fontId="5" fillId="0" borderId="1" xfId="0" applyFont="1" applyBorder="1" applyProtection="1"/>
    <xf numFmtId="0" fontId="5" fillId="0" borderId="17" xfId="0" applyFont="1" applyBorder="1" applyProtection="1"/>
    <xf numFmtId="0" fontId="5" fillId="0" borderId="18" xfId="0" applyFont="1" applyBorder="1" applyAlignment="1" applyProtection="1">
      <alignment horizontal="center"/>
    </xf>
    <xf numFmtId="0" fontId="5" fillId="0" borderId="19" xfId="0" applyFont="1" applyBorder="1" applyAlignment="1" applyProtection="1">
      <alignment horizontal="center"/>
    </xf>
    <xf numFmtId="0" fontId="5" fillId="0" borderId="20" xfId="0" applyFont="1" applyBorder="1" applyAlignment="1" applyProtection="1">
      <alignment horizontal="center"/>
    </xf>
    <xf numFmtId="0" fontId="5" fillId="0" borderId="21" xfId="0" applyFont="1" applyBorder="1" applyAlignment="1" applyProtection="1">
      <alignment horizontal="center"/>
    </xf>
    <xf numFmtId="0" fontId="5" fillId="0" borderId="22" xfId="0" applyFont="1" applyBorder="1" applyAlignment="1" applyProtection="1">
      <alignment horizontal="right"/>
    </xf>
    <xf numFmtId="0" fontId="5" fillId="0" borderId="23" xfId="0" applyFont="1" applyBorder="1" applyAlignment="1" applyProtection="1">
      <alignment horizontal="right"/>
    </xf>
    <xf numFmtId="0" fontId="5" fillId="0" borderId="24" xfId="0" applyFont="1" applyBorder="1" applyAlignment="1" applyProtection="1">
      <alignment horizontal="right"/>
    </xf>
    <xf numFmtId="0" fontId="5" fillId="0" borderId="25" xfId="0" applyFont="1" applyBorder="1" applyProtection="1"/>
    <xf numFmtId="0" fontId="5" fillId="0" borderId="26" xfId="0" applyFont="1" applyBorder="1" applyProtection="1"/>
    <xf numFmtId="0" fontId="5" fillId="0" borderId="27" xfId="0" applyFont="1" applyBorder="1" applyProtection="1"/>
    <xf numFmtId="0" fontId="5" fillId="0" borderId="28" xfId="0" applyFont="1" applyBorder="1" applyProtection="1"/>
    <xf numFmtId="0" fontId="5" fillId="0" borderId="29" xfId="0" applyFont="1" applyBorder="1" applyProtection="1"/>
    <xf numFmtId="0" fontId="7" fillId="0" borderId="28" xfId="0" applyFont="1" applyBorder="1" applyAlignment="1" applyProtection="1">
      <alignment horizontal="center"/>
    </xf>
    <xf numFmtId="0" fontId="5" fillId="0" borderId="30" xfId="0" applyFont="1" applyBorder="1" applyProtection="1"/>
    <xf numFmtId="38" fontId="6" fillId="0" borderId="0" xfId="1" applyFont="1"/>
    <xf numFmtId="197" fontId="6" fillId="0" borderId="0" xfId="1" applyNumberFormat="1" applyFont="1"/>
    <xf numFmtId="177" fontId="6" fillId="0" borderId="0" xfId="1" applyNumberFormat="1" applyFont="1"/>
    <xf numFmtId="38" fontId="6" fillId="0" borderId="31" xfId="1" applyFont="1" applyBorder="1" applyAlignment="1">
      <alignment horizontal="distributed" vertical="center"/>
    </xf>
    <xf numFmtId="38" fontId="6" fillId="0" borderId="32" xfId="1" applyFont="1" applyBorder="1" applyAlignment="1">
      <alignment horizontal="distributed" vertical="center"/>
    </xf>
    <xf numFmtId="38" fontId="6" fillId="0" borderId="0" xfId="1" applyFont="1" applyAlignment="1">
      <alignment vertical="center"/>
    </xf>
    <xf numFmtId="177" fontId="6" fillId="0" borderId="0" xfId="1" applyNumberFormat="1" applyFont="1" applyAlignment="1">
      <alignment vertical="center"/>
    </xf>
    <xf numFmtId="177" fontId="11" fillId="0" borderId="26" xfId="1" applyNumberFormat="1" applyFont="1" applyBorder="1" applyAlignment="1">
      <alignment horizontal="center" vertical="center"/>
    </xf>
    <xf numFmtId="177" fontId="6" fillId="0" borderId="33" xfId="1" applyNumberFormat="1" applyFont="1" applyBorder="1" applyAlignment="1">
      <alignment horizontal="center" vertical="center"/>
    </xf>
    <xf numFmtId="197" fontId="6" fillId="0" borderId="26" xfId="1" applyNumberFormat="1" applyFont="1" applyBorder="1" applyAlignment="1">
      <alignment horizontal="center" vertical="center"/>
    </xf>
    <xf numFmtId="38" fontId="6" fillId="0" borderId="34" xfId="1" applyFont="1" applyBorder="1" applyAlignment="1">
      <alignment horizontal="distributed" vertical="center"/>
    </xf>
    <xf numFmtId="197" fontId="6" fillId="0" borderId="0" xfId="1" applyNumberFormat="1" applyFont="1" applyAlignment="1">
      <alignment vertical="center"/>
    </xf>
    <xf numFmtId="199" fontId="6" fillId="0" borderId="27" xfId="1" applyNumberFormat="1" applyFont="1" applyFill="1" applyBorder="1" applyAlignment="1">
      <alignment vertical="center"/>
    </xf>
    <xf numFmtId="200" fontId="6" fillId="0" borderId="27" xfId="1" applyNumberFormat="1" applyFont="1" applyFill="1" applyBorder="1" applyAlignment="1">
      <alignment vertical="center"/>
    </xf>
    <xf numFmtId="38" fontId="6" fillId="0" borderId="0" xfId="1" applyFont="1" applyFill="1" applyAlignment="1">
      <alignment vertical="center"/>
    </xf>
    <xf numFmtId="199" fontId="6" fillId="2" borderId="35" xfId="1" applyNumberFormat="1" applyFont="1" applyFill="1" applyBorder="1" applyAlignment="1">
      <alignment vertical="center"/>
    </xf>
    <xf numFmtId="199" fontId="6" fillId="2" borderId="17" xfId="1" applyNumberFormat="1" applyFont="1" applyFill="1" applyBorder="1" applyAlignment="1">
      <alignment vertical="center"/>
    </xf>
    <xf numFmtId="200" fontId="6" fillId="2" borderId="35" xfId="1" applyNumberFormat="1" applyFont="1" applyFill="1" applyBorder="1" applyAlignment="1">
      <alignment vertical="center"/>
    </xf>
    <xf numFmtId="199" fontId="6" fillId="2" borderId="26" xfId="1" applyNumberFormat="1" applyFont="1" applyFill="1" applyBorder="1" applyAlignment="1">
      <alignment vertical="center"/>
    </xf>
    <xf numFmtId="199" fontId="6" fillId="2" borderId="28" xfId="1" applyNumberFormat="1" applyFont="1" applyFill="1" applyBorder="1" applyAlignment="1">
      <alignment vertical="center"/>
    </xf>
    <xf numFmtId="200" fontId="6" fillId="2" borderId="26" xfId="1" applyNumberFormat="1" applyFont="1" applyFill="1" applyBorder="1" applyAlignment="1">
      <alignment vertical="center"/>
    </xf>
    <xf numFmtId="38" fontId="6" fillId="2" borderId="31" xfId="1" applyFont="1" applyFill="1" applyBorder="1" applyAlignment="1">
      <alignment horizontal="distributed" vertical="center"/>
    </xf>
    <xf numFmtId="38" fontId="6" fillId="2" borderId="36" xfId="1" applyFont="1" applyFill="1" applyBorder="1" applyAlignment="1">
      <alignment horizontal="distributed" vertical="center"/>
    </xf>
    <xf numFmtId="200" fontId="6" fillId="2" borderId="28" xfId="1" applyNumberFormat="1" applyFont="1" applyFill="1" applyBorder="1" applyAlignment="1">
      <alignment vertical="center"/>
    </xf>
    <xf numFmtId="199" fontId="6" fillId="0" borderId="35" xfId="1" applyNumberFormat="1" applyFont="1" applyFill="1" applyBorder="1" applyAlignment="1">
      <alignment vertical="center"/>
    </xf>
    <xf numFmtId="200" fontId="6" fillId="0" borderId="35" xfId="1" applyNumberFormat="1" applyFont="1" applyFill="1" applyBorder="1" applyAlignment="1">
      <alignment vertical="center"/>
    </xf>
    <xf numFmtId="199" fontId="6" fillId="0" borderId="34" xfId="1" applyNumberFormat="1" applyFont="1" applyFill="1" applyBorder="1" applyAlignment="1">
      <alignment vertical="center"/>
    </xf>
    <xf numFmtId="200" fontId="6" fillId="0" borderId="34" xfId="1" applyNumberFormat="1" applyFont="1" applyFill="1" applyBorder="1" applyAlignment="1">
      <alignment vertical="center"/>
    </xf>
    <xf numFmtId="200" fontId="6" fillId="0" borderId="35" xfId="1" quotePrefix="1" applyNumberFormat="1" applyFont="1" applyFill="1" applyBorder="1" applyAlignment="1">
      <alignment horizontal="right" vertical="center"/>
    </xf>
    <xf numFmtId="199" fontId="6" fillId="0" borderId="28" xfId="1" applyNumberFormat="1" applyFont="1" applyFill="1" applyBorder="1" applyAlignment="1">
      <alignment vertical="center"/>
    </xf>
    <xf numFmtId="200" fontId="6" fillId="0" borderId="28" xfId="1" applyNumberFormat="1" applyFont="1" applyFill="1" applyBorder="1" applyAlignment="1">
      <alignment vertical="center"/>
    </xf>
    <xf numFmtId="199" fontId="6" fillId="0" borderId="26" xfId="1" applyNumberFormat="1" applyFont="1" applyFill="1" applyBorder="1" applyAlignment="1">
      <alignment vertical="center"/>
    </xf>
    <xf numFmtId="200" fontId="6" fillId="0" borderId="26" xfId="1" applyNumberFormat="1" applyFont="1" applyFill="1" applyBorder="1" applyAlignment="1">
      <alignment vertical="center"/>
    </xf>
    <xf numFmtId="199" fontId="6" fillId="0" borderId="17" xfId="1" applyNumberFormat="1" applyFont="1" applyFill="1" applyBorder="1" applyAlignment="1">
      <alignment vertical="center"/>
    </xf>
    <xf numFmtId="200" fontId="6" fillId="0" borderId="35" xfId="1" applyNumberFormat="1" applyFont="1" applyFill="1" applyBorder="1" applyAlignment="1">
      <alignment horizontal="right" vertical="center"/>
    </xf>
    <xf numFmtId="200" fontId="6" fillId="0" borderId="28" xfId="1" quotePrefix="1" applyNumberFormat="1" applyFont="1" applyFill="1" applyBorder="1" applyAlignment="1">
      <alignment horizontal="right" vertical="center"/>
    </xf>
    <xf numFmtId="0" fontId="14" fillId="0" borderId="0" xfId="0" applyFont="1" applyAlignment="1" applyProtection="1">
      <alignment vertical="center"/>
    </xf>
    <xf numFmtId="0" fontId="15" fillId="0" borderId="0" xfId="0" applyFont="1" applyAlignment="1" applyProtection="1">
      <alignment horizontal="center"/>
    </xf>
    <xf numFmtId="0" fontId="15" fillId="0" borderId="0" xfId="0" applyFont="1" applyAlignment="1" applyProtection="1">
      <alignment vertical="center"/>
    </xf>
    <xf numFmtId="0" fontId="15" fillId="0" borderId="0" xfId="0" applyFont="1" applyProtection="1"/>
    <xf numFmtId="0" fontId="15" fillId="0" borderId="0" xfId="0" applyFont="1"/>
    <xf numFmtId="0" fontId="16" fillId="0" borderId="0" xfId="0" applyFont="1" applyAlignment="1" applyProtection="1"/>
    <xf numFmtId="0" fontId="17" fillId="0" borderId="0" xfId="0" applyFont="1" applyAlignment="1" applyProtection="1"/>
    <xf numFmtId="0" fontId="17" fillId="0" borderId="0" xfId="0" applyFont="1" applyAlignment="1" applyProtection="1">
      <alignment horizontal="center"/>
    </xf>
    <xf numFmtId="0" fontId="15" fillId="0" borderId="0" xfId="0" applyFont="1" applyAlignment="1" applyProtection="1">
      <alignment horizontal="right"/>
    </xf>
    <xf numFmtId="0" fontId="15" fillId="0" borderId="25" xfId="0" applyFont="1" applyBorder="1" applyAlignment="1" applyProtection="1">
      <alignment horizontal="center" vertical="center"/>
    </xf>
    <xf numFmtId="0" fontId="16" fillId="0" borderId="41" xfId="0" applyFont="1" applyBorder="1" applyAlignment="1" applyProtection="1">
      <alignment vertical="center"/>
    </xf>
    <xf numFmtId="0" fontId="16" fillId="0" borderId="8" xfId="0" applyFont="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35" xfId="0" applyFont="1" applyBorder="1" applyAlignment="1" applyProtection="1">
      <alignment horizontal="center" vertical="center"/>
    </xf>
    <xf numFmtId="0" fontId="15" fillId="0" borderId="7" xfId="0" applyFont="1" applyBorder="1" applyAlignment="1" applyProtection="1">
      <alignment horizontal="center" vertical="center"/>
    </xf>
    <xf numFmtId="0" fontId="16" fillId="0" borderId="0" xfId="0" applyFont="1" applyAlignment="1" applyProtection="1">
      <alignment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vertical="center"/>
    </xf>
    <xf numFmtId="0" fontId="15" fillId="0" borderId="1" xfId="0" applyFont="1" applyBorder="1" applyAlignment="1" applyProtection="1">
      <alignment horizontal="center" vertical="center"/>
    </xf>
    <xf numFmtId="0" fontId="18"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6" fillId="0" borderId="4" xfId="0" applyFont="1" applyBorder="1" applyAlignment="1" applyProtection="1">
      <alignment vertical="center"/>
    </xf>
    <xf numFmtId="0" fontId="16" fillId="0" borderId="1" xfId="0" applyFont="1" applyBorder="1" applyAlignment="1" applyProtection="1">
      <alignment horizontal="right" vertical="center"/>
    </xf>
    <xf numFmtId="0" fontId="16" fillId="0" borderId="2" xfId="0" applyFont="1" applyBorder="1" applyAlignment="1" applyProtection="1">
      <alignment horizontal="right" vertical="center"/>
    </xf>
    <xf numFmtId="0" fontId="16" fillId="0" borderId="7" xfId="0" applyFont="1" applyBorder="1" applyAlignment="1" applyProtection="1">
      <alignment horizontal="right" vertical="center"/>
    </xf>
    <xf numFmtId="0" fontId="16" fillId="0" borderId="35" xfId="0" applyFont="1" applyBorder="1" applyAlignment="1" applyProtection="1">
      <alignment horizontal="right" vertical="center"/>
    </xf>
    <xf numFmtId="0" fontId="16" fillId="0" borderId="5" xfId="0" applyFont="1" applyBorder="1" applyAlignment="1" applyProtection="1">
      <alignment horizontal="right" vertical="center"/>
    </xf>
    <xf numFmtId="0" fontId="16" fillId="0" borderId="8" xfId="0" applyFont="1" applyBorder="1" applyAlignment="1" applyProtection="1">
      <alignment vertical="center"/>
    </xf>
    <xf numFmtId="0" fontId="16" fillId="0" borderId="0" xfId="0" applyFont="1" applyBorder="1" applyAlignment="1" applyProtection="1">
      <alignment vertical="center"/>
    </xf>
    <xf numFmtId="199" fontId="16" fillId="0" borderId="6" xfId="0" applyNumberFormat="1" applyFont="1" applyFill="1" applyBorder="1" applyAlignment="1">
      <alignment vertical="center"/>
    </xf>
    <xf numFmtId="199" fontId="16" fillId="0" borderId="6" xfId="0" applyNumberFormat="1" applyFont="1" applyBorder="1" applyAlignment="1">
      <alignment vertical="center"/>
    </xf>
    <xf numFmtId="199" fontId="16" fillId="0" borderId="6" xfId="0" applyNumberFormat="1" applyFont="1" applyBorder="1" applyAlignment="1" applyProtection="1">
      <alignment vertical="center"/>
    </xf>
    <xf numFmtId="198" fontId="16" fillId="0" borderId="43" xfId="0" applyNumberFormat="1" applyFont="1" applyBorder="1" applyAlignment="1" applyProtection="1">
      <alignment horizontal="right" vertical="center"/>
    </xf>
    <xf numFmtId="183" fontId="16" fillId="0" borderId="35" xfId="0" applyNumberFormat="1" applyFont="1" applyBorder="1" applyAlignment="1" applyProtection="1">
      <alignment horizontal="right" vertical="center"/>
    </xf>
    <xf numFmtId="0" fontId="16" fillId="0" borderId="44" xfId="0" applyFont="1" applyBorder="1" applyAlignment="1" applyProtection="1">
      <alignment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vertical="center"/>
    </xf>
    <xf numFmtId="199" fontId="16" fillId="0" borderId="11" xfId="0" applyNumberFormat="1" applyFont="1" applyBorder="1" applyAlignment="1" applyProtection="1">
      <alignment vertical="center"/>
    </xf>
    <xf numFmtId="198" fontId="16" fillId="0" borderId="6" xfId="0" applyNumberFormat="1" applyFont="1" applyBorder="1" applyAlignment="1" applyProtection="1">
      <alignment horizontal="right" vertical="center"/>
    </xf>
    <xf numFmtId="199" fontId="16" fillId="0" borderId="5" xfId="0" applyNumberFormat="1" applyFont="1" applyBorder="1" applyAlignment="1">
      <alignment vertical="center"/>
    </xf>
    <xf numFmtId="0" fontId="16" fillId="0" borderId="3" xfId="0" applyFont="1" applyBorder="1" applyAlignment="1" applyProtection="1">
      <alignment horizontal="center" vertical="center"/>
    </xf>
    <xf numFmtId="198" fontId="16" fillId="0" borderId="8" xfId="0" applyNumberFormat="1" applyFont="1" applyBorder="1" applyAlignment="1" applyProtection="1">
      <alignment horizontal="right" vertical="center"/>
    </xf>
    <xf numFmtId="0" fontId="16" fillId="0" borderId="12" xfId="0" applyFont="1" applyBorder="1" applyAlignment="1" applyProtection="1">
      <alignment vertical="center"/>
    </xf>
    <xf numFmtId="0" fontId="16" fillId="0" borderId="13" xfId="0" applyFont="1" applyBorder="1" applyAlignment="1" applyProtection="1">
      <alignment horizontal="center" vertical="center"/>
    </xf>
    <xf numFmtId="0" fontId="16" fillId="0" borderId="14" xfId="0" applyFont="1" applyBorder="1" applyAlignment="1" applyProtection="1">
      <alignment vertical="center"/>
    </xf>
    <xf numFmtId="199" fontId="16" fillId="0" borderId="12" xfId="0" applyNumberFormat="1" applyFont="1" applyBorder="1" applyAlignment="1" applyProtection="1">
      <alignment vertical="center"/>
    </xf>
    <xf numFmtId="199" fontId="16" fillId="0" borderId="45" xfId="0" applyNumberFormat="1" applyFont="1" applyBorder="1" applyAlignment="1" applyProtection="1">
      <alignment vertical="center"/>
    </xf>
    <xf numFmtId="198" fontId="16" fillId="0" borderId="46" xfId="0" applyNumberFormat="1" applyFont="1" applyBorder="1" applyAlignment="1" applyProtection="1">
      <alignment horizontal="right" vertical="center"/>
    </xf>
    <xf numFmtId="0" fontId="16" fillId="0" borderId="1" xfId="0" applyFont="1" applyBorder="1" applyAlignment="1" applyProtection="1">
      <alignment vertical="center"/>
    </xf>
    <xf numFmtId="199" fontId="16" fillId="0" borderId="1" xfId="0" applyNumberFormat="1" applyFont="1" applyBorder="1" applyAlignment="1" applyProtection="1">
      <alignment vertical="center"/>
    </xf>
    <xf numFmtId="183" fontId="16" fillId="0" borderId="38" xfId="0" applyNumberFormat="1" applyFont="1" applyBorder="1" applyAlignment="1" applyProtection="1">
      <alignment horizontal="right" vertical="center"/>
    </xf>
    <xf numFmtId="0" fontId="16" fillId="0" borderId="17" xfId="0" applyFont="1" applyBorder="1" applyAlignment="1" applyProtection="1">
      <alignment vertical="center"/>
    </xf>
    <xf numFmtId="0" fontId="16" fillId="0" borderId="17" xfId="0" applyFont="1" applyBorder="1" applyAlignment="1" applyProtection="1">
      <alignment horizontal="center" vertical="center"/>
    </xf>
    <xf numFmtId="199" fontId="16" fillId="0" borderId="17" xfId="0" applyNumberFormat="1" applyFont="1" applyBorder="1" applyAlignment="1">
      <alignment vertical="center"/>
    </xf>
    <xf numFmtId="199" fontId="16" fillId="0" borderId="17" xfId="0" applyNumberFormat="1" applyFont="1" applyBorder="1" applyAlignment="1" applyProtection="1">
      <alignment vertical="center"/>
    </xf>
    <xf numFmtId="198" fontId="16" fillId="0" borderId="17" xfId="0" applyNumberFormat="1" applyFont="1" applyBorder="1" applyAlignment="1" applyProtection="1">
      <alignment horizontal="right" vertical="center"/>
    </xf>
    <xf numFmtId="199" fontId="16" fillId="0" borderId="0" xfId="0" applyNumberFormat="1" applyFont="1" applyBorder="1" applyAlignment="1">
      <alignment vertical="center"/>
    </xf>
    <xf numFmtId="199" fontId="16" fillId="0" borderId="0" xfId="0" applyNumberFormat="1" applyFont="1" applyBorder="1" applyAlignment="1" applyProtection="1">
      <alignment vertical="center"/>
    </xf>
    <xf numFmtId="198" fontId="16" fillId="0" borderId="0" xfId="0" applyNumberFormat="1" applyFont="1" applyBorder="1" applyAlignment="1" applyProtection="1">
      <alignment horizontal="right" vertical="center"/>
    </xf>
    <xf numFmtId="0" fontId="16" fillId="0" borderId="0" xfId="0" applyFont="1" applyBorder="1" applyAlignment="1" applyProtection="1">
      <alignment horizontal="center" vertical="center"/>
    </xf>
    <xf numFmtId="0" fontId="17" fillId="0" borderId="0" xfId="0" applyFont="1" applyBorder="1" applyAlignment="1" applyProtection="1">
      <alignment vertical="center"/>
    </xf>
    <xf numFmtId="177" fontId="17" fillId="0" borderId="0" xfId="0" applyNumberFormat="1" applyFont="1" applyBorder="1" applyAlignment="1" applyProtection="1">
      <alignment vertical="center"/>
    </xf>
    <xf numFmtId="183" fontId="17" fillId="0" borderId="0" xfId="0" applyNumberFormat="1" applyFont="1" applyBorder="1" applyAlignment="1" applyProtection="1">
      <alignment horizontal="right" vertical="center"/>
    </xf>
    <xf numFmtId="0" fontId="15" fillId="0" borderId="0" xfId="0" applyFont="1" applyAlignment="1">
      <alignment vertical="center"/>
    </xf>
    <xf numFmtId="177" fontId="16" fillId="0" borderId="0" xfId="0" applyNumberFormat="1" applyFont="1" applyBorder="1" applyAlignment="1">
      <alignment vertical="center"/>
    </xf>
    <xf numFmtId="177" fontId="16" fillId="0" borderId="0" xfId="0" applyNumberFormat="1" applyFont="1" applyBorder="1" applyAlignment="1" applyProtection="1">
      <alignment vertical="center"/>
    </xf>
    <xf numFmtId="183" fontId="16" fillId="0" borderId="0" xfId="0" applyNumberFormat="1" applyFont="1" applyBorder="1" applyAlignment="1" applyProtection="1">
      <alignment horizontal="right" vertical="center"/>
    </xf>
    <xf numFmtId="198" fontId="16" fillId="0" borderId="47" xfId="0" applyNumberFormat="1" applyFont="1" applyBorder="1" applyAlignment="1" applyProtection="1">
      <alignment horizontal="right" vertical="center"/>
    </xf>
    <xf numFmtId="198" fontId="16" fillId="0" borderId="3" xfId="0" applyNumberFormat="1" applyFont="1" applyBorder="1" applyAlignment="1" applyProtection="1">
      <alignment horizontal="right" vertical="center"/>
    </xf>
    <xf numFmtId="0" fontId="16" fillId="0" borderId="0" xfId="0" applyFont="1" applyBorder="1" applyProtection="1"/>
    <xf numFmtId="0" fontId="16" fillId="0" borderId="0" xfId="0" applyFont="1" applyBorder="1" applyAlignment="1" applyProtection="1">
      <alignment horizontal="center"/>
    </xf>
    <xf numFmtId="177" fontId="16" fillId="0" borderId="0" xfId="0" applyNumberFormat="1" applyFont="1" applyBorder="1"/>
    <xf numFmtId="177" fontId="16" fillId="0" borderId="0" xfId="0" applyNumberFormat="1" applyFont="1" applyBorder="1" applyProtection="1"/>
    <xf numFmtId="183" fontId="16" fillId="0" borderId="0" xfId="0" applyNumberFormat="1" applyFont="1" applyBorder="1" applyAlignment="1" applyProtection="1">
      <alignment horizontal="right"/>
    </xf>
    <xf numFmtId="0" fontId="15" fillId="0" borderId="0" xfId="0" applyFont="1" applyAlignment="1">
      <alignment horizontal="center"/>
    </xf>
    <xf numFmtId="0" fontId="21" fillId="0" borderId="0" xfId="0" applyFont="1" applyAlignment="1">
      <alignment vertical="center"/>
    </xf>
    <xf numFmtId="0" fontId="21" fillId="0" borderId="0" xfId="0" applyFont="1"/>
    <xf numFmtId="0" fontId="21" fillId="0" borderId="0" xfId="0" applyFont="1" applyFill="1" applyAlignment="1">
      <alignment vertical="center"/>
    </xf>
    <xf numFmtId="177" fontId="21" fillId="0" borderId="0" xfId="0" applyNumberFormat="1" applyFont="1" applyFill="1" applyAlignment="1">
      <alignment vertical="center"/>
    </xf>
    <xf numFmtId="177" fontId="21" fillId="0" borderId="0" xfId="0" applyNumberFormat="1" applyFont="1" applyAlignment="1">
      <alignment vertical="center"/>
    </xf>
    <xf numFmtId="177" fontId="21" fillId="0" borderId="0" xfId="0" applyNumberFormat="1" applyFont="1" applyFill="1" applyAlignment="1">
      <alignment horizontal="right" vertical="center"/>
    </xf>
    <xf numFmtId="177" fontId="21" fillId="0" borderId="0" xfId="0" applyNumberFormat="1" applyFont="1" applyAlignment="1">
      <alignment horizontal="right" vertical="center"/>
    </xf>
    <xf numFmtId="0" fontId="21" fillId="0" borderId="27" xfId="0" applyFont="1" applyBorder="1" applyAlignment="1">
      <alignment horizontal="center" vertical="center"/>
    </xf>
    <xf numFmtId="0" fontId="21" fillId="0" borderId="32"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48" xfId="0" applyFont="1" applyFill="1" applyBorder="1" applyAlignment="1">
      <alignment horizontal="center" vertical="center"/>
    </xf>
    <xf numFmtId="177" fontId="21" fillId="0" borderId="27" xfId="0" applyNumberFormat="1" applyFont="1" applyFill="1" applyBorder="1" applyAlignment="1">
      <alignment horizontal="center" vertical="center"/>
    </xf>
    <xf numFmtId="0" fontId="21" fillId="0" borderId="0" xfId="0" applyFont="1" applyAlignment="1">
      <alignment horizontal="center"/>
    </xf>
    <xf numFmtId="0" fontId="21" fillId="0" borderId="35" xfId="0" applyFont="1" applyBorder="1" applyAlignment="1">
      <alignment horizontal="center" vertical="center"/>
    </xf>
    <xf numFmtId="0" fontId="21" fillId="0" borderId="31"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49" xfId="0" applyFont="1" applyFill="1" applyBorder="1" applyAlignment="1">
      <alignment horizontal="center" vertical="center"/>
    </xf>
    <xf numFmtId="194" fontId="21" fillId="0" borderId="0" xfId="0" applyNumberFormat="1" applyFont="1" applyFill="1" applyBorder="1" applyAlignment="1">
      <alignment horizontal="center" vertical="center"/>
    </xf>
    <xf numFmtId="177" fontId="21" fillId="0" borderId="35" xfId="0" applyNumberFormat="1" applyFont="1" applyFill="1" applyBorder="1" applyAlignment="1">
      <alignment horizontal="center" vertical="center"/>
    </xf>
    <xf numFmtId="0" fontId="21" fillId="0" borderId="28" xfId="0" applyFont="1" applyBorder="1" applyAlignment="1">
      <alignment vertical="center"/>
    </xf>
    <xf numFmtId="0" fontId="21" fillId="0" borderId="36"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28" xfId="0" applyFont="1" applyFill="1" applyBorder="1" applyAlignment="1">
      <alignment horizontal="right" vertical="center"/>
    </xf>
    <xf numFmtId="0" fontId="21" fillId="0" borderId="16" xfId="0" applyFont="1" applyFill="1" applyBorder="1" applyAlignment="1">
      <alignment horizontal="right" vertical="center"/>
    </xf>
    <xf numFmtId="0" fontId="21" fillId="0" borderId="50" xfId="0" applyFont="1" applyFill="1" applyBorder="1" applyAlignment="1">
      <alignment horizontal="right" vertical="center"/>
    </xf>
    <xf numFmtId="0" fontId="21" fillId="0" borderId="36" xfId="0" applyFont="1" applyFill="1" applyBorder="1" applyAlignment="1">
      <alignment horizontal="right" vertical="center"/>
    </xf>
    <xf numFmtId="177" fontId="21" fillId="0" borderId="28" xfId="0" applyNumberFormat="1" applyFont="1" applyFill="1" applyBorder="1" applyAlignment="1">
      <alignment horizontal="right" vertical="center"/>
    </xf>
    <xf numFmtId="177" fontId="21" fillId="0" borderId="28" xfId="0" applyNumberFormat="1" applyFont="1" applyBorder="1" applyAlignment="1">
      <alignment horizontal="right" vertical="center"/>
    </xf>
    <xf numFmtId="0" fontId="21" fillId="0" borderId="38" xfId="0" applyFont="1" applyBorder="1" applyAlignment="1">
      <alignment vertical="center" shrinkToFit="1"/>
    </xf>
    <xf numFmtId="0" fontId="21" fillId="0" borderId="35" xfId="0" applyFont="1" applyBorder="1" applyAlignment="1">
      <alignment vertical="center" shrinkToFit="1"/>
    </xf>
    <xf numFmtId="202" fontId="21" fillId="0" borderId="0" xfId="0" applyNumberFormat="1" applyFont="1" applyFill="1" applyAlignment="1" applyProtection="1">
      <alignment horizontal="center"/>
    </xf>
    <xf numFmtId="202" fontId="21" fillId="0" borderId="37" xfId="0" applyNumberFormat="1" applyFont="1" applyFill="1" applyBorder="1" applyAlignment="1" applyProtection="1">
      <alignment horizontal="right"/>
    </xf>
    <xf numFmtId="202" fontId="21" fillId="0" borderId="32" xfId="0" applyNumberFormat="1" applyFont="1" applyFill="1" applyBorder="1" applyAlignment="1" applyProtection="1">
      <alignment horizontal="right"/>
    </xf>
    <xf numFmtId="199" fontId="21" fillId="0" borderId="35" xfId="0" applyNumberFormat="1" applyFont="1" applyFill="1" applyBorder="1" applyAlignment="1">
      <alignment vertical="center"/>
    </xf>
    <xf numFmtId="199" fontId="21" fillId="0" borderId="0" xfId="0" applyNumberFormat="1" applyFont="1" applyFill="1" applyBorder="1" applyAlignment="1">
      <alignment vertical="center"/>
    </xf>
    <xf numFmtId="199" fontId="21" fillId="0" borderId="49" xfId="0" applyNumberFormat="1" applyFont="1" applyFill="1" applyBorder="1" applyAlignment="1">
      <alignment vertical="center"/>
    </xf>
    <xf numFmtId="199" fontId="21" fillId="0" borderId="31" xfId="0" applyNumberFormat="1" applyFont="1" applyFill="1" applyBorder="1" applyAlignment="1">
      <alignment vertical="center"/>
    </xf>
    <xf numFmtId="198" fontId="21" fillId="0" borderId="27" xfId="0" applyNumberFormat="1" applyFont="1" applyBorder="1" applyAlignment="1" applyProtection="1">
      <alignment horizontal="right" vertical="center"/>
    </xf>
    <xf numFmtId="202" fontId="21" fillId="0" borderId="38" xfId="0" applyNumberFormat="1" applyFont="1" applyFill="1" applyBorder="1" applyAlignment="1" applyProtection="1">
      <alignment horizontal="right"/>
    </xf>
    <xf numFmtId="202" fontId="21" fillId="0" borderId="31" xfId="0" applyNumberFormat="1" applyFont="1" applyFill="1" applyBorder="1" applyAlignment="1" applyProtection="1">
      <alignment horizontal="right"/>
    </xf>
    <xf numFmtId="198" fontId="21" fillId="0" borderId="35" xfId="0" applyNumberFormat="1" applyFont="1" applyBorder="1" applyAlignment="1" applyProtection="1">
      <alignment horizontal="right" vertical="center"/>
    </xf>
    <xf numFmtId="0" fontId="21" fillId="0" borderId="39" xfId="0" applyFont="1" applyBorder="1" applyAlignment="1">
      <alignment vertical="center" shrinkToFit="1"/>
    </xf>
    <xf numFmtId="0" fontId="21" fillId="0" borderId="28" xfId="0" applyFont="1" applyBorder="1" applyAlignment="1">
      <alignment vertical="center" shrinkToFit="1"/>
    </xf>
    <xf numFmtId="199" fontId="21" fillId="0" borderId="28" xfId="0" applyNumberFormat="1" applyFont="1" applyFill="1" applyBorder="1" applyAlignment="1">
      <alignment vertical="center"/>
    </xf>
    <xf numFmtId="199" fontId="21" fillId="0" borderId="16" xfId="0" applyNumberFormat="1" applyFont="1" applyFill="1" applyBorder="1" applyAlignment="1">
      <alignment vertical="center"/>
    </xf>
    <xf numFmtId="199" fontId="21" fillId="0" borderId="50" xfId="0" applyNumberFormat="1" applyFont="1" applyFill="1" applyBorder="1" applyAlignment="1">
      <alignment vertical="center"/>
    </xf>
    <xf numFmtId="199" fontId="21" fillId="0" borderId="36" xfId="0" applyNumberFormat="1" applyFont="1" applyFill="1" applyBorder="1" applyAlignment="1">
      <alignment vertical="center"/>
    </xf>
    <xf numFmtId="198" fontId="21" fillId="0" borderId="28" xfId="0" applyNumberFormat="1" applyFont="1" applyBorder="1" applyAlignment="1" applyProtection="1">
      <alignment horizontal="right" vertical="center"/>
    </xf>
    <xf numFmtId="202" fontId="21" fillId="0" borderId="17" xfId="0" applyNumberFormat="1" applyFont="1" applyFill="1" applyBorder="1" applyAlignment="1" applyProtection="1">
      <alignment horizontal="center"/>
    </xf>
    <xf numFmtId="202" fontId="21" fillId="0" borderId="32" xfId="0" applyNumberFormat="1" applyFont="1" applyFill="1" applyBorder="1" applyAlignment="1" applyProtection="1">
      <alignment horizontal="center"/>
    </xf>
    <xf numFmtId="202" fontId="21" fillId="0" borderId="0" xfId="0" applyNumberFormat="1" applyFont="1" applyFill="1" applyBorder="1" applyAlignment="1" applyProtection="1">
      <alignment horizontal="center"/>
    </xf>
    <xf numFmtId="202" fontId="21" fillId="0" borderId="31" xfId="0" applyNumberFormat="1" applyFont="1" applyFill="1" applyBorder="1" applyAlignment="1" applyProtection="1">
      <alignment horizontal="center"/>
    </xf>
    <xf numFmtId="202" fontId="21" fillId="0" borderId="16" xfId="0" applyNumberFormat="1" applyFont="1" applyFill="1" applyBorder="1" applyAlignment="1" applyProtection="1">
      <alignment horizontal="center"/>
    </xf>
    <xf numFmtId="202" fontId="21" fillId="0" borderId="39" xfId="0" applyNumberFormat="1" applyFont="1" applyFill="1" applyBorder="1" applyAlignment="1" applyProtection="1">
      <alignment horizontal="right"/>
    </xf>
    <xf numFmtId="202" fontId="21" fillId="0" borderId="36" xfId="0" applyNumberFormat="1" applyFont="1" applyFill="1" applyBorder="1" applyAlignment="1" applyProtection="1">
      <alignment horizontal="right"/>
    </xf>
    <xf numFmtId="202" fontId="21" fillId="0" borderId="36" xfId="0" applyNumberFormat="1" applyFont="1" applyFill="1" applyBorder="1" applyAlignment="1" applyProtection="1">
      <alignment horizontal="center"/>
    </xf>
    <xf numFmtId="0" fontId="21" fillId="0" borderId="27" xfId="0" applyFont="1" applyBorder="1" applyAlignment="1">
      <alignment vertical="center" shrinkToFit="1"/>
    </xf>
    <xf numFmtId="199" fontId="21" fillId="0" borderId="39" xfId="0" applyNumberFormat="1" applyFont="1" applyFill="1" applyBorder="1" applyAlignment="1">
      <alignment vertical="center"/>
    </xf>
    <xf numFmtId="199" fontId="21" fillId="0" borderId="32" xfId="0" applyNumberFormat="1" applyFont="1" applyFill="1" applyBorder="1" applyAlignment="1">
      <alignment vertical="center"/>
    </xf>
    <xf numFmtId="0" fontId="21" fillId="0" borderId="51" xfId="0" applyFont="1" applyBorder="1" applyAlignment="1">
      <alignment vertical="center" shrinkToFit="1"/>
    </xf>
    <xf numFmtId="202" fontId="21" fillId="0" borderId="52" xfId="0" applyNumberFormat="1" applyFont="1" applyFill="1" applyBorder="1" applyAlignment="1" applyProtection="1">
      <alignment horizontal="center"/>
    </xf>
    <xf numFmtId="202" fontId="21" fillId="0" borderId="53" xfId="0" applyNumberFormat="1" applyFont="1" applyFill="1" applyBorder="1" applyAlignment="1" applyProtection="1">
      <alignment horizontal="right"/>
    </xf>
    <xf numFmtId="202" fontId="21" fillId="0" borderId="54" xfId="0" applyNumberFormat="1" applyFont="1" applyFill="1" applyBorder="1" applyAlignment="1" applyProtection="1">
      <alignment horizontal="right"/>
    </xf>
    <xf numFmtId="199" fontId="21" fillId="0" borderId="51" xfId="0" applyNumberFormat="1" applyFont="1" applyFill="1" applyBorder="1" applyAlignment="1">
      <alignment vertical="center"/>
    </xf>
    <xf numFmtId="199" fontId="21" fillId="0" borderId="53" xfId="0" applyNumberFormat="1" applyFont="1" applyFill="1" applyBorder="1" applyAlignment="1">
      <alignment vertical="center"/>
    </xf>
    <xf numFmtId="199" fontId="21" fillId="0" borderId="55" xfId="0" applyNumberFormat="1" applyFont="1" applyFill="1" applyBorder="1" applyAlignment="1">
      <alignment vertical="center"/>
    </xf>
    <xf numFmtId="199" fontId="21" fillId="0" borderId="52" xfId="0" applyNumberFormat="1" applyFont="1" applyFill="1" applyBorder="1" applyAlignment="1">
      <alignment vertical="center"/>
    </xf>
    <xf numFmtId="199" fontId="21" fillId="0" borderId="54" xfId="0" applyNumberFormat="1" applyFont="1" applyFill="1" applyBorder="1" applyAlignment="1">
      <alignment vertical="center"/>
    </xf>
    <xf numFmtId="199" fontId="21" fillId="0" borderId="60" xfId="0" applyNumberFormat="1" applyFont="1" applyFill="1" applyBorder="1" applyAlignment="1">
      <alignment vertical="top"/>
    </xf>
    <xf numFmtId="205" fontId="21" fillId="0" borderId="50" xfId="0" applyNumberFormat="1" applyFont="1" applyFill="1" applyBorder="1" applyAlignment="1">
      <alignment vertical="top"/>
    </xf>
    <xf numFmtId="199" fontId="21" fillId="0" borderId="38" xfId="0" applyNumberFormat="1" applyFont="1" applyFill="1" applyBorder="1" applyAlignment="1">
      <alignment vertical="center"/>
    </xf>
    <xf numFmtId="198" fontId="21" fillId="0" borderId="35" xfId="0" applyNumberFormat="1" applyFont="1" applyBorder="1" applyAlignment="1">
      <alignment horizontal="right" vertical="center"/>
    </xf>
    <xf numFmtId="198" fontId="21" fillId="0" borderId="28" xfId="0" applyNumberFormat="1" applyFont="1" applyBorder="1" applyAlignment="1">
      <alignment horizontal="right" vertical="center"/>
    </xf>
    <xf numFmtId="198" fontId="21" fillId="0" borderId="27" xfId="0" applyNumberFormat="1" applyFont="1" applyBorder="1" applyAlignment="1">
      <alignment horizontal="right" vertical="center"/>
    </xf>
    <xf numFmtId="199" fontId="21" fillId="0" borderId="60" xfId="0" applyNumberFormat="1" applyFont="1" applyFill="1" applyBorder="1" applyAlignment="1">
      <alignment horizontal="right" vertical="top"/>
    </xf>
    <xf numFmtId="205" fontId="21" fillId="0" borderId="70" xfId="0" applyNumberFormat="1" applyFont="1" applyFill="1" applyBorder="1" applyAlignment="1">
      <alignment vertical="top"/>
    </xf>
    <xf numFmtId="198" fontId="21" fillId="0" borderId="0" xfId="0" applyNumberFormat="1" applyFont="1" applyBorder="1" applyAlignment="1">
      <alignment horizontal="right" vertical="center"/>
    </xf>
    <xf numFmtId="0" fontId="21" fillId="0" borderId="0" xfId="0" applyFont="1" applyFill="1"/>
    <xf numFmtId="177" fontId="21" fillId="0" borderId="0" xfId="0" applyNumberFormat="1" applyFont="1" applyFill="1"/>
    <xf numFmtId="198" fontId="21" fillId="0" borderId="0" xfId="0" applyNumberFormat="1" applyFont="1" applyBorder="1" applyAlignment="1">
      <alignment horizontal="right"/>
    </xf>
    <xf numFmtId="177" fontId="21" fillId="0" borderId="0" xfId="0" applyNumberFormat="1" applyFont="1"/>
    <xf numFmtId="38" fontId="22" fillId="0" borderId="0" xfId="1" applyFont="1"/>
    <xf numFmtId="38" fontId="23" fillId="0" borderId="0" xfId="1" applyFont="1"/>
    <xf numFmtId="185" fontId="23" fillId="0" borderId="0" xfId="1" applyNumberFormat="1" applyFont="1"/>
    <xf numFmtId="38" fontId="24" fillId="0" borderId="0" xfId="1" applyFont="1"/>
    <xf numFmtId="38" fontId="24" fillId="0" borderId="0" xfId="1" applyFont="1" applyAlignment="1">
      <alignment horizontal="right"/>
    </xf>
    <xf numFmtId="38" fontId="25" fillId="0" borderId="28" xfId="1" applyFont="1" applyBorder="1" applyAlignment="1">
      <alignment horizontal="center"/>
    </xf>
    <xf numFmtId="38" fontId="25" fillId="0" borderId="26" xfId="1" applyFont="1" applyBorder="1" applyAlignment="1">
      <alignment horizontal="center"/>
    </xf>
    <xf numFmtId="185" fontId="25" fillId="0" borderId="40" xfId="1" applyNumberFormat="1" applyFont="1" applyBorder="1" applyAlignment="1">
      <alignment horizontal="center"/>
    </xf>
    <xf numFmtId="38" fontId="24" fillId="0" borderId="26" xfId="1" applyFont="1" applyBorder="1"/>
    <xf numFmtId="199" fontId="24" fillId="0" borderId="26" xfId="1" applyNumberFormat="1" applyFont="1" applyBorder="1"/>
    <xf numFmtId="198" fontId="24" fillId="0" borderId="40" xfId="1" applyNumberFormat="1" applyFont="1" applyBorder="1" applyAlignment="1">
      <alignment horizontal="right"/>
    </xf>
    <xf numFmtId="38" fontId="24" fillId="0" borderId="35" xfId="1" applyFont="1" applyBorder="1"/>
    <xf numFmtId="199" fontId="24" fillId="0" borderId="35" xfId="1" applyNumberFormat="1" applyFont="1" applyBorder="1"/>
    <xf numFmtId="198" fontId="24" fillId="0" borderId="31" xfId="1" applyNumberFormat="1" applyFont="1" applyBorder="1" applyAlignment="1">
      <alignment horizontal="right"/>
    </xf>
    <xf numFmtId="199" fontId="24" fillId="0" borderId="35" xfId="1" quotePrefix="1" applyNumberFormat="1" applyFont="1" applyBorder="1" applyAlignment="1">
      <alignment horizontal="right"/>
    </xf>
    <xf numFmtId="38" fontId="24" fillId="2" borderId="35" xfId="1" applyFont="1" applyFill="1" applyBorder="1"/>
    <xf numFmtId="199" fontId="24" fillId="2" borderId="35" xfId="1" applyNumberFormat="1" applyFont="1" applyFill="1" applyBorder="1"/>
    <xf numFmtId="198" fontId="24" fillId="2" borderId="31" xfId="1" applyNumberFormat="1" applyFont="1" applyFill="1" applyBorder="1" applyAlignment="1">
      <alignment horizontal="right"/>
    </xf>
    <xf numFmtId="38" fontId="24" fillId="0" borderId="27" xfId="1" applyFont="1" applyBorder="1"/>
    <xf numFmtId="199" fontId="24" fillId="0" borderId="27" xfId="1" applyNumberFormat="1" applyFont="1" applyBorder="1"/>
    <xf numFmtId="198" fontId="24" fillId="0" borderId="32" xfId="1" applyNumberFormat="1" applyFont="1" applyBorder="1" applyAlignment="1">
      <alignment horizontal="right"/>
    </xf>
    <xf numFmtId="38" fontId="24" fillId="0" borderId="35" xfId="1" applyFont="1" applyBorder="1" applyAlignment="1">
      <alignment shrinkToFit="1"/>
    </xf>
    <xf numFmtId="38" fontId="24" fillId="2" borderId="28" xfId="1" applyFont="1" applyFill="1" applyBorder="1"/>
    <xf numFmtId="199" fontId="24" fillId="2" borderId="28" xfId="1" applyNumberFormat="1" applyFont="1" applyFill="1" applyBorder="1"/>
    <xf numFmtId="198" fontId="24" fillId="2" borderId="36" xfId="1" applyNumberFormat="1" applyFont="1" applyFill="1" applyBorder="1" applyAlignment="1">
      <alignment horizontal="right"/>
    </xf>
    <xf numFmtId="38" fontId="24" fillId="0" borderId="35" xfId="1" applyFont="1" applyBorder="1" applyAlignment="1">
      <alignment horizontal="left"/>
    </xf>
    <xf numFmtId="38" fontId="23" fillId="0" borderId="31" xfId="1" applyFont="1" applyBorder="1"/>
    <xf numFmtId="199" fontId="24" fillId="0" borderId="26" xfId="1" applyNumberFormat="1" applyFont="1" applyBorder="1" applyAlignment="1">
      <alignment horizontal="right"/>
    </xf>
    <xf numFmtId="38" fontId="24" fillId="2" borderId="26" xfId="1" applyFont="1" applyFill="1" applyBorder="1"/>
    <xf numFmtId="199" fontId="24" fillId="2" borderId="26" xfId="1" applyNumberFormat="1" applyFont="1" applyFill="1" applyBorder="1"/>
    <xf numFmtId="198" fontId="24" fillId="2" borderId="40" xfId="1" applyNumberFormat="1" applyFont="1" applyFill="1" applyBorder="1" applyAlignment="1">
      <alignment horizontal="right"/>
    </xf>
    <xf numFmtId="38" fontId="24" fillId="0" borderId="33" xfId="1" applyFont="1" applyBorder="1"/>
    <xf numFmtId="199" fontId="24" fillId="0" borderId="33" xfId="1" applyNumberFormat="1" applyFont="1" applyBorder="1"/>
    <xf numFmtId="198" fontId="24" fillId="0" borderId="33" xfId="1" applyNumberFormat="1" applyFont="1" applyBorder="1"/>
    <xf numFmtId="185" fontId="25" fillId="0" borderId="26" xfId="1" applyNumberFormat="1" applyFont="1" applyBorder="1" applyAlignment="1">
      <alignment horizontal="center"/>
    </xf>
    <xf numFmtId="198" fontId="24" fillId="0" borderId="35" xfId="1" applyNumberFormat="1" applyFont="1" applyBorder="1" applyAlignment="1">
      <alignment horizontal="right"/>
    </xf>
    <xf numFmtId="199" fontId="24" fillId="0" borderId="35" xfId="1" applyNumberFormat="1" applyFont="1" applyBorder="1" applyAlignment="1">
      <alignment horizontal="right"/>
    </xf>
    <xf numFmtId="198" fontId="24" fillId="0" borderId="35" xfId="1" quotePrefix="1" applyNumberFormat="1" applyFont="1" applyBorder="1" applyAlignment="1">
      <alignment horizontal="right"/>
    </xf>
    <xf numFmtId="198" fontId="24" fillId="2" borderId="28" xfId="1" applyNumberFormat="1" applyFont="1" applyFill="1" applyBorder="1" applyAlignment="1">
      <alignment horizontal="right"/>
    </xf>
    <xf numFmtId="38" fontId="24" fillId="0" borderId="17" xfId="1" applyFont="1" applyBorder="1"/>
    <xf numFmtId="199" fontId="24" fillId="0" borderId="17" xfId="1" applyNumberFormat="1" applyFont="1" applyBorder="1"/>
    <xf numFmtId="198" fontId="24" fillId="0" borderId="17" xfId="1" applyNumberFormat="1" applyFont="1" applyBorder="1"/>
    <xf numFmtId="198" fontId="24" fillId="2" borderId="35" xfId="1" applyNumberFormat="1" applyFont="1" applyFill="1" applyBorder="1" applyAlignment="1">
      <alignment horizontal="right"/>
    </xf>
    <xf numFmtId="198" fontId="24" fillId="0" borderId="33" xfId="1" applyNumberFormat="1" applyFont="1" applyBorder="1" applyAlignment="1">
      <alignment horizontal="right"/>
    </xf>
    <xf numFmtId="198" fontId="24" fillId="2" borderId="26" xfId="1" applyNumberFormat="1" applyFont="1" applyFill="1" applyBorder="1" applyAlignment="1">
      <alignment horizontal="right"/>
    </xf>
    <xf numFmtId="38" fontId="24" fillId="0" borderId="26" xfId="1" applyFont="1" applyBorder="1" applyAlignment="1"/>
    <xf numFmtId="198" fontId="24" fillId="0" borderId="26" xfId="1" applyNumberFormat="1" applyFont="1" applyBorder="1" applyAlignment="1">
      <alignment horizontal="right"/>
    </xf>
    <xf numFmtId="38" fontId="24" fillId="2" borderId="26" xfId="1" applyFont="1" applyFill="1" applyBorder="1" applyAlignment="1">
      <alignment shrinkToFit="1"/>
    </xf>
    <xf numFmtId="199" fontId="24" fillId="3" borderId="26" xfId="1" applyNumberFormat="1" applyFont="1" applyFill="1" applyBorder="1"/>
    <xf numFmtId="0" fontId="18" fillId="0" borderId="0" xfId="0" applyFont="1" applyAlignment="1" applyProtection="1">
      <alignment horizontal="right"/>
    </xf>
    <xf numFmtId="0" fontId="19" fillId="0" borderId="0" xfId="0" applyFont="1" applyAlignment="1"/>
    <xf numFmtId="0" fontId="19" fillId="0" borderId="4" xfId="0" applyFont="1" applyBorder="1" applyAlignment="1"/>
    <xf numFmtId="0" fontId="16" fillId="0" borderId="41" xfId="0" applyFont="1" applyBorder="1" applyAlignment="1" applyProtection="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6" fillId="0" borderId="8" xfId="0" applyFont="1" applyBorder="1" applyAlignment="1" applyProtection="1">
      <alignment horizontal="center" vertical="center" wrapText="1"/>
    </xf>
    <xf numFmtId="0" fontId="20" fillId="0" borderId="1" xfId="0" applyFont="1" applyBorder="1" applyAlignment="1">
      <alignment vertical="center" wrapText="1"/>
    </xf>
    <xf numFmtId="0" fontId="20" fillId="0" borderId="5" xfId="0" applyFont="1" applyBorder="1" applyAlignment="1">
      <alignment vertical="center" wrapText="1"/>
    </xf>
    <xf numFmtId="0" fontId="5" fillId="0" borderId="0" xfId="0" applyFont="1" applyAlignment="1" applyProtection="1">
      <alignment horizont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7" fillId="0" borderId="27" xfId="0" applyFont="1" applyBorder="1" applyAlignment="1" applyProtection="1">
      <alignment horizontal="center"/>
    </xf>
    <xf numFmtId="0" fontId="7" fillId="0" borderId="35" xfId="0" applyFont="1" applyBorder="1" applyAlignment="1" applyProtection="1">
      <alignment horizontal="center"/>
    </xf>
    <xf numFmtId="198" fontId="21" fillId="0" borderId="67" xfId="0" applyNumberFormat="1" applyFont="1" applyBorder="1" applyAlignment="1">
      <alignment horizontal="right" vertical="top"/>
    </xf>
    <xf numFmtId="0" fontId="21" fillId="0" borderId="58" xfId="0" applyFont="1" applyFill="1" applyBorder="1" applyAlignment="1">
      <alignment horizontal="center" vertical="top"/>
    </xf>
    <xf numFmtId="0" fontId="21" fillId="0" borderId="39" xfId="0" applyFont="1" applyFill="1" applyBorder="1" applyAlignment="1">
      <alignment horizontal="center" vertical="top"/>
    </xf>
    <xf numFmtId="0" fontId="21" fillId="0" borderId="57" xfId="0" applyFont="1" applyFill="1" applyBorder="1" applyAlignment="1">
      <alignment horizontal="center" vertical="top"/>
    </xf>
    <xf numFmtId="0" fontId="21" fillId="0" borderId="36" xfId="0" applyFont="1" applyFill="1" applyBorder="1" applyAlignment="1">
      <alignment horizontal="center" vertical="top"/>
    </xf>
    <xf numFmtId="199" fontId="21" fillId="0" borderId="65" xfId="0" applyNumberFormat="1" applyFont="1" applyFill="1" applyBorder="1" applyAlignment="1">
      <alignment horizontal="right" vertical="top"/>
    </xf>
    <xf numFmtId="199" fontId="21" fillId="0" borderId="67" xfId="0" applyNumberFormat="1" applyFont="1" applyFill="1" applyBorder="1" applyAlignment="1">
      <alignment horizontal="right" vertical="top"/>
    </xf>
    <xf numFmtId="199" fontId="21" fillId="0" borderId="67" xfId="0" applyNumberFormat="1" applyFont="1" applyFill="1" applyBorder="1" applyAlignment="1">
      <alignment horizontal="center" vertical="top"/>
    </xf>
    <xf numFmtId="199" fontId="21" fillId="0" borderId="66" xfId="0" applyNumberFormat="1" applyFont="1" applyFill="1" applyBorder="1" applyAlignment="1">
      <alignment horizontal="center" vertical="top"/>
    </xf>
    <xf numFmtId="0" fontId="21" fillId="0" borderId="65" xfId="0" applyFont="1" applyFill="1" applyBorder="1" applyAlignment="1">
      <alignment horizontal="center" vertical="top"/>
    </xf>
    <xf numFmtId="199" fontId="21" fillId="0" borderId="56" xfId="0" applyNumberFormat="1" applyFont="1" applyFill="1" applyBorder="1" applyAlignment="1">
      <alignment vertical="top"/>
    </xf>
    <xf numFmtId="199" fontId="21" fillId="0" borderId="26" xfId="0" applyNumberFormat="1" applyFont="1" applyFill="1" applyBorder="1" applyAlignment="1">
      <alignment vertical="top"/>
    </xf>
    <xf numFmtId="198" fontId="21" fillId="0" borderId="56" xfId="0" applyNumberFormat="1" applyFont="1" applyBorder="1" applyAlignment="1">
      <alignment vertical="top"/>
    </xf>
    <xf numFmtId="198" fontId="21" fillId="0" borderId="26" xfId="0" applyNumberFormat="1" applyFont="1" applyBorder="1" applyAlignment="1">
      <alignment vertical="top"/>
    </xf>
    <xf numFmtId="199" fontId="21" fillId="0" borderId="66" xfId="0" applyNumberFormat="1" applyFont="1" applyFill="1" applyBorder="1" applyAlignment="1">
      <alignment horizontal="right" vertical="top"/>
    </xf>
    <xf numFmtId="0" fontId="21" fillId="0" borderId="65" xfId="0" applyFont="1" applyBorder="1" applyAlignment="1">
      <alignment horizontal="center" vertical="top" shrinkToFit="1"/>
    </xf>
    <xf numFmtId="0" fontId="21" fillId="0" borderId="66" xfId="0" applyFont="1" applyBorder="1" applyAlignment="1">
      <alignment horizontal="center" vertical="top" shrinkToFit="1"/>
    </xf>
    <xf numFmtId="199" fontId="21" fillId="0" borderId="69" xfId="0" applyNumberFormat="1" applyFont="1" applyFill="1" applyBorder="1" applyAlignment="1">
      <alignment horizontal="right" vertical="top"/>
    </xf>
    <xf numFmtId="199" fontId="21" fillId="0" borderId="71" xfId="0" applyNumberFormat="1" applyFont="1" applyFill="1" applyBorder="1" applyAlignment="1">
      <alignment horizontal="right" vertical="top"/>
    </xf>
    <xf numFmtId="199" fontId="21" fillId="0" borderId="68" xfId="0" applyNumberFormat="1" applyFont="1" applyFill="1" applyBorder="1" applyAlignment="1">
      <alignment horizontal="right" vertical="top"/>
    </xf>
    <xf numFmtId="0" fontId="21" fillId="0" borderId="27" xfId="0" applyFont="1" applyBorder="1" applyAlignment="1">
      <alignment horizontal="center" vertical="center" wrapText="1"/>
    </xf>
    <xf numFmtId="0" fontId="19" fillId="0" borderId="35" xfId="0" applyFont="1" applyBorder="1" applyAlignment="1">
      <alignment vertical="center" wrapText="1"/>
    </xf>
    <xf numFmtId="0" fontId="19" fillId="0" borderId="28" xfId="0" applyFont="1" applyBorder="1" applyAlignment="1">
      <alignment vertical="center" wrapText="1"/>
    </xf>
    <xf numFmtId="0" fontId="21" fillId="0" borderId="56" xfId="0" applyFont="1" applyBorder="1" applyAlignment="1">
      <alignment horizontal="center" vertical="top" shrinkToFit="1"/>
    </xf>
    <xf numFmtId="0" fontId="21" fillId="0" borderId="26" xfId="0" applyFont="1" applyBorder="1" applyAlignment="1">
      <alignment horizontal="center" vertical="top" shrinkToFit="1"/>
    </xf>
    <xf numFmtId="199" fontId="21" fillId="0" borderId="57" xfId="0" applyNumberFormat="1" applyFont="1" applyFill="1" applyBorder="1" applyAlignment="1">
      <alignment horizontal="right" vertical="top"/>
    </xf>
    <xf numFmtId="199" fontId="21" fillId="0" borderId="36" xfId="0" applyNumberFormat="1" applyFont="1" applyFill="1" applyBorder="1" applyAlignment="1">
      <alignment horizontal="right" vertical="top"/>
    </xf>
    <xf numFmtId="199" fontId="21" fillId="0" borderId="56" xfId="0" applyNumberFormat="1" applyFont="1" applyFill="1" applyBorder="1" applyAlignment="1">
      <alignment horizontal="center" vertical="top"/>
    </xf>
    <xf numFmtId="199" fontId="21" fillId="0" borderId="26" xfId="0" applyNumberFormat="1" applyFont="1" applyFill="1" applyBorder="1" applyAlignment="1">
      <alignment horizontal="center" vertical="top"/>
    </xf>
    <xf numFmtId="199" fontId="21" fillId="0" borderId="56" xfId="0" applyNumberFormat="1" applyFont="1" applyFill="1" applyBorder="1" applyAlignment="1">
      <alignment horizontal="right" vertical="top"/>
    </xf>
    <xf numFmtId="199" fontId="21" fillId="0" borderId="26" xfId="0" applyNumberFormat="1" applyFont="1" applyFill="1" applyBorder="1" applyAlignment="1">
      <alignment horizontal="right" vertical="top"/>
    </xf>
    <xf numFmtId="199" fontId="21" fillId="0" borderId="59" xfId="0" applyNumberFormat="1" applyFont="1" applyFill="1" applyBorder="1" applyAlignment="1">
      <alignment horizontal="right" vertical="top"/>
    </xf>
    <xf numFmtId="199" fontId="21" fillId="0" borderId="30" xfId="0" applyNumberFormat="1" applyFont="1" applyFill="1" applyBorder="1" applyAlignment="1">
      <alignment horizontal="right" vertical="top"/>
    </xf>
    <xf numFmtId="199" fontId="21" fillId="0" borderId="61" xfId="0" applyNumberFormat="1" applyFont="1" applyFill="1" applyBorder="1" applyAlignment="1">
      <alignment horizontal="right" vertical="top"/>
    </xf>
    <xf numFmtId="199" fontId="21" fillId="0" borderId="33" xfId="0" applyNumberFormat="1" applyFont="1" applyFill="1" applyBorder="1" applyAlignment="1">
      <alignment horizontal="right" vertical="top"/>
    </xf>
    <xf numFmtId="199" fontId="21" fillId="0" borderId="62" xfId="0" applyNumberFormat="1" applyFont="1" applyFill="1" applyBorder="1" applyAlignment="1">
      <alignment horizontal="right" vertical="top"/>
    </xf>
    <xf numFmtId="199" fontId="21" fillId="0" borderId="64" xfId="0" applyNumberFormat="1" applyFont="1" applyFill="1" applyBorder="1" applyAlignment="1">
      <alignment horizontal="right" vertical="top"/>
    </xf>
    <xf numFmtId="199" fontId="21" fillId="0" borderId="63" xfId="0" applyNumberFormat="1" applyFont="1" applyFill="1" applyBorder="1" applyAlignment="1">
      <alignment horizontal="right" vertical="top"/>
    </xf>
    <xf numFmtId="199" fontId="21" fillId="0" borderId="40" xfId="0" applyNumberFormat="1" applyFont="1" applyFill="1" applyBorder="1" applyAlignment="1">
      <alignment horizontal="right" vertical="top"/>
    </xf>
    <xf numFmtId="0" fontId="21" fillId="0" borderId="38" xfId="0" applyFont="1" applyFill="1" applyBorder="1" applyAlignment="1">
      <alignment horizontal="center" vertical="center"/>
    </xf>
    <xf numFmtId="0" fontId="21" fillId="0" borderId="31" xfId="0" applyFont="1" applyFill="1" applyBorder="1" applyAlignment="1">
      <alignment horizontal="center" vertical="center"/>
    </xf>
    <xf numFmtId="38" fontId="24" fillId="0" borderId="27" xfId="1" applyFont="1" applyBorder="1" applyAlignment="1">
      <alignment horizontal="center" vertical="center"/>
    </xf>
    <xf numFmtId="38" fontId="24" fillId="0" borderId="28" xfId="1" applyFont="1" applyBorder="1" applyAlignment="1">
      <alignment horizontal="center" vertical="center"/>
    </xf>
    <xf numFmtId="38" fontId="24" fillId="0" borderId="30" xfId="1" applyFont="1" applyBorder="1" applyAlignment="1">
      <alignment horizontal="center"/>
    </xf>
    <xf numFmtId="38" fontId="24" fillId="0" borderId="33" xfId="1" applyFont="1" applyBorder="1" applyAlignment="1">
      <alignment horizontal="center"/>
    </xf>
    <xf numFmtId="38" fontId="24" fillId="0" borderId="40" xfId="1" applyFont="1" applyBorder="1" applyAlignment="1">
      <alignment horizontal="center"/>
    </xf>
    <xf numFmtId="199" fontId="24" fillId="0" borderId="30" xfId="1" applyNumberFormat="1" applyFont="1" applyBorder="1" applyAlignment="1">
      <alignment horizontal="center"/>
    </xf>
    <xf numFmtId="199" fontId="24" fillId="0" borderId="33" xfId="1" applyNumberFormat="1" applyFont="1" applyBorder="1" applyAlignment="1">
      <alignment horizontal="center"/>
    </xf>
    <xf numFmtId="199" fontId="24" fillId="0" borderId="40" xfId="1" applyNumberFormat="1" applyFont="1" applyBorder="1" applyAlignment="1">
      <alignment horizontal="center"/>
    </xf>
    <xf numFmtId="38" fontId="6" fillId="0" borderId="38" xfId="1" applyFont="1" applyBorder="1" applyAlignment="1">
      <alignment vertical="center" shrinkToFit="1"/>
    </xf>
    <xf numFmtId="38" fontId="6" fillId="0" borderId="31" xfId="1" applyFont="1" applyBorder="1" applyAlignment="1">
      <alignment vertical="center" shrinkToFit="1"/>
    </xf>
    <xf numFmtId="38" fontId="6" fillId="0" borderId="38" xfId="1" applyFont="1" applyBorder="1" applyAlignment="1">
      <alignment vertical="center"/>
    </xf>
    <xf numFmtId="38" fontId="6" fillId="0" borderId="31" xfId="1" applyFont="1" applyBorder="1" applyAlignment="1">
      <alignment vertical="center"/>
    </xf>
    <xf numFmtId="38" fontId="6" fillId="2" borderId="39" xfId="1" applyFont="1" applyFill="1" applyBorder="1" applyAlignment="1">
      <alignment vertical="center"/>
    </xf>
    <xf numFmtId="38" fontId="6" fillId="2" borderId="36" xfId="1" applyFont="1" applyFill="1" applyBorder="1" applyAlignment="1">
      <alignment vertical="center"/>
    </xf>
    <xf numFmtId="38" fontId="6" fillId="0" borderId="39" xfId="1" applyFont="1" applyBorder="1" applyAlignment="1">
      <alignment horizontal="distributed" vertical="center" wrapText="1" shrinkToFit="1"/>
    </xf>
    <xf numFmtId="0" fontId="0" fillId="0" borderId="36" xfId="0" applyBorder="1" applyAlignment="1">
      <alignment horizontal="distributed" vertical="center" wrapText="1"/>
    </xf>
    <xf numFmtId="38" fontId="6" fillId="2" borderId="30" xfId="1" applyFont="1" applyFill="1" applyBorder="1" applyAlignment="1">
      <alignment horizontal="center" vertical="center"/>
    </xf>
    <xf numFmtId="38" fontId="6" fillId="2" borderId="40" xfId="1" applyFont="1" applyFill="1" applyBorder="1" applyAlignment="1">
      <alignment horizontal="center" vertical="center"/>
    </xf>
    <xf numFmtId="38" fontId="6" fillId="0" borderId="30" xfId="1" applyFont="1" applyBorder="1" applyAlignment="1">
      <alignment vertical="center"/>
    </xf>
    <xf numFmtId="38" fontId="6" fillId="0" borderId="40" xfId="1" applyFont="1" applyBorder="1" applyAlignment="1">
      <alignment vertical="center"/>
    </xf>
    <xf numFmtId="38" fontId="6" fillId="0" borderId="37" xfId="1" applyFont="1" applyBorder="1" applyAlignment="1">
      <alignment vertical="center"/>
    </xf>
    <xf numFmtId="38" fontId="6" fillId="0" borderId="32" xfId="1" applyFont="1" applyBorder="1" applyAlignment="1">
      <alignment vertical="center"/>
    </xf>
    <xf numFmtId="38" fontId="6" fillId="0" borderId="38" xfId="1" applyFont="1" applyBorder="1" applyAlignment="1">
      <alignment horizontal="distributed" vertical="center"/>
    </xf>
    <xf numFmtId="38" fontId="6" fillId="0" borderId="31" xfId="1" applyFont="1" applyBorder="1" applyAlignment="1">
      <alignment horizontal="distributed" vertical="center"/>
    </xf>
    <xf numFmtId="38" fontId="6" fillId="0" borderId="39" xfId="1" applyFont="1" applyBorder="1" applyAlignment="1">
      <alignment horizontal="distributed" vertical="center"/>
    </xf>
    <xf numFmtId="38" fontId="6" fillId="0" borderId="36" xfId="1" applyFont="1" applyBorder="1" applyAlignment="1">
      <alignment horizontal="distributed" vertical="center"/>
    </xf>
    <xf numFmtId="38" fontId="6" fillId="0" borderId="37" xfId="1" applyFont="1" applyBorder="1" applyAlignment="1">
      <alignment horizontal="distributed" vertical="center"/>
    </xf>
    <xf numFmtId="38" fontId="6" fillId="0" borderId="32" xfId="1" applyFont="1" applyBorder="1" applyAlignment="1">
      <alignment horizontal="distributed" vertical="center"/>
    </xf>
    <xf numFmtId="38" fontId="6" fillId="2" borderId="38" xfId="1" applyFont="1" applyFill="1" applyBorder="1" applyAlignment="1">
      <alignment vertical="center"/>
    </xf>
    <xf numFmtId="38" fontId="6" fillId="2" borderId="31" xfId="1" applyFont="1" applyFill="1" applyBorder="1" applyAlignment="1">
      <alignment vertical="center"/>
    </xf>
    <xf numFmtId="38" fontId="6" fillId="0" borderId="38" xfId="1" applyFont="1" applyBorder="1" applyAlignment="1">
      <alignment horizontal="distributed" vertical="center" wrapText="1" shrinkToFit="1"/>
    </xf>
    <xf numFmtId="0" fontId="0" fillId="0" borderId="31" xfId="0" applyBorder="1" applyAlignment="1">
      <alignment horizontal="distributed" vertical="center" wrapText="1"/>
    </xf>
    <xf numFmtId="38" fontId="10" fillId="0" borderId="0" xfId="1" applyFont="1" applyAlignment="1">
      <alignment vertical="center"/>
    </xf>
    <xf numFmtId="185" fontId="6" fillId="0" borderId="16" xfId="1" applyNumberFormat="1" applyFont="1" applyBorder="1" applyAlignment="1">
      <alignment horizontal="right" vertical="center"/>
    </xf>
    <xf numFmtId="38" fontId="6" fillId="0" borderId="30" xfId="1" applyFont="1" applyBorder="1" applyAlignment="1">
      <alignment horizontal="center" vertical="center"/>
    </xf>
    <xf numFmtId="38" fontId="6" fillId="0" borderId="40" xfId="1" applyFont="1" applyBorder="1" applyAlignment="1">
      <alignment horizontal="center" vertical="center"/>
    </xf>
    <xf numFmtId="38" fontId="6" fillId="0" borderId="26" xfId="1" applyFont="1" applyBorder="1" applyAlignment="1">
      <alignment horizontal="center" vertical="center"/>
    </xf>
    <xf numFmtId="38" fontId="6" fillId="0" borderId="37" xfId="1" applyFont="1" applyFill="1" applyBorder="1" applyAlignment="1">
      <alignment horizontal="distributed" vertical="center"/>
    </xf>
    <xf numFmtId="38" fontId="6" fillId="0" borderId="32" xfId="1" applyFont="1" applyFill="1" applyBorder="1" applyAlignment="1">
      <alignment horizontal="distributed" vertical="center"/>
    </xf>
  </cellXfs>
  <cellStyles count="3">
    <cellStyle name="桁区切り" xfId="1" builtinId="6"/>
    <cellStyle name="標準" xfId="0" builtinId="0"/>
    <cellStyle name="未定義"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58"/>
  <sheetViews>
    <sheetView tabSelected="1" view="pageBreakPreview" zoomScale="70" zoomScaleNormal="60" zoomScaleSheetLayoutView="70" workbookViewId="0"/>
  </sheetViews>
  <sheetFormatPr defaultColWidth="10.625" defaultRowHeight="17.25"/>
  <cols>
    <col min="1" max="1" width="5.625" style="96" customWidth="1"/>
    <col min="2" max="2" width="2.125" style="169" customWidth="1"/>
    <col min="3" max="3" width="15.75" style="96" customWidth="1"/>
    <col min="4" max="4" width="1.625" style="96" customWidth="1"/>
    <col min="5" max="6" width="18.75" style="96" customWidth="1"/>
    <col min="7" max="7" width="23.625" style="96" bestFit="1" customWidth="1"/>
    <col min="8" max="8" width="18.125" style="96" customWidth="1"/>
    <col min="9" max="9" width="3.625" style="96" customWidth="1"/>
    <col min="10" max="10" width="5.625" style="96" customWidth="1"/>
    <col min="11" max="11" width="2.125" style="96" customWidth="1"/>
    <col min="12" max="12" width="15.75" style="96" customWidth="1"/>
    <col min="13" max="13" width="1.625" style="96" customWidth="1"/>
    <col min="14" max="15" width="18.75" style="96" customWidth="1"/>
    <col min="16" max="16" width="23.625" style="96" bestFit="1" customWidth="1"/>
    <col min="17" max="17" width="18.125" style="96" customWidth="1"/>
    <col min="18" max="16384" width="10.625" style="96"/>
  </cols>
  <sheetData>
    <row r="1" spans="1:17" ht="36" customHeight="1">
      <c r="A1" s="92" t="s">
        <v>299</v>
      </c>
      <c r="B1" s="93"/>
      <c r="C1" s="94"/>
      <c r="D1" s="95"/>
      <c r="E1" s="95"/>
      <c r="F1" s="95"/>
      <c r="G1" s="95"/>
      <c r="H1" s="95"/>
      <c r="I1" s="95"/>
      <c r="J1" s="95"/>
    </row>
    <row r="2" spans="1:17" ht="29.25" customHeight="1">
      <c r="A2" s="97" t="s">
        <v>233</v>
      </c>
      <c r="B2" s="98"/>
      <c r="C2" s="98"/>
      <c r="D2" s="98"/>
      <c r="E2" s="98"/>
      <c r="F2" s="98"/>
      <c r="G2" s="98"/>
      <c r="H2" s="98"/>
      <c r="I2" s="99"/>
      <c r="J2" s="95"/>
      <c r="P2" s="304" t="s">
        <v>111</v>
      </c>
      <c r="Q2" s="305"/>
    </row>
    <row r="3" spans="1:17" ht="10.5" customHeight="1">
      <c r="A3" s="95"/>
      <c r="B3" s="93"/>
      <c r="C3" s="95"/>
      <c r="D3" s="95"/>
      <c r="E3" s="95"/>
      <c r="F3" s="95"/>
      <c r="G3" s="95"/>
      <c r="H3" s="100"/>
      <c r="I3" s="100"/>
      <c r="J3" s="95"/>
      <c r="P3" s="306"/>
      <c r="Q3" s="306"/>
    </row>
    <row r="4" spans="1:17" ht="21" customHeight="1">
      <c r="A4" s="310" t="s">
        <v>231</v>
      </c>
      <c r="B4" s="101"/>
      <c r="C4" s="307" t="s">
        <v>0</v>
      </c>
      <c r="D4" s="102"/>
      <c r="E4" s="103" t="s">
        <v>300</v>
      </c>
      <c r="F4" s="103" t="s">
        <v>301</v>
      </c>
      <c r="G4" s="104" t="s">
        <v>85</v>
      </c>
      <c r="H4" s="105" t="s">
        <v>86</v>
      </c>
      <c r="I4" s="106"/>
      <c r="J4" s="310" t="s">
        <v>231</v>
      </c>
      <c r="K4" s="101"/>
      <c r="L4" s="307" t="s">
        <v>0</v>
      </c>
      <c r="M4" s="102"/>
      <c r="N4" s="103" t="s">
        <v>300</v>
      </c>
      <c r="O4" s="103" t="s">
        <v>301</v>
      </c>
      <c r="P4" s="104" t="s">
        <v>85</v>
      </c>
      <c r="Q4" s="103" t="s">
        <v>86</v>
      </c>
    </row>
    <row r="5" spans="1:17" ht="21" customHeight="1">
      <c r="A5" s="311"/>
      <c r="B5" s="107"/>
      <c r="C5" s="308"/>
      <c r="D5" s="108"/>
      <c r="E5" s="109" t="s">
        <v>302</v>
      </c>
      <c r="F5" s="109" t="s">
        <v>303</v>
      </c>
      <c r="G5" s="110" t="s">
        <v>87</v>
      </c>
      <c r="H5" s="111" t="s">
        <v>88</v>
      </c>
      <c r="I5" s="106"/>
      <c r="J5" s="311"/>
      <c r="K5" s="107"/>
      <c r="L5" s="308"/>
      <c r="M5" s="108"/>
      <c r="N5" s="109" t="s">
        <v>302</v>
      </c>
      <c r="O5" s="109" t="s">
        <v>303</v>
      </c>
      <c r="P5" s="110" t="s">
        <v>87</v>
      </c>
      <c r="Q5" s="109" t="s">
        <v>88</v>
      </c>
    </row>
    <row r="6" spans="1:17" ht="20.25" customHeight="1">
      <c r="A6" s="311"/>
      <c r="B6" s="107"/>
      <c r="C6" s="308"/>
      <c r="D6" s="112"/>
      <c r="E6" s="113" t="s">
        <v>308</v>
      </c>
      <c r="F6" s="114" t="s">
        <v>308</v>
      </c>
      <c r="G6" s="110"/>
      <c r="H6" s="111"/>
      <c r="I6" s="106"/>
      <c r="J6" s="311"/>
      <c r="K6" s="107"/>
      <c r="L6" s="308"/>
      <c r="M6" s="108"/>
      <c r="N6" s="113" t="s">
        <v>308</v>
      </c>
      <c r="O6" s="114" t="s">
        <v>308</v>
      </c>
      <c r="P6" s="110"/>
      <c r="Q6" s="109"/>
    </row>
    <row r="7" spans="1:17" ht="21">
      <c r="A7" s="312"/>
      <c r="B7" s="115"/>
      <c r="C7" s="309"/>
      <c r="D7" s="116"/>
      <c r="E7" s="117" t="s">
        <v>304</v>
      </c>
      <c r="F7" s="118" t="s">
        <v>305</v>
      </c>
      <c r="G7" s="118" t="s">
        <v>89</v>
      </c>
      <c r="H7" s="119" t="s">
        <v>90</v>
      </c>
      <c r="I7" s="120"/>
      <c r="J7" s="312"/>
      <c r="K7" s="115"/>
      <c r="L7" s="309"/>
      <c r="M7" s="116"/>
      <c r="N7" s="117" t="s">
        <v>304</v>
      </c>
      <c r="O7" s="118" t="s">
        <v>305</v>
      </c>
      <c r="P7" s="118" t="s">
        <v>89</v>
      </c>
      <c r="Q7" s="121" t="s">
        <v>90</v>
      </c>
    </row>
    <row r="8" spans="1:17" ht="40.5" customHeight="1">
      <c r="A8" s="122">
        <v>1</v>
      </c>
      <c r="B8" s="111"/>
      <c r="C8" s="123" t="s">
        <v>91</v>
      </c>
      <c r="D8" s="123"/>
      <c r="E8" s="124">
        <v>11701410</v>
      </c>
      <c r="F8" s="125">
        <v>9772657</v>
      </c>
      <c r="G8" s="126">
        <f>E8-F8</f>
        <v>1928753</v>
      </c>
      <c r="H8" s="127">
        <f>ROUND(G8/F8*100,1)</f>
        <v>19.7</v>
      </c>
      <c r="I8" s="128"/>
      <c r="J8" s="129">
        <v>41</v>
      </c>
      <c r="K8" s="130"/>
      <c r="L8" s="131" t="s">
        <v>40</v>
      </c>
      <c r="M8" s="131"/>
      <c r="N8" s="125">
        <v>1409553</v>
      </c>
      <c r="O8" s="125">
        <v>1331329</v>
      </c>
      <c r="P8" s="132">
        <f>N8-O8</f>
        <v>78224</v>
      </c>
      <c r="Q8" s="133">
        <f>ROUND(P8/O8*100,1)</f>
        <v>5.9</v>
      </c>
    </row>
    <row r="9" spans="1:17" ht="40.5" customHeight="1">
      <c r="A9" s="122">
        <v>2</v>
      </c>
      <c r="B9" s="130"/>
      <c r="C9" s="131" t="s">
        <v>2</v>
      </c>
      <c r="D9" s="131"/>
      <c r="E9" s="125">
        <v>2936597</v>
      </c>
      <c r="F9" s="134">
        <v>2735950</v>
      </c>
      <c r="G9" s="126">
        <f t="shared" ref="G9:G48" si="0">E9-F9</f>
        <v>200647</v>
      </c>
      <c r="H9" s="127">
        <f t="shared" ref="H9:H48" si="1">ROUND(G9/F9*100,1)</f>
        <v>7.3</v>
      </c>
      <c r="I9" s="128"/>
      <c r="J9" s="129">
        <v>42</v>
      </c>
      <c r="K9" s="135"/>
      <c r="L9" s="116" t="s">
        <v>43</v>
      </c>
      <c r="M9" s="116"/>
      <c r="N9" s="125">
        <v>0</v>
      </c>
      <c r="O9" s="125">
        <v>0</v>
      </c>
      <c r="P9" s="132">
        <f t="shared" ref="P9:P32" si="2">N9-O9</f>
        <v>0</v>
      </c>
      <c r="Q9" s="133" t="s">
        <v>307</v>
      </c>
    </row>
    <row r="10" spans="1:17" ht="40.5" customHeight="1">
      <c r="A10" s="122">
        <v>3</v>
      </c>
      <c r="B10" s="130"/>
      <c r="C10" s="131" t="s">
        <v>3</v>
      </c>
      <c r="D10" s="131"/>
      <c r="E10" s="125">
        <v>6186232</v>
      </c>
      <c r="F10" s="134">
        <v>5381387</v>
      </c>
      <c r="G10" s="126">
        <f t="shared" si="0"/>
        <v>804845</v>
      </c>
      <c r="H10" s="127">
        <f t="shared" si="1"/>
        <v>15</v>
      </c>
      <c r="I10" s="128"/>
      <c r="J10" s="129">
        <v>43</v>
      </c>
      <c r="K10" s="135"/>
      <c r="L10" s="116" t="s">
        <v>44</v>
      </c>
      <c r="M10" s="116"/>
      <c r="N10" s="125">
        <v>2673397</v>
      </c>
      <c r="O10" s="125">
        <v>2605157</v>
      </c>
      <c r="P10" s="132">
        <f t="shared" si="2"/>
        <v>68240</v>
      </c>
      <c r="Q10" s="133">
        <f t="shared" ref="Q10:Q32" si="3">ROUND(P10/O10*100,1)</f>
        <v>2.6</v>
      </c>
    </row>
    <row r="11" spans="1:17" ht="40.5" customHeight="1">
      <c r="A11" s="122">
        <v>4</v>
      </c>
      <c r="B11" s="135"/>
      <c r="C11" s="116" t="s">
        <v>4</v>
      </c>
      <c r="D11" s="116"/>
      <c r="E11" s="125">
        <v>5657406</v>
      </c>
      <c r="F11" s="134">
        <v>5661177</v>
      </c>
      <c r="G11" s="126">
        <f t="shared" si="0"/>
        <v>-3771</v>
      </c>
      <c r="H11" s="127">
        <f t="shared" si="1"/>
        <v>-0.1</v>
      </c>
      <c r="I11" s="128"/>
      <c r="J11" s="129">
        <v>44</v>
      </c>
      <c r="K11" s="135"/>
      <c r="L11" s="116" t="s">
        <v>45</v>
      </c>
      <c r="M11" s="116"/>
      <c r="N11" s="125">
        <v>1598014</v>
      </c>
      <c r="O11" s="125">
        <v>1549801</v>
      </c>
      <c r="P11" s="132">
        <f t="shared" si="2"/>
        <v>48213</v>
      </c>
      <c r="Q11" s="133">
        <f t="shared" si="3"/>
        <v>3.1</v>
      </c>
    </row>
    <row r="12" spans="1:17" ht="40.5" customHeight="1">
      <c r="A12" s="122">
        <v>5</v>
      </c>
      <c r="B12" s="135"/>
      <c r="C12" s="116" t="s">
        <v>5</v>
      </c>
      <c r="D12" s="116"/>
      <c r="E12" s="125">
        <v>5216350</v>
      </c>
      <c r="F12" s="134">
        <v>5046670</v>
      </c>
      <c r="G12" s="126">
        <f t="shared" si="0"/>
        <v>169680</v>
      </c>
      <c r="H12" s="127">
        <f t="shared" si="1"/>
        <v>3.4</v>
      </c>
      <c r="I12" s="128"/>
      <c r="J12" s="129">
        <v>45</v>
      </c>
      <c r="K12" s="135"/>
      <c r="L12" s="116" t="s">
        <v>46</v>
      </c>
      <c r="M12" s="116"/>
      <c r="N12" s="125">
        <v>755189</v>
      </c>
      <c r="O12" s="125">
        <v>707874</v>
      </c>
      <c r="P12" s="132">
        <f t="shared" si="2"/>
        <v>47315</v>
      </c>
      <c r="Q12" s="133">
        <f t="shared" si="3"/>
        <v>6.7</v>
      </c>
    </row>
    <row r="13" spans="1:17" ht="40.5" customHeight="1">
      <c r="A13" s="122">
        <v>6</v>
      </c>
      <c r="B13" s="135"/>
      <c r="C13" s="116" t="s">
        <v>6</v>
      </c>
      <c r="D13" s="116"/>
      <c r="E13" s="124">
        <v>6635530</v>
      </c>
      <c r="F13" s="134">
        <v>6803415</v>
      </c>
      <c r="G13" s="126">
        <f t="shared" si="0"/>
        <v>-167885</v>
      </c>
      <c r="H13" s="127">
        <f t="shared" si="1"/>
        <v>-2.5</v>
      </c>
      <c r="I13" s="128"/>
      <c r="J13" s="129">
        <v>46</v>
      </c>
      <c r="K13" s="130"/>
      <c r="L13" s="131" t="s">
        <v>47</v>
      </c>
      <c r="M13" s="131"/>
      <c r="N13" s="125">
        <v>969709</v>
      </c>
      <c r="O13" s="125">
        <v>998651</v>
      </c>
      <c r="P13" s="132">
        <f t="shared" si="2"/>
        <v>-28942</v>
      </c>
      <c r="Q13" s="133">
        <f t="shared" si="3"/>
        <v>-2.9</v>
      </c>
    </row>
    <row r="14" spans="1:17" ht="40.5" customHeight="1">
      <c r="A14" s="122">
        <v>7</v>
      </c>
      <c r="B14" s="135"/>
      <c r="C14" s="116" t="s">
        <v>7</v>
      </c>
      <c r="D14" s="116"/>
      <c r="E14" s="124">
        <v>2737821</v>
      </c>
      <c r="F14" s="134">
        <v>2771856</v>
      </c>
      <c r="G14" s="126">
        <f t="shared" si="0"/>
        <v>-34035</v>
      </c>
      <c r="H14" s="127">
        <f t="shared" si="1"/>
        <v>-1.2</v>
      </c>
      <c r="I14" s="128"/>
      <c r="J14" s="129">
        <v>47</v>
      </c>
      <c r="K14" s="135"/>
      <c r="L14" s="116" t="s">
        <v>48</v>
      </c>
      <c r="M14" s="116"/>
      <c r="N14" s="125">
        <v>2392829</v>
      </c>
      <c r="O14" s="125">
        <v>2268516</v>
      </c>
      <c r="P14" s="132">
        <f t="shared" si="2"/>
        <v>124313</v>
      </c>
      <c r="Q14" s="133">
        <f t="shared" si="3"/>
        <v>5.5</v>
      </c>
    </row>
    <row r="15" spans="1:17" ht="40.5" customHeight="1">
      <c r="A15" s="122">
        <v>8</v>
      </c>
      <c r="B15" s="135"/>
      <c r="C15" s="131" t="s">
        <v>8</v>
      </c>
      <c r="D15" s="131"/>
      <c r="E15" s="124">
        <v>4735108</v>
      </c>
      <c r="F15" s="134">
        <v>4572208</v>
      </c>
      <c r="G15" s="126">
        <f t="shared" si="0"/>
        <v>162900</v>
      </c>
      <c r="H15" s="127">
        <f t="shared" si="1"/>
        <v>3.6</v>
      </c>
      <c r="I15" s="128"/>
      <c r="J15" s="129">
        <v>48</v>
      </c>
      <c r="K15" s="135"/>
      <c r="L15" s="116" t="s">
        <v>51</v>
      </c>
      <c r="M15" s="116"/>
      <c r="N15" s="125">
        <v>1260118</v>
      </c>
      <c r="O15" s="125">
        <v>1172358</v>
      </c>
      <c r="P15" s="132">
        <f t="shared" si="2"/>
        <v>87760</v>
      </c>
      <c r="Q15" s="133">
        <f t="shared" si="3"/>
        <v>7.5</v>
      </c>
    </row>
    <row r="16" spans="1:17" ht="40.5" customHeight="1">
      <c r="A16" s="122">
        <v>9</v>
      </c>
      <c r="B16" s="135"/>
      <c r="C16" s="116" t="s">
        <v>9</v>
      </c>
      <c r="D16" s="116"/>
      <c r="E16" s="125">
        <v>6011085</v>
      </c>
      <c r="F16" s="134">
        <v>5750434</v>
      </c>
      <c r="G16" s="126">
        <f t="shared" si="0"/>
        <v>260651</v>
      </c>
      <c r="H16" s="127">
        <f t="shared" si="1"/>
        <v>4.5</v>
      </c>
      <c r="I16" s="128"/>
      <c r="J16" s="129">
        <v>49</v>
      </c>
      <c r="K16" s="135"/>
      <c r="L16" s="116" t="s">
        <v>52</v>
      </c>
      <c r="M16" s="116"/>
      <c r="N16" s="125">
        <v>1633746</v>
      </c>
      <c r="O16" s="125">
        <v>1476669</v>
      </c>
      <c r="P16" s="132">
        <f t="shared" si="2"/>
        <v>157077</v>
      </c>
      <c r="Q16" s="133">
        <f t="shared" si="3"/>
        <v>10.6</v>
      </c>
    </row>
    <row r="17" spans="1:17" ht="40.5" customHeight="1">
      <c r="A17" s="122">
        <v>10</v>
      </c>
      <c r="B17" s="135"/>
      <c r="C17" s="116" t="s">
        <v>10</v>
      </c>
      <c r="D17" s="116"/>
      <c r="E17" s="125">
        <v>4047750</v>
      </c>
      <c r="F17" s="134">
        <v>3969662</v>
      </c>
      <c r="G17" s="126">
        <f t="shared" si="0"/>
        <v>78088</v>
      </c>
      <c r="H17" s="127">
        <f t="shared" si="1"/>
        <v>2</v>
      </c>
      <c r="I17" s="128"/>
      <c r="J17" s="129">
        <v>50</v>
      </c>
      <c r="K17" s="130"/>
      <c r="L17" s="131" t="s">
        <v>53</v>
      </c>
      <c r="M17" s="131"/>
      <c r="N17" s="125">
        <v>1713427</v>
      </c>
      <c r="O17" s="125">
        <v>1632451</v>
      </c>
      <c r="P17" s="132">
        <f t="shared" si="2"/>
        <v>80976</v>
      </c>
      <c r="Q17" s="133">
        <f t="shared" si="3"/>
        <v>5</v>
      </c>
    </row>
    <row r="18" spans="1:17" ht="40.5" customHeight="1">
      <c r="A18" s="122">
        <v>11</v>
      </c>
      <c r="B18" s="135"/>
      <c r="C18" s="116" t="s">
        <v>11</v>
      </c>
      <c r="D18" s="116"/>
      <c r="E18" s="125">
        <v>3274649</v>
      </c>
      <c r="F18" s="134">
        <v>2989553</v>
      </c>
      <c r="G18" s="126">
        <f t="shared" si="0"/>
        <v>285096</v>
      </c>
      <c r="H18" s="127">
        <f t="shared" si="1"/>
        <v>9.5</v>
      </c>
      <c r="I18" s="128"/>
      <c r="J18" s="129">
        <v>51</v>
      </c>
      <c r="K18" s="135"/>
      <c r="L18" s="116" t="s">
        <v>194</v>
      </c>
      <c r="M18" s="116"/>
      <c r="N18" s="125">
        <v>2281015</v>
      </c>
      <c r="O18" s="125">
        <v>2285970</v>
      </c>
      <c r="P18" s="132">
        <f t="shared" si="2"/>
        <v>-4955</v>
      </c>
      <c r="Q18" s="133">
        <f t="shared" si="3"/>
        <v>-0.2</v>
      </c>
    </row>
    <row r="19" spans="1:17" ht="40.5" customHeight="1">
      <c r="A19" s="122">
        <v>12</v>
      </c>
      <c r="B19" s="135"/>
      <c r="C19" s="116" t="s">
        <v>12</v>
      </c>
      <c r="D19" s="116"/>
      <c r="E19" s="125">
        <v>11412132</v>
      </c>
      <c r="F19" s="134">
        <v>10533552</v>
      </c>
      <c r="G19" s="126">
        <f t="shared" si="0"/>
        <v>878580</v>
      </c>
      <c r="H19" s="127">
        <f t="shared" si="1"/>
        <v>8.3000000000000007</v>
      </c>
      <c r="I19" s="128"/>
      <c r="J19" s="129">
        <v>52</v>
      </c>
      <c r="K19" s="130"/>
      <c r="L19" s="131" t="s">
        <v>54</v>
      </c>
      <c r="M19" s="131"/>
      <c r="N19" s="125">
        <v>1248169</v>
      </c>
      <c r="O19" s="125">
        <v>1152263</v>
      </c>
      <c r="P19" s="132">
        <f t="shared" si="2"/>
        <v>95906</v>
      </c>
      <c r="Q19" s="133">
        <f t="shared" si="3"/>
        <v>8.3000000000000007</v>
      </c>
    </row>
    <row r="20" spans="1:17" ht="40.5" customHeight="1">
      <c r="A20" s="122">
        <v>13</v>
      </c>
      <c r="B20" s="135"/>
      <c r="C20" s="116" t="s">
        <v>13</v>
      </c>
      <c r="D20" s="116"/>
      <c r="E20" s="125">
        <v>3964323</v>
      </c>
      <c r="F20" s="134">
        <v>3337929</v>
      </c>
      <c r="G20" s="126">
        <f t="shared" si="0"/>
        <v>626394</v>
      </c>
      <c r="H20" s="127">
        <f t="shared" si="1"/>
        <v>18.8</v>
      </c>
      <c r="I20" s="128"/>
      <c r="J20" s="129">
        <v>53</v>
      </c>
      <c r="K20" s="135"/>
      <c r="L20" s="116" t="s">
        <v>55</v>
      </c>
      <c r="M20" s="116"/>
      <c r="N20" s="125">
        <v>1734987</v>
      </c>
      <c r="O20" s="125">
        <v>1714761</v>
      </c>
      <c r="P20" s="132">
        <f t="shared" si="2"/>
        <v>20226</v>
      </c>
      <c r="Q20" s="133">
        <f t="shared" si="3"/>
        <v>1.2</v>
      </c>
    </row>
    <row r="21" spans="1:17" ht="40.5" customHeight="1">
      <c r="A21" s="122">
        <v>14</v>
      </c>
      <c r="B21" s="135"/>
      <c r="C21" s="116" t="s">
        <v>14</v>
      </c>
      <c r="D21" s="116"/>
      <c r="E21" s="125">
        <v>2308350</v>
      </c>
      <c r="F21" s="134">
        <v>2200027</v>
      </c>
      <c r="G21" s="126">
        <f t="shared" si="0"/>
        <v>108323</v>
      </c>
      <c r="H21" s="127">
        <f t="shared" si="1"/>
        <v>4.9000000000000004</v>
      </c>
      <c r="I21" s="128"/>
      <c r="J21" s="129">
        <v>54</v>
      </c>
      <c r="K21" s="135"/>
      <c r="L21" s="116" t="s">
        <v>56</v>
      </c>
      <c r="M21" s="116"/>
      <c r="N21" s="125">
        <v>1464622</v>
      </c>
      <c r="O21" s="125">
        <v>1427749</v>
      </c>
      <c r="P21" s="132">
        <f t="shared" si="2"/>
        <v>36873</v>
      </c>
      <c r="Q21" s="133">
        <f t="shared" si="3"/>
        <v>2.6</v>
      </c>
    </row>
    <row r="22" spans="1:17" ht="40.5" customHeight="1">
      <c r="A22" s="122">
        <v>15</v>
      </c>
      <c r="B22" s="135"/>
      <c r="C22" s="116" t="s">
        <v>15</v>
      </c>
      <c r="D22" s="116"/>
      <c r="E22" s="125">
        <v>7541904</v>
      </c>
      <c r="F22" s="134">
        <v>7219816</v>
      </c>
      <c r="G22" s="126">
        <f t="shared" si="0"/>
        <v>322088</v>
      </c>
      <c r="H22" s="127">
        <f t="shared" si="1"/>
        <v>4.5</v>
      </c>
      <c r="I22" s="128"/>
      <c r="J22" s="129">
        <v>55</v>
      </c>
      <c r="K22" s="135"/>
      <c r="L22" s="116" t="s">
        <v>57</v>
      </c>
      <c r="M22" s="116"/>
      <c r="N22" s="125">
        <v>2927809</v>
      </c>
      <c r="O22" s="125">
        <v>2949272</v>
      </c>
      <c r="P22" s="132">
        <f t="shared" si="2"/>
        <v>-21463</v>
      </c>
      <c r="Q22" s="133">
        <f t="shared" si="3"/>
        <v>-0.7</v>
      </c>
    </row>
    <row r="23" spans="1:17" ht="40.5" customHeight="1">
      <c r="A23" s="122">
        <v>16</v>
      </c>
      <c r="B23" s="135"/>
      <c r="C23" s="116" t="s">
        <v>16</v>
      </c>
      <c r="D23" s="116"/>
      <c r="E23" s="125">
        <v>7756337</v>
      </c>
      <c r="F23" s="134">
        <v>7476948</v>
      </c>
      <c r="G23" s="126">
        <f t="shared" si="0"/>
        <v>279389</v>
      </c>
      <c r="H23" s="127">
        <f t="shared" si="1"/>
        <v>3.7</v>
      </c>
      <c r="I23" s="128"/>
      <c r="J23" s="129">
        <v>56</v>
      </c>
      <c r="K23" s="130"/>
      <c r="L23" s="131" t="s">
        <v>59</v>
      </c>
      <c r="M23" s="131"/>
      <c r="N23" s="125">
        <v>1277802</v>
      </c>
      <c r="O23" s="125">
        <v>1268696</v>
      </c>
      <c r="P23" s="132">
        <f t="shared" si="2"/>
        <v>9106</v>
      </c>
      <c r="Q23" s="133">
        <f t="shared" si="3"/>
        <v>0.7</v>
      </c>
    </row>
    <row r="24" spans="1:17" ht="40.5" customHeight="1">
      <c r="A24" s="122">
        <v>17</v>
      </c>
      <c r="B24" s="130"/>
      <c r="C24" s="131" t="s">
        <v>17</v>
      </c>
      <c r="D24" s="131"/>
      <c r="E24" s="125">
        <v>5109920</v>
      </c>
      <c r="F24" s="134">
        <v>4461200</v>
      </c>
      <c r="G24" s="126">
        <f t="shared" si="0"/>
        <v>648720</v>
      </c>
      <c r="H24" s="127">
        <f t="shared" si="1"/>
        <v>14.5</v>
      </c>
      <c r="I24" s="128"/>
      <c r="J24" s="129">
        <v>57</v>
      </c>
      <c r="K24" s="135"/>
      <c r="L24" s="116" t="s">
        <v>60</v>
      </c>
      <c r="M24" s="116"/>
      <c r="N24" s="125">
        <v>1162228</v>
      </c>
      <c r="O24" s="125">
        <v>1094889</v>
      </c>
      <c r="P24" s="132">
        <f t="shared" si="2"/>
        <v>67339</v>
      </c>
      <c r="Q24" s="133">
        <f t="shared" si="3"/>
        <v>6.2</v>
      </c>
    </row>
    <row r="25" spans="1:17" ht="40.5" customHeight="1">
      <c r="A25" s="122">
        <v>18</v>
      </c>
      <c r="B25" s="135"/>
      <c r="C25" s="116" t="s">
        <v>18</v>
      </c>
      <c r="D25" s="116"/>
      <c r="E25" s="125">
        <v>4029092</v>
      </c>
      <c r="F25" s="134">
        <v>3701807</v>
      </c>
      <c r="G25" s="126">
        <f t="shared" si="0"/>
        <v>327285</v>
      </c>
      <c r="H25" s="127">
        <f t="shared" si="1"/>
        <v>8.8000000000000007</v>
      </c>
      <c r="I25" s="128"/>
      <c r="J25" s="129">
        <v>58</v>
      </c>
      <c r="K25" s="135"/>
      <c r="L25" s="116" t="s">
        <v>62</v>
      </c>
      <c r="M25" s="116"/>
      <c r="N25" s="125">
        <v>1910158</v>
      </c>
      <c r="O25" s="125">
        <v>1863093</v>
      </c>
      <c r="P25" s="132">
        <f t="shared" si="2"/>
        <v>47065</v>
      </c>
      <c r="Q25" s="133">
        <f t="shared" si="3"/>
        <v>2.5</v>
      </c>
    </row>
    <row r="26" spans="1:17" ht="40.5" customHeight="1">
      <c r="A26" s="122">
        <v>19</v>
      </c>
      <c r="B26" s="135"/>
      <c r="C26" s="116" t="s">
        <v>19</v>
      </c>
      <c r="D26" s="116"/>
      <c r="E26" s="125">
        <v>6695670</v>
      </c>
      <c r="F26" s="134">
        <v>5998123</v>
      </c>
      <c r="G26" s="126">
        <f t="shared" si="0"/>
        <v>697547</v>
      </c>
      <c r="H26" s="127">
        <f t="shared" si="1"/>
        <v>11.6</v>
      </c>
      <c r="I26" s="128"/>
      <c r="J26" s="129">
        <v>59</v>
      </c>
      <c r="K26" s="135"/>
      <c r="L26" s="116" t="s">
        <v>64</v>
      </c>
      <c r="M26" s="116"/>
      <c r="N26" s="125">
        <v>1331201</v>
      </c>
      <c r="O26" s="125">
        <v>1364940</v>
      </c>
      <c r="P26" s="132">
        <f t="shared" si="2"/>
        <v>-33739</v>
      </c>
      <c r="Q26" s="133">
        <f t="shared" si="3"/>
        <v>-2.5</v>
      </c>
    </row>
    <row r="27" spans="1:17" ht="40.5" customHeight="1">
      <c r="A27" s="122">
        <v>20</v>
      </c>
      <c r="B27" s="135"/>
      <c r="C27" s="116" t="s">
        <v>20</v>
      </c>
      <c r="D27" s="116"/>
      <c r="E27" s="125">
        <v>2546168</v>
      </c>
      <c r="F27" s="134">
        <v>2110009</v>
      </c>
      <c r="G27" s="126">
        <f t="shared" si="0"/>
        <v>436159</v>
      </c>
      <c r="H27" s="127">
        <f t="shared" si="1"/>
        <v>20.7</v>
      </c>
      <c r="I27" s="128"/>
      <c r="J27" s="129">
        <v>60</v>
      </c>
      <c r="K27" s="135"/>
      <c r="L27" s="116" t="s">
        <v>70</v>
      </c>
      <c r="M27" s="116"/>
      <c r="N27" s="125">
        <v>1463183</v>
      </c>
      <c r="O27" s="125">
        <v>1403579</v>
      </c>
      <c r="P27" s="132">
        <f t="shared" si="2"/>
        <v>59604</v>
      </c>
      <c r="Q27" s="133">
        <f t="shared" si="3"/>
        <v>4.2</v>
      </c>
    </row>
    <row r="28" spans="1:17" ht="40.5" customHeight="1">
      <c r="A28" s="122">
        <v>21</v>
      </c>
      <c r="B28" s="135"/>
      <c r="C28" s="116" t="s">
        <v>21</v>
      </c>
      <c r="D28" s="116"/>
      <c r="E28" s="125">
        <v>0</v>
      </c>
      <c r="F28" s="134">
        <v>0</v>
      </c>
      <c r="G28" s="126">
        <f t="shared" si="0"/>
        <v>0</v>
      </c>
      <c r="H28" s="127" t="s">
        <v>307</v>
      </c>
      <c r="I28" s="128"/>
      <c r="J28" s="129">
        <v>61</v>
      </c>
      <c r="K28" s="135"/>
      <c r="L28" s="116" t="s">
        <v>75</v>
      </c>
      <c r="M28" s="116"/>
      <c r="N28" s="125">
        <v>2641344</v>
      </c>
      <c r="O28" s="125">
        <v>2591274</v>
      </c>
      <c r="P28" s="132">
        <f t="shared" si="2"/>
        <v>50070</v>
      </c>
      <c r="Q28" s="133">
        <f t="shared" si="3"/>
        <v>1.9</v>
      </c>
    </row>
    <row r="29" spans="1:17" ht="40.5" customHeight="1">
      <c r="A29" s="122">
        <v>22</v>
      </c>
      <c r="B29" s="135"/>
      <c r="C29" s="116" t="s">
        <v>22</v>
      </c>
      <c r="D29" s="116"/>
      <c r="E29" s="125">
        <v>2993723</v>
      </c>
      <c r="F29" s="134">
        <v>2785731</v>
      </c>
      <c r="G29" s="126">
        <f t="shared" si="0"/>
        <v>207992</v>
      </c>
      <c r="H29" s="127">
        <f t="shared" si="1"/>
        <v>7.5</v>
      </c>
      <c r="I29" s="128"/>
      <c r="J29" s="129">
        <v>62</v>
      </c>
      <c r="K29" s="130"/>
      <c r="L29" s="131" t="s">
        <v>80</v>
      </c>
      <c r="M29" s="131"/>
      <c r="N29" s="125">
        <v>2340122</v>
      </c>
      <c r="O29" s="125">
        <v>2077566</v>
      </c>
      <c r="P29" s="132">
        <f t="shared" si="2"/>
        <v>262556</v>
      </c>
      <c r="Q29" s="133">
        <f t="shared" si="3"/>
        <v>12.6</v>
      </c>
    </row>
    <row r="30" spans="1:17" ht="40.5" customHeight="1" thickBot="1">
      <c r="A30" s="122">
        <v>23</v>
      </c>
      <c r="B30" s="135"/>
      <c r="C30" s="116" t="s">
        <v>23</v>
      </c>
      <c r="D30" s="116"/>
      <c r="E30" s="125">
        <v>309430</v>
      </c>
      <c r="F30" s="134">
        <v>775909</v>
      </c>
      <c r="G30" s="126">
        <f t="shared" si="0"/>
        <v>-466479</v>
      </c>
      <c r="H30" s="127">
        <f t="shared" si="1"/>
        <v>-60.1</v>
      </c>
      <c r="I30" s="128"/>
      <c r="J30" s="129">
        <v>63</v>
      </c>
      <c r="K30" s="135"/>
      <c r="L30" s="116" t="s">
        <v>81</v>
      </c>
      <c r="M30" s="116"/>
      <c r="N30" s="125">
        <v>2039996</v>
      </c>
      <c r="O30" s="125">
        <v>2044022</v>
      </c>
      <c r="P30" s="132">
        <f t="shared" si="2"/>
        <v>-4026</v>
      </c>
      <c r="Q30" s="136">
        <f t="shared" si="3"/>
        <v>-0.2</v>
      </c>
    </row>
    <row r="31" spans="1:17" ht="40.5" customHeight="1" thickTop="1">
      <c r="A31" s="122">
        <v>24</v>
      </c>
      <c r="B31" s="135"/>
      <c r="C31" s="116" t="s">
        <v>24</v>
      </c>
      <c r="D31" s="116"/>
      <c r="E31" s="125">
        <v>2804382</v>
      </c>
      <c r="F31" s="134">
        <v>2374037</v>
      </c>
      <c r="G31" s="126">
        <f t="shared" si="0"/>
        <v>430345</v>
      </c>
      <c r="H31" s="127">
        <f t="shared" si="1"/>
        <v>18.100000000000001</v>
      </c>
      <c r="I31" s="128"/>
      <c r="J31" s="137" t="s">
        <v>39</v>
      </c>
      <c r="K31" s="138"/>
      <c r="L31" s="139" t="s">
        <v>219</v>
      </c>
      <c r="M31" s="139"/>
      <c r="N31" s="140">
        <f>SUM(N8:N30)</f>
        <v>38228618</v>
      </c>
      <c r="O31" s="140">
        <f>SUM(O8:O30)</f>
        <v>36980880</v>
      </c>
      <c r="P31" s="141">
        <f t="shared" si="2"/>
        <v>1247738</v>
      </c>
      <c r="Q31" s="142">
        <f t="shared" si="3"/>
        <v>3.4</v>
      </c>
    </row>
    <row r="32" spans="1:17" ht="40.5" customHeight="1">
      <c r="A32" s="122">
        <v>25</v>
      </c>
      <c r="B32" s="135"/>
      <c r="C32" s="116" t="s">
        <v>25</v>
      </c>
      <c r="D32" s="116"/>
      <c r="E32" s="125">
        <v>0</v>
      </c>
      <c r="F32" s="134">
        <v>0</v>
      </c>
      <c r="G32" s="126">
        <f t="shared" si="0"/>
        <v>0</v>
      </c>
      <c r="H32" s="127" t="s">
        <v>307</v>
      </c>
      <c r="I32" s="128"/>
      <c r="J32" s="143" t="s">
        <v>39</v>
      </c>
      <c r="K32" s="111"/>
      <c r="L32" s="123" t="s">
        <v>220</v>
      </c>
      <c r="M32" s="123"/>
      <c r="N32" s="144">
        <f>E48+N31</f>
        <v>200116903</v>
      </c>
      <c r="O32" s="144">
        <f>F48+O31</f>
        <v>187055080</v>
      </c>
      <c r="P32" s="144">
        <f t="shared" si="2"/>
        <v>13061823</v>
      </c>
      <c r="Q32" s="133">
        <f t="shared" si="3"/>
        <v>7</v>
      </c>
    </row>
    <row r="33" spans="1:17" ht="40.5" customHeight="1">
      <c r="A33" s="122">
        <v>26</v>
      </c>
      <c r="B33" s="135"/>
      <c r="C33" s="116" t="s">
        <v>26</v>
      </c>
      <c r="D33" s="116"/>
      <c r="E33" s="125">
        <v>3262613</v>
      </c>
      <c r="F33" s="134">
        <v>3014457</v>
      </c>
      <c r="G33" s="126">
        <f t="shared" si="0"/>
        <v>248156</v>
      </c>
      <c r="H33" s="127">
        <f t="shared" si="1"/>
        <v>8.1999999999999993</v>
      </c>
      <c r="I33" s="145"/>
      <c r="J33" s="146"/>
      <c r="K33" s="147"/>
      <c r="L33" s="146"/>
      <c r="M33" s="146"/>
      <c r="N33" s="148"/>
      <c r="O33" s="148"/>
      <c r="P33" s="149"/>
      <c r="Q33" s="150"/>
    </row>
    <row r="34" spans="1:17" ht="40.5" customHeight="1">
      <c r="A34" s="122">
        <v>27</v>
      </c>
      <c r="B34" s="135"/>
      <c r="C34" s="116" t="s">
        <v>27</v>
      </c>
      <c r="D34" s="116"/>
      <c r="E34" s="125">
        <v>3548175</v>
      </c>
      <c r="F34" s="134">
        <v>3119786</v>
      </c>
      <c r="G34" s="126">
        <f t="shared" si="0"/>
        <v>428389</v>
      </c>
      <c r="H34" s="127">
        <f t="shared" si="1"/>
        <v>13.7</v>
      </c>
      <c r="I34" s="145"/>
      <c r="J34" s="123"/>
      <c r="K34" s="123"/>
      <c r="L34" s="123"/>
      <c r="M34" s="123"/>
      <c r="N34" s="151"/>
      <c r="O34" s="151"/>
      <c r="P34" s="152"/>
      <c r="Q34" s="153"/>
    </row>
    <row r="35" spans="1:17" ht="40.5" customHeight="1">
      <c r="A35" s="122">
        <v>28</v>
      </c>
      <c r="B35" s="135"/>
      <c r="C35" s="116" t="s">
        <v>28</v>
      </c>
      <c r="D35" s="116"/>
      <c r="E35" s="125">
        <v>5354666</v>
      </c>
      <c r="F35" s="134">
        <v>4783452</v>
      </c>
      <c r="G35" s="126">
        <f t="shared" si="0"/>
        <v>571214</v>
      </c>
      <c r="H35" s="127">
        <f t="shared" si="1"/>
        <v>11.9</v>
      </c>
      <c r="I35" s="145"/>
      <c r="J35" s="123"/>
      <c r="K35" s="154"/>
      <c r="L35" s="123"/>
      <c r="M35" s="123"/>
      <c r="N35" s="151"/>
      <c r="O35" s="151"/>
      <c r="P35" s="152"/>
      <c r="Q35" s="153"/>
    </row>
    <row r="36" spans="1:17" ht="40.5" customHeight="1">
      <c r="A36" s="122">
        <v>29</v>
      </c>
      <c r="B36" s="135"/>
      <c r="C36" s="116" t="s">
        <v>29</v>
      </c>
      <c r="D36" s="116"/>
      <c r="E36" s="125">
        <v>3155287</v>
      </c>
      <c r="F36" s="134">
        <v>2838434</v>
      </c>
      <c r="G36" s="126">
        <f t="shared" si="0"/>
        <v>316853</v>
      </c>
      <c r="H36" s="127">
        <f t="shared" si="1"/>
        <v>11.2</v>
      </c>
      <c r="I36" s="145"/>
      <c r="J36" s="123"/>
      <c r="K36" s="154"/>
      <c r="L36" s="123"/>
      <c r="M36" s="123"/>
      <c r="N36" s="151"/>
      <c r="O36" s="151"/>
      <c r="P36" s="152"/>
      <c r="Q36" s="153"/>
    </row>
    <row r="37" spans="1:17" ht="40.5" customHeight="1">
      <c r="A37" s="122">
        <v>30</v>
      </c>
      <c r="B37" s="135"/>
      <c r="C37" s="116" t="s">
        <v>30</v>
      </c>
      <c r="D37" s="116"/>
      <c r="E37" s="125">
        <v>0</v>
      </c>
      <c r="F37" s="134">
        <v>0</v>
      </c>
      <c r="G37" s="126">
        <f t="shared" si="0"/>
        <v>0</v>
      </c>
      <c r="H37" s="127" t="s">
        <v>307</v>
      </c>
      <c r="I37" s="145"/>
      <c r="J37" s="123"/>
      <c r="K37" s="154"/>
      <c r="L37" s="123"/>
      <c r="M37" s="123"/>
      <c r="N37" s="152"/>
      <c r="O37" s="152"/>
      <c r="P37" s="152"/>
      <c r="Q37" s="153"/>
    </row>
    <row r="38" spans="1:17" ht="40.5" customHeight="1">
      <c r="A38" s="122">
        <v>31</v>
      </c>
      <c r="B38" s="135"/>
      <c r="C38" s="116" t="s">
        <v>31</v>
      </c>
      <c r="D38" s="116"/>
      <c r="E38" s="125">
        <v>4019615</v>
      </c>
      <c r="F38" s="134">
        <v>3703796</v>
      </c>
      <c r="G38" s="126">
        <f t="shared" si="0"/>
        <v>315819</v>
      </c>
      <c r="H38" s="127">
        <f t="shared" si="1"/>
        <v>8.5</v>
      </c>
      <c r="I38" s="145"/>
      <c r="J38" s="123"/>
      <c r="K38" s="154"/>
      <c r="L38" s="123"/>
      <c r="M38" s="123"/>
      <c r="N38" s="152"/>
      <c r="O38" s="152"/>
      <c r="P38" s="152"/>
      <c r="Q38" s="153"/>
    </row>
    <row r="39" spans="1:17" ht="40.5" customHeight="1">
      <c r="A39" s="122">
        <v>32</v>
      </c>
      <c r="B39" s="135"/>
      <c r="C39" s="116" t="s">
        <v>33</v>
      </c>
      <c r="D39" s="116"/>
      <c r="E39" s="125">
        <v>2289406</v>
      </c>
      <c r="F39" s="134">
        <v>2023112</v>
      </c>
      <c r="G39" s="126">
        <f t="shared" si="0"/>
        <v>266294</v>
      </c>
      <c r="H39" s="127">
        <f t="shared" si="1"/>
        <v>13.2</v>
      </c>
      <c r="I39" s="145"/>
      <c r="J39" s="123"/>
      <c r="K39" s="154"/>
      <c r="L39" s="155"/>
      <c r="M39" s="155"/>
      <c r="N39" s="156"/>
      <c r="O39" s="156"/>
      <c r="P39" s="156"/>
      <c r="Q39" s="157"/>
    </row>
    <row r="40" spans="1:17" ht="40.5" customHeight="1">
      <c r="A40" s="122">
        <v>33</v>
      </c>
      <c r="B40" s="135"/>
      <c r="C40" s="116" t="s">
        <v>34</v>
      </c>
      <c r="D40" s="116"/>
      <c r="E40" s="125">
        <v>3206729</v>
      </c>
      <c r="F40" s="134">
        <v>3039946</v>
      </c>
      <c r="G40" s="126">
        <f t="shared" si="0"/>
        <v>166783</v>
      </c>
      <c r="H40" s="127">
        <f t="shared" si="1"/>
        <v>5.5</v>
      </c>
      <c r="I40" s="145"/>
      <c r="J40" s="158"/>
      <c r="L40" s="158"/>
      <c r="M40" s="123"/>
      <c r="N40" s="159"/>
      <c r="O40" s="159"/>
      <c r="P40" s="160"/>
      <c r="Q40" s="161"/>
    </row>
    <row r="41" spans="1:17" ht="40.5" customHeight="1">
      <c r="A41" s="122">
        <v>34</v>
      </c>
      <c r="B41" s="135"/>
      <c r="C41" s="116" t="s">
        <v>35</v>
      </c>
      <c r="D41" s="116"/>
      <c r="E41" s="125">
        <v>3604800</v>
      </c>
      <c r="F41" s="134">
        <v>3494557</v>
      </c>
      <c r="G41" s="126">
        <f t="shared" si="0"/>
        <v>110243</v>
      </c>
      <c r="H41" s="127">
        <f t="shared" si="1"/>
        <v>3.2</v>
      </c>
      <c r="I41" s="145"/>
      <c r="J41" s="123"/>
      <c r="K41" s="154"/>
      <c r="L41" s="123"/>
      <c r="M41" s="123"/>
      <c r="N41" s="159"/>
      <c r="O41" s="159"/>
      <c r="P41" s="160"/>
      <c r="Q41" s="161"/>
    </row>
    <row r="42" spans="1:17" ht="40.5" customHeight="1">
      <c r="A42" s="122">
        <v>35</v>
      </c>
      <c r="B42" s="135"/>
      <c r="C42" s="116" t="s">
        <v>36</v>
      </c>
      <c r="D42" s="116"/>
      <c r="E42" s="125">
        <v>2981976</v>
      </c>
      <c r="F42" s="134">
        <v>2847699</v>
      </c>
      <c r="G42" s="126">
        <f t="shared" si="0"/>
        <v>134277</v>
      </c>
      <c r="H42" s="127">
        <f t="shared" si="1"/>
        <v>4.7</v>
      </c>
      <c r="I42" s="145"/>
      <c r="J42" s="123"/>
      <c r="K42" s="154"/>
      <c r="L42" s="123"/>
      <c r="M42" s="123"/>
      <c r="N42" s="159"/>
      <c r="O42" s="159"/>
      <c r="P42" s="160"/>
      <c r="Q42" s="161"/>
    </row>
    <row r="43" spans="1:17" ht="40.5" customHeight="1">
      <c r="A43" s="122">
        <v>36</v>
      </c>
      <c r="B43" s="135"/>
      <c r="C43" s="116" t="s">
        <v>93</v>
      </c>
      <c r="D43" s="116"/>
      <c r="E43" s="125">
        <v>2380144</v>
      </c>
      <c r="F43" s="134">
        <v>2166450</v>
      </c>
      <c r="G43" s="126">
        <f t="shared" si="0"/>
        <v>213694</v>
      </c>
      <c r="H43" s="127">
        <f t="shared" si="1"/>
        <v>9.9</v>
      </c>
      <c r="I43" s="145"/>
      <c r="J43" s="123"/>
      <c r="K43" s="154"/>
      <c r="L43" s="123"/>
      <c r="M43" s="123"/>
      <c r="N43" s="159"/>
      <c r="O43" s="159"/>
      <c r="P43" s="160"/>
      <c r="Q43" s="161"/>
    </row>
    <row r="44" spans="1:17" ht="40.5" customHeight="1">
      <c r="A44" s="122">
        <v>37</v>
      </c>
      <c r="B44" s="135"/>
      <c r="C44" s="116" t="s">
        <v>37</v>
      </c>
      <c r="D44" s="116"/>
      <c r="E44" s="125">
        <v>1900222</v>
      </c>
      <c r="F44" s="134">
        <v>1848815</v>
      </c>
      <c r="G44" s="126">
        <f t="shared" si="0"/>
        <v>51407</v>
      </c>
      <c r="H44" s="127">
        <f t="shared" si="1"/>
        <v>2.8</v>
      </c>
      <c r="I44" s="145"/>
      <c r="J44" s="123"/>
      <c r="K44" s="154"/>
      <c r="L44" s="123"/>
      <c r="M44" s="123"/>
      <c r="N44" s="159"/>
      <c r="O44" s="159"/>
      <c r="P44" s="160"/>
      <c r="Q44" s="161"/>
    </row>
    <row r="45" spans="1:17" ht="40.5" customHeight="1">
      <c r="A45" s="122">
        <v>38</v>
      </c>
      <c r="B45" s="135"/>
      <c r="C45" s="116" t="s">
        <v>38</v>
      </c>
      <c r="D45" s="116"/>
      <c r="E45" s="125">
        <v>2555052</v>
      </c>
      <c r="F45" s="134">
        <v>2371935</v>
      </c>
      <c r="G45" s="126">
        <f t="shared" si="0"/>
        <v>183117</v>
      </c>
      <c r="H45" s="127">
        <f t="shared" si="1"/>
        <v>7.7</v>
      </c>
      <c r="I45" s="145"/>
      <c r="J45" s="123"/>
      <c r="K45" s="154"/>
      <c r="L45" s="123"/>
      <c r="M45" s="123"/>
      <c r="N45" s="159"/>
      <c r="O45" s="159"/>
      <c r="P45" s="160"/>
      <c r="Q45" s="161"/>
    </row>
    <row r="46" spans="1:17" ht="40.5" customHeight="1">
      <c r="A46" s="122">
        <v>39</v>
      </c>
      <c r="B46" s="135"/>
      <c r="C46" s="116" t="s">
        <v>193</v>
      </c>
      <c r="D46" s="116"/>
      <c r="E46" s="125">
        <v>4890262</v>
      </c>
      <c r="F46" s="134">
        <v>4531280</v>
      </c>
      <c r="G46" s="126">
        <f t="shared" si="0"/>
        <v>358982</v>
      </c>
      <c r="H46" s="127">
        <f t="shared" si="1"/>
        <v>7.9</v>
      </c>
      <c r="I46" s="145"/>
      <c r="J46" s="123"/>
      <c r="K46" s="154"/>
      <c r="L46" s="123"/>
      <c r="M46" s="123"/>
      <c r="N46" s="159"/>
      <c r="O46" s="159"/>
      <c r="P46" s="160"/>
      <c r="Q46" s="161"/>
    </row>
    <row r="47" spans="1:17" ht="40.5" customHeight="1" thickBot="1">
      <c r="A47" s="129">
        <v>40</v>
      </c>
      <c r="B47" s="135"/>
      <c r="C47" s="116" t="s">
        <v>251</v>
      </c>
      <c r="D47" s="116"/>
      <c r="E47" s="125">
        <v>2127969</v>
      </c>
      <c r="F47" s="125">
        <v>1860424</v>
      </c>
      <c r="G47" s="126">
        <f t="shared" si="0"/>
        <v>267545</v>
      </c>
      <c r="H47" s="162">
        <f t="shared" si="1"/>
        <v>14.4</v>
      </c>
      <c r="I47" s="145"/>
      <c r="J47" s="123"/>
      <c r="K47" s="154"/>
      <c r="L47" s="123"/>
      <c r="M47" s="123"/>
      <c r="N47" s="159"/>
      <c r="O47" s="159"/>
      <c r="P47" s="160"/>
      <c r="Q47" s="161"/>
    </row>
    <row r="48" spans="1:17" ht="40.5" customHeight="1" thickTop="1">
      <c r="A48" s="137" t="s">
        <v>39</v>
      </c>
      <c r="B48" s="138"/>
      <c r="C48" s="139" t="s">
        <v>221</v>
      </c>
      <c r="D48" s="139"/>
      <c r="E48" s="140">
        <f>SUM(E8:E47)</f>
        <v>161888285</v>
      </c>
      <c r="F48" s="140">
        <f>SUM(F8:F47)</f>
        <v>150074200</v>
      </c>
      <c r="G48" s="140">
        <f t="shared" si="0"/>
        <v>11814085</v>
      </c>
      <c r="H48" s="163">
        <f t="shared" si="1"/>
        <v>7.9</v>
      </c>
      <c r="I48" s="145"/>
      <c r="J48" s="164"/>
      <c r="K48" s="165"/>
      <c r="L48" s="164"/>
      <c r="M48" s="164"/>
      <c r="N48" s="166"/>
      <c r="O48" s="166"/>
      <c r="P48" s="167"/>
      <c r="Q48" s="168"/>
    </row>
    <row r="49" spans="2:10" ht="40.5" customHeight="1">
      <c r="B49" s="96"/>
      <c r="J49" s="95"/>
    </row>
    <row r="50" spans="2:10" ht="23.25" customHeight="1">
      <c r="B50" s="96"/>
      <c r="J50" s="95"/>
    </row>
    <row r="51" spans="2:10" ht="23.25" customHeight="1">
      <c r="B51" s="96"/>
      <c r="J51" s="95"/>
    </row>
    <row r="52" spans="2:10" ht="23.25" customHeight="1">
      <c r="B52" s="96"/>
      <c r="J52" s="95"/>
    </row>
    <row r="53" spans="2:10" ht="23.25" customHeight="1">
      <c r="B53" s="96"/>
      <c r="J53" s="95"/>
    </row>
    <row r="54" spans="2:10" ht="23.25" customHeight="1">
      <c r="B54" s="96"/>
      <c r="J54" s="95"/>
    </row>
    <row r="55" spans="2:10" ht="23.25" customHeight="1">
      <c r="B55" s="96"/>
      <c r="J55" s="95"/>
    </row>
    <row r="56" spans="2:10" ht="23.25" customHeight="1">
      <c r="B56" s="96"/>
      <c r="J56" s="95"/>
    </row>
    <row r="57" spans="2:10" ht="23.25" customHeight="1">
      <c r="B57" s="96"/>
      <c r="J57" s="95"/>
    </row>
    <row r="58" spans="2:10" ht="23.25" customHeight="1">
      <c r="B58" s="96"/>
    </row>
  </sheetData>
  <mergeCells count="5">
    <mergeCell ref="P2:Q3"/>
    <mergeCell ref="C4:C7"/>
    <mergeCell ref="L4:L7"/>
    <mergeCell ref="A4:A7"/>
    <mergeCell ref="J4:J7"/>
  </mergeCells>
  <phoneticPr fontId="3"/>
  <printOptions horizontalCentered="1"/>
  <pageMargins left="0.70866141732283472" right="0.19685039370078741" top="0.78740157480314965" bottom="0.39370078740157483" header="0.51181102362204722" footer="0"/>
  <pageSetup paperSize="9" scale="41" fitToWidth="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6"/>
  <sheetViews>
    <sheetView view="pageBreakPreview" zoomScaleNormal="100" workbookViewId="0">
      <pane xSplit="2" ySplit="6" topLeftCell="C7" activePane="bottomRight" state="frozen"/>
      <selection pane="topRight" activeCell="C1" sqref="C1"/>
      <selection pane="bottomLeft" activeCell="A7" sqref="A7"/>
      <selection pane="bottomRight"/>
    </sheetView>
  </sheetViews>
  <sheetFormatPr defaultColWidth="10.625" defaultRowHeight="14.25"/>
  <cols>
    <col min="1" max="1" width="2.625" style="2" customWidth="1"/>
    <col min="2" max="3" width="5.625" style="2" customWidth="1"/>
    <col min="4" max="4" width="1.625" style="2" customWidth="1"/>
    <col min="5" max="5" width="10.25" style="2" customWidth="1"/>
    <col min="6" max="6" width="1.625" style="2" customWidth="1"/>
    <col min="7" max="8" width="14.625" style="2" customWidth="1"/>
    <col min="9" max="9" width="13.875" style="2" customWidth="1"/>
    <col min="10" max="10" width="12.625" style="2" customWidth="1"/>
    <col min="11" max="11" width="2.625" style="2" customWidth="1"/>
    <col min="12" max="16384" width="10.625" style="2"/>
  </cols>
  <sheetData>
    <row r="1" spans="1:11">
      <c r="A1" s="1"/>
      <c r="B1" s="1" t="s">
        <v>109</v>
      </c>
      <c r="C1" s="1"/>
      <c r="D1" s="1"/>
      <c r="E1" s="1"/>
      <c r="F1" s="1"/>
      <c r="G1" s="1"/>
      <c r="H1" s="1"/>
      <c r="I1" s="1"/>
      <c r="J1" s="1"/>
      <c r="K1" s="1"/>
    </row>
    <row r="2" spans="1:11">
      <c r="A2" s="1"/>
      <c r="B2" s="313" t="s">
        <v>107</v>
      </c>
      <c r="C2" s="313"/>
      <c r="D2" s="313"/>
      <c r="E2" s="313"/>
      <c r="F2" s="313"/>
      <c r="G2" s="313"/>
      <c r="H2" s="313"/>
      <c r="I2" s="313"/>
      <c r="J2" s="313"/>
      <c r="K2" s="1"/>
    </row>
    <row r="3" spans="1:11">
      <c r="A3" s="1"/>
      <c r="B3" s="1"/>
      <c r="C3" s="1"/>
      <c r="D3" s="1"/>
      <c r="E3" s="1"/>
      <c r="F3" s="1"/>
      <c r="G3" s="1"/>
      <c r="H3" s="1"/>
      <c r="I3" s="1" t="s">
        <v>97</v>
      </c>
      <c r="J3" s="1"/>
      <c r="K3" s="1"/>
    </row>
    <row r="4" spans="1:11">
      <c r="A4" s="1"/>
      <c r="B4" s="314" t="s">
        <v>98</v>
      </c>
      <c r="C4" s="317" t="s">
        <v>104</v>
      </c>
      <c r="D4" s="41"/>
      <c r="E4" s="41"/>
      <c r="F4" s="41"/>
      <c r="G4" s="42" t="s">
        <v>101</v>
      </c>
      <c r="H4" s="42" t="s">
        <v>102</v>
      </c>
      <c r="I4" s="43" t="s">
        <v>85</v>
      </c>
      <c r="J4" s="44" t="s">
        <v>86</v>
      </c>
      <c r="K4" s="1"/>
    </row>
    <row r="5" spans="1:11">
      <c r="A5" s="1"/>
      <c r="B5" s="315"/>
      <c r="C5" s="318"/>
      <c r="D5" s="11"/>
      <c r="E5" s="11" t="s">
        <v>0</v>
      </c>
      <c r="F5" s="11"/>
      <c r="G5" s="3" t="s">
        <v>106</v>
      </c>
      <c r="H5" s="3" t="s">
        <v>108</v>
      </c>
      <c r="I5" s="4" t="s">
        <v>87</v>
      </c>
      <c r="J5" s="45" t="s">
        <v>88</v>
      </c>
      <c r="K5" s="1"/>
    </row>
    <row r="6" spans="1:11">
      <c r="A6" s="1"/>
      <c r="B6" s="316"/>
      <c r="C6" s="54" t="s">
        <v>105</v>
      </c>
      <c r="D6" s="27"/>
      <c r="E6" s="27"/>
      <c r="F6" s="27"/>
      <c r="G6" s="46" t="s">
        <v>1</v>
      </c>
      <c r="H6" s="47" t="s">
        <v>110</v>
      </c>
      <c r="I6" s="47" t="s">
        <v>89</v>
      </c>
      <c r="J6" s="48" t="s">
        <v>90</v>
      </c>
      <c r="K6" s="1"/>
    </row>
    <row r="7" spans="1:11" ht="15" customHeight="1">
      <c r="A7" s="1"/>
      <c r="B7" s="9">
        <v>1</v>
      </c>
      <c r="C7" s="50">
        <v>6</v>
      </c>
      <c r="D7" s="11"/>
      <c r="E7" s="29" t="s">
        <v>6</v>
      </c>
      <c r="F7" s="29"/>
      <c r="G7" s="33">
        <v>5635498</v>
      </c>
      <c r="H7" s="34">
        <v>5398581</v>
      </c>
      <c r="I7" s="25">
        <f t="shared" ref="I7:I38" si="0">G7-H7</f>
        <v>236917</v>
      </c>
      <c r="J7" s="15">
        <f t="shared" ref="J7:J38" si="1">IF(H7=0,IF(G7=0,"－　","皆増　"),IF(G7=0,"皆減　",ROUND(I7/H7*100,1)))</f>
        <v>4.4000000000000004</v>
      </c>
      <c r="K7" s="1"/>
    </row>
    <row r="8" spans="1:11" ht="15" customHeight="1">
      <c r="A8" s="1"/>
      <c r="B8" s="49">
        <v>2</v>
      </c>
      <c r="C8" s="50">
        <v>12</v>
      </c>
      <c r="D8" s="14"/>
      <c r="E8" s="32" t="s">
        <v>12</v>
      </c>
      <c r="F8" s="32"/>
      <c r="G8" s="35">
        <v>5067145</v>
      </c>
      <c r="H8" s="36">
        <v>5295763</v>
      </c>
      <c r="I8" s="26">
        <f t="shared" si="0"/>
        <v>-228618</v>
      </c>
      <c r="J8" s="15">
        <f t="shared" si="1"/>
        <v>-4.3</v>
      </c>
      <c r="K8" s="1"/>
    </row>
    <row r="9" spans="1:11" ht="15" customHeight="1">
      <c r="A9" s="1"/>
      <c r="B9" s="49">
        <v>3</v>
      </c>
      <c r="C9" s="50">
        <v>19</v>
      </c>
      <c r="D9" s="14"/>
      <c r="E9" s="32" t="s">
        <v>19</v>
      </c>
      <c r="F9" s="32"/>
      <c r="G9" s="35">
        <v>3784400</v>
      </c>
      <c r="H9" s="36">
        <v>5040583</v>
      </c>
      <c r="I9" s="17">
        <f t="shared" si="0"/>
        <v>-1256183</v>
      </c>
      <c r="J9" s="12">
        <f t="shared" si="1"/>
        <v>-24.9</v>
      </c>
      <c r="K9" s="1"/>
    </row>
    <row r="10" spans="1:11" ht="15" customHeight="1">
      <c r="A10" s="1"/>
      <c r="B10" s="49">
        <v>4</v>
      </c>
      <c r="C10" s="50">
        <v>32</v>
      </c>
      <c r="D10" s="6"/>
      <c r="E10" s="37" t="s">
        <v>31</v>
      </c>
      <c r="F10" s="37"/>
      <c r="G10" s="33">
        <v>3683845</v>
      </c>
      <c r="H10" s="34">
        <v>3824270</v>
      </c>
      <c r="I10" s="17">
        <f t="shared" si="0"/>
        <v>-140425</v>
      </c>
      <c r="J10" s="12">
        <f t="shared" si="1"/>
        <v>-3.7</v>
      </c>
      <c r="K10" s="1"/>
    </row>
    <row r="11" spans="1:11" ht="15" customHeight="1">
      <c r="A11" s="1"/>
      <c r="B11" s="49">
        <v>5</v>
      </c>
      <c r="C11" s="50">
        <v>5</v>
      </c>
      <c r="D11" s="6"/>
      <c r="E11" s="37" t="s">
        <v>5</v>
      </c>
      <c r="F11" s="37"/>
      <c r="G11" s="33">
        <v>3109156</v>
      </c>
      <c r="H11" s="34">
        <v>3185521</v>
      </c>
      <c r="I11" s="16">
        <f t="shared" si="0"/>
        <v>-76365</v>
      </c>
      <c r="J11" s="12">
        <f t="shared" si="1"/>
        <v>-2.4</v>
      </c>
      <c r="K11" s="1"/>
    </row>
    <row r="12" spans="1:11" ht="15" customHeight="1">
      <c r="A12" s="1"/>
      <c r="B12" s="49">
        <v>6</v>
      </c>
      <c r="C12" s="50">
        <v>1</v>
      </c>
      <c r="D12" s="6"/>
      <c r="E12" s="37" t="s">
        <v>91</v>
      </c>
      <c r="F12" s="37"/>
      <c r="G12" s="33">
        <v>2779299</v>
      </c>
      <c r="H12" s="34">
        <v>3066078</v>
      </c>
      <c r="I12" s="17">
        <f t="shared" si="0"/>
        <v>-286779</v>
      </c>
      <c r="J12" s="12">
        <f t="shared" si="1"/>
        <v>-9.4</v>
      </c>
      <c r="K12" s="1"/>
    </row>
    <row r="13" spans="1:11" ht="15" customHeight="1">
      <c r="A13" s="1"/>
      <c r="B13" s="49">
        <v>7</v>
      </c>
      <c r="C13" s="50">
        <v>8</v>
      </c>
      <c r="D13" s="6"/>
      <c r="E13" s="37" t="s">
        <v>8</v>
      </c>
      <c r="F13" s="37"/>
      <c r="G13" s="35">
        <v>2576546</v>
      </c>
      <c r="H13" s="36">
        <v>2373064</v>
      </c>
      <c r="I13" s="17">
        <f t="shared" si="0"/>
        <v>203482</v>
      </c>
      <c r="J13" s="12">
        <f t="shared" si="1"/>
        <v>8.6</v>
      </c>
      <c r="K13" s="1"/>
    </row>
    <row r="14" spans="1:11" ht="15" customHeight="1">
      <c r="A14" s="1"/>
      <c r="B14" s="49">
        <v>8</v>
      </c>
      <c r="C14" s="50">
        <v>16</v>
      </c>
      <c r="D14" s="14"/>
      <c r="E14" s="32" t="s">
        <v>16</v>
      </c>
      <c r="F14" s="32"/>
      <c r="G14" s="35">
        <v>2483099</v>
      </c>
      <c r="H14" s="36">
        <v>2434370</v>
      </c>
      <c r="I14" s="17">
        <f t="shared" si="0"/>
        <v>48729</v>
      </c>
      <c r="J14" s="12">
        <f t="shared" si="1"/>
        <v>2</v>
      </c>
      <c r="K14" s="1"/>
    </row>
    <row r="15" spans="1:11" ht="15" customHeight="1">
      <c r="A15" s="1"/>
      <c r="B15" s="49">
        <v>9</v>
      </c>
      <c r="C15" s="50">
        <v>10</v>
      </c>
      <c r="D15" s="6"/>
      <c r="E15" s="37" t="s">
        <v>10</v>
      </c>
      <c r="F15" s="37"/>
      <c r="G15" s="35">
        <v>2241195</v>
      </c>
      <c r="H15" s="36">
        <v>2317320</v>
      </c>
      <c r="I15" s="17">
        <f t="shared" si="0"/>
        <v>-76125</v>
      </c>
      <c r="J15" s="12">
        <f t="shared" si="1"/>
        <v>-3.3</v>
      </c>
      <c r="K15" s="1"/>
    </row>
    <row r="16" spans="1:11" ht="15" customHeight="1">
      <c r="A16" s="1"/>
      <c r="B16" s="49">
        <v>10</v>
      </c>
      <c r="C16" s="50">
        <v>34</v>
      </c>
      <c r="D16" s="6"/>
      <c r="E16" s="37" t="s">
        <v>33</v>
      </c>
      <c r="F16" s="37"/>
      <c r="G16" s="35">
        <v>2197745</v>
      </c>
      <c r="H16" s="36">
        <v>2948141</v>
      </c>
      <c r="I16" s="17">
        <f t="shared" si="0"/>
        <v>-750396</v>
      </c>
      <c r="J16" s="12">
        <f t="shared" si="1"/>
        <v>-25.5</v>
      </c>
      <c r="K16" s="1"/>
    </row>
    <row r="17" spans="1:11" ht="15" customHeight="1">
      <c r="A17" s="1"/>
      <c r="B17" s="49">
        <v>11</v>
      </c>
      <c r="C17" s="50">
        <v>15</v>
      </c>
      <c r="D17" s="6"/>
      <c r="E17" s="37" t="s">
        <v>15</v>
      </c>
      <c r="F17" s="37"/>
      <c r="G17" s="35">
        <v>2194649</v>
      </c>
      <c r="H17" s="36">
        <v>2302701</v>
      </c>
      <c r="I17" s="17">
        <f t="shared" si="0"/>
        <v>-108052</v>
      </c>
      <c r="J17" s="12">
        <f t="shared" si="1"/>
        <v>-4.7</v>
      </c>
      <c r="K17" s="1"/>
    </row>
    <row r="18" spans="1:11" ht="15" customHeight="1">
      <c r="A18" s="1"/>
      <c r="B18" s="49">
        <v>12</v>
      </c>
      <c r="C18" s="50">
        <v>14</v>
      </c>
      <c r="D18" s="6"/>
      <c r="E18" s="37" t="s">
        <v>14</v>
      </c>
      <c r="F18" s="37"/>
      <c r="G18" s="35">
        <v>2141526</v>
      </c>
      <c r="H18" s="36">
        <v>2150177</v>
      </c>
      <c r="I18" s="17">
        <f t="shared" si="0"/>
        <v>-8651</v>
      </c>
      <c r="J18" s="12">
        <f t="shared" si="1"/>
        <v>-0.4</v>
      </c>
      <c r="K18" s="1"/>
    </row>
    <row r="19" spans="1:11" ht="15" customHeight="1">
      <c r="A19" s="1"/>
      <c r="B19" s="49">
        <v>13</v>
      </c>
      <c r="C19" s="50">
        <v>9</v>
      </c>
      <c r="D19" s="6"/>
      <c r="E19" s="37" t="s">
        <v>9</v>
      </c>
      <c r="F19" s="37"/>
      <c r="G19" s="35">
        <v>2127726</v>
      </c>
      <c r="H19" s="36">
        <v>2371785</v>
      </c>
      <c r="I19" s="17">
        <f t="shared" si="0"/>
        <v>-244059</v>
      </c>
      <c r="J19" s="12">
        <f t="shared" si="1"/>
        <v>-10.3</v>
      </c>
      <c r="K19" s="1"/>
    </row>
    <row r="20" spans="1:11" ht="15" customHeight="1">
      <c r="A20" s="1"/>
      <c r="B20" s="49">
        <v>14</v>
      </c>
      <c r="C20" s="50">
        <v>85</v>
      </c>
      <c r="D20" s="6"/>
      <c r="E20" s="37" t="s">
        <v>82</v>
      </c>
      <c r="F20" s="37"/>
      <c r="G20" s="33">
        <v>1970753</v>
      </c>
      <c r="H20" s="34">
        <v>1991979</v>
      </c>
      <c r="I20" s="17">
        <f t="shared" si="0"/>
        <v>-21226</v>
      </c>
      <c r="J20" s="12">
        <f t="shared" si="1"/>
        <v>-1.1000000000000001</v>
      </c>
      <c r="K20" s="1"/>
    </row>
    <row r="21" spans="1:11" ht="15" customHeight="1">
      <c r="A21" s="1"/>
      <c r="B21" s="49">
        <v>15</v>
      </c>
      <c r="C21" s="50">
        <v>17</v>
      </c>
      <c r="D21" s="6"/>
      <c r="E21" s="37" t="s">
        <v>17</v>
      </c>
      <c r="F21" s="37"/>
      <c r="G21" s="35">
        <v>1861784</v>
      </c>
      <c r="H21" s="36">
        <v>1739677</v>
      </c>
      <c r="I21" s="17">
        <f t="shared" si="0"/>
        <v>122107</v>
      </c>
      <c r="J21" s="12">
        <f t="shared" si="1"/>
        <v>7</v>
      </c>
      <c r="K21" s="1"/>
    </row>
    <row r="22" spans="1:11" ht="15" customHeight="1">
      <c r="A22" s="1"/>
      <c r="B22" s="49">
        <v>16</v>
      </c>
      <c r="C22" s="50">
        <v>36</v>
      </c>
      <c r="D22" s="6"/>
      <c r="E22" s="37" t="s">
        <v>35</v>
      </c>
      <c r="F22" s="37"/>
      <c r="G22" s="35">
        <v>1860540</v>
      </c>
      <c r="H22" s="36">
        <v>1931018</v>
      </c>
      <c r="I22" s="17">
        <f t="shared" si="0"/>
        <v>-70478</v>
      </c>
      <c r="J22" s="12">
        <f t="shared" si="1"/>
        <v>-3.6</v>
      </c>
      <c r="K22" s="1"/>
    </row>
    <row r="23" spans="1:11" ht="15" customHeight="1">
      <c r="A23" s="1"/>
      <c r="B23" s="49">
        <v>17</v>
      </c>
      <c r="C23" s="50">
        <v>37</v>
      </c>
      <c r="D23" s="6"/>
      <c r="E23" s="37" t="s">
        <v>36</v>
      </c>
      <c r="F23" s="37"/>
      <c r="G23" s="33">
        <v>1847606</v>
      </c>
      <c r="H23" s="34">
        <v>2047190</v>
      </c>
      <c r="I23" s="17">
        <f t="shared" si="0"/>
        <v>-199584</v>
      </c>
      <c r="J23" s="12">
        <f t="shared" si="1"/>
        <v>-9.6999999999999993</v>
      </c>
      <c r="K23" s="1"/>
    </row>
    <row r="24" spans="1:11" ht="15" customHeight="1">
      <c r="A24" s="1"/>
      <c r="B24" s="49">
        <v>18</v>
      </c>
      <c r="C24" s="50">
        <v>35</v>
      </c>
      <c r="D24" s="14"/>
      <c r="E24" s="32" t="s">
        <v>34</v>
      </c>
      <c r="F24" s="32"/>
      <c r="G24" s="33">
        <v>1799645</v>
      </c>
      <c r="H24" s="34">
        <v>1901411</v>
      </c>
      <c r="I24" s="17">
        <f t="shared" si="0"/>
        <v>-101766</v>
      </c>
      <c r="J24" s="12">
        <f t="shared" si="1"/>
        <v>-5.4</v>
      </c>
      <c r="K24" s="1"/>
    </row>
    <row r="25" spans="1:11" ht="15" customHeight="1">
      <c r="A25" s="1"/>
      <c r="B25" s="49">
        <v>19</v>
      </c>
      <c r="C25" s="50">
        <v>73</v>
      </c>
      <c r="D25" s="6"/>
      <c r="E25" s="37" t="s">
        <v>71</v>
      </c>
      <c r="F25" s="37"/>
      <c r="G25" s="35">
        <v>1768480</v>
      </c>
      <c r="H25" s="36">
        <v>1690338</v>
      </c>
      <c r="I25" s="17">
        <f t="shared" si="0"/>
        <v>78142</v>
      </c>
      <c r="J25" s="12">
        <f t="shared" si="1"/>
        <v>4.5999999999999996</v>
      </c>
      <c r="K25" s="1"/>
    </row>
    <row r="26" spans="1:11" ht="15" customHeight="1">
      <c r="A26" s="1"/>
      <c r="B26" s="49">
        <v>20</v>
      </c>
      <c r="C26" s="50">
        <v>83</v>
      </c>
      <c r="D26" s="6"/>
      <c r="E26" s="37" t="s">
        <v>80</v>
      </c>
      <c r="F26" s="37"/>
      <c r="G26" s="33">
        <v>1735544</v>
      </c>
      <c r="H26" s="34">
        <v>1777179</v>
      </c>
      <c r="I26" s="17">
        <f t="shared" si="0"/>
        <v>-41635</v>
      </c>
      <c r="J26" s="12">
        <f t="shared" si="1"/>
        <v>-2.2999999999999998</v>
      </c>
      <c r="K26" s="1"/>
    </row>
    <row r="27" spans="1:11" ht="15" customHeight="1">
      <c r="A27" s="1"/>
      <c r="B27" s="49">
        <v>21</v>
      </c>
      <c r="C27" s="50">
        <v>23</v>
      </c>
      <c r="D27" s="6"/>
      <c r="E27" s="37" t="s">
        <v>92</v>
      </c>
      <c r="F27" s="37"/>
      <c r="G27" s="33">
        <v>1707934</v>
      </c>
      <c r="H27" s="34">
        <v>1867138</v>
      </c>
      <c r="I27" s="17">
        <f t="shared" si="0"/>
        <v>-159204</v>
      </c>
      <c r="J27" s="12">
        <f t="shared" si="1"/>
        <v>-8.5</v>
      </c>
      <c r="K27" s="1"/>
    </row>
    <row r="28" spans="1:11" ht="15" customHeight="1">
      <c r="A28" s="1"/>
      <c r="B28" s="49">
        <v>22</v>
      </c>
      <c r="C28" s="50">
        <v>78</v>
      </c>
      <c r="D28" s="6"/>
      <c r="E28" s="37" t="s">
        <v>75</v>
      </c>
      <c r="F28" s="37"/>
      <c r="G28" s="33">
        <v>1660014</v>
      </c>
      <c r="H28" s="34">
        <v>1703611</v>
      </c>
      <c r="I28" s="17">
        <f t="shared" si="0"/>
        <v>-43597</v>
      </c>
      <c r="J28" s="12">
        <f t="shared" si="1"/>
        <v>-2.6</v>
      </c>
      <c r="K28" s="1"/>
    </row>
    <row r="29" spans="1:11" ht="15" customHeight="1">
      <c r="A29" s="1"/>
      <c r="B29" s="49">
        <v>23</v>
      </c>
      <c r="C29" s="50">
        <v>49</v>
      </c>
      <c r="D29" s="6"/>
      <c r="E29" s="37" t="s">
        <v>48</v>
      </c>
      <c r="F29" s="37"/>
      <c r="G29" s="35">
        <v>1651088</v>
      </c>
      <c r="H29" s="36">
        <v>1598955</v>
      </c>
      <c r="I29" s="17">
        <f t="shared" si="0"/>
        <v>52133</v>
      </c>
      <c r="J29" s="12">
        <f t="shared" si="1"/>
        <v>3.3</v>
      </c>
      <c r="K29" s="1"/>
    </row>
    <row r="30" spans="1:11" ht="15" customHeight="1">
      <c r="A30" s="1"/>
      <c r="B30" s="49">
        <v>24</v>
      </c>
      <c r="C30" s="50">
        <v>28</v>
      </c>
      <c r="D30" s="6"/>
      <c r="E30" s="37" t="s">
        <v>27</v>
      </c>
      <c r="F30" s="37"/>
      <c r="G30" s="33">
        <v>1630821</v>
      </c>
      <c r="H30" s="34">
        <v>1636899</v>
      </c>
      <c r="I30" s="17">
        <f t="shared" si="0"/>
        <v>-6078</v>
      </c>
      <c r="J30" s="12">
        <f t="shared" si="1"/>
        <v>-0.4</v>
      </c>
      <c r="K30" s="1"/>
    </row>
    <row r="31" spans="1:11" ht="15" customHeight="1">
      <c r="A31" s="1"/>
      <c r="B31" s="49">
        <v>25</v>
      </c>
      <c r="C31" s="50">
        <v>45</v>
      </c>
      <c r="D31" s="6"/>
      <c r="E31" s="37" t="s">
        <v>44</v>
      </c>
      <c r="F31" s="37"/>
      <c r="G31" s="35">
        <v>1603567</v>
      </c>
      <c r="H31" s="36">
        <v>1547791</v>
      </c>
      <c r="I31" s="17">
        <f t="shared" si="0"/>
        <v>55776</v>
      </c>
      <c r="J31" s="12">
        <f t="shared" si="1"/>
        <v>3.6</v>
      </c>
      <c r="K31" s="1"/>
    </row>
    <row r="32" spans="1:11" ht="15" customHeight="1">
      <c r="A32" s="1"/>
      <c r="B32" s="49">
        <v>26</v>
      </c>
      <c r="C32" s="50">
        <v>33</v>
      </c>
      <c r="D32" s="6"/>
      <c r="E32" s="37" t="s">
        <v>32</v>
      </c>
      <c r="F32" s="37"/>
      <c r="G32" s="33">
        <v>1594215</v>
      </c>
      <c r="H32" s="34">
        <v>1382748</v>
      </c>
      <c r="I32" s="17">
        <f t="shared" si="0"/>
        <v>211467</v>
      </c>
      <c r="J32" s="12">
        <f t="shared" si="1"/>
        <v>15.3</v>
      </c>
      <c r="K32" s="1"/>
    </row>
    <row r="33" spans="1:11" ht="15" customHeight="1">
      <c r="A33" s="1"/>
      <c r="B33" s="49">
        <v>27</v>
      </c>
      <c r="C33" s="50">
        <v>84</v>
      </c>
      <c r="D33" s="6"/>
      <c r="E33" s="37" t="s">
        <v>81</v>
      </c>
      <c r="F33" s="37"/>
      <c r="G33" s="33">
        <v>1571081</v>
      </c>
      <c r="H33" s="34">
        <v>1538465</v>
      </c>
      <c r="I33" s="17">
        <f t="shared" si="0"/>
        <v>32616</v>
      </c>
      <c r="J33" s="12">
        <f t="shared" si="1"/>
        <v>2.1</v>
      </c>
      <c r="K33" s="1"/>
    </row>
    <row r="34" spans="1:11" ht="15" customHeight="1">
      <c r="A34" s="1"/>
      <c r="B34" s="49">
        <v>28</v>
      </c>
      <c r="C34" s="50">
        <v>30</v>
      </c>
      <c r="D34" s="6"/>
      <c r="E34" s="37" t="s">
        <v>29</v>
      </c>
      <c r="F34" s="37"/>
      <c r="G34" s="33">
        <v>1560688</v>
      </c>
      <c r="H34" s="34">
        <v>1600111</v>
      </c>
      <c r="I34" s="17">
        <f t="shared" si="0"/>
        <v>-39423</v>
      </c>
      <c r="J34" s="12">
        <f t="shared" si="1"/>
        <v>-2.5</v>
      </c>
      <c r="K34" s="1"/>
    </row>
    <row r="35" spans="1:11" ht="15" customHeight="1">
      <c r="A35" s="1"/>
      <c r="B35" s="49">
        <v>29</v>
      </c>
      <c r="C35" s="50">
        <v>18</v>
      </c>
      <c r="D35" s="6"/>
      <c r="E35" s="37" t="s">
        <v>18</v>
      </c>
      <c r="F35" s="37"/>
      <c r="G35" s="35">
        <v>1543141</v>
      </c>
      <c r="H35" s="36">
        <v>2846671</v>
      </c>
      <c r="I35" s="17">
        <f t="shared" si="0"/>
        <v>-1303530</v>
      </c>
      <c r="J35" s="12">
        <f t="shared" si="1"/>
        <v>-45.8</v>
      </c>
      <c r="K35" s="1"/>
    </row>
    <row r="36" spans="1:11" ht="15" customHeight="1">
      <c r="A36" s="1"/>
      <c r="B36" s="49">
        <v>30</v>
      </c>
      <c r="C36" s="50">
        <v>40</v>
      </c>
      <c r="D36" s="6"/>
      <c r="E36" s="37" t="s">
        <v>38</v>
      </c>
      <c r="F36" s="37"/>
      <c r="G36" s="35">
        <v>1508300</v>
      </c>
      <c r="H36" s="36">
        <v>1575504</v>
      </c>
      <c r="I36" s="17">
        <f t="shared" si="0"/>
        <v>-67204</v>
      </c>
      <c r="J36" s="12">
        <f t="shared" si="1"/>
        <v>-4.3</v>
      </c>
      <c r="K36" s="1"/>
    </row>
    <row r="37" spans="1:11" ht="15" customHeight="1">
      <c r="A37" s="1"/>
      <c r="B37" s="49">
        <v>31</v>
      </c>
      <c r="C37" s="50">
        <v>82</v>
      </c>
      <c r="D37" s="6"/>
      <c r="E37" s="37" t="s">
        <v>79</v>
      </c>
      <c r="F37" s="37"/>
      <c r="G37" s="35">
        <v>1406227</v>
      </c>
      <c r="H37" s="36">
        <v>1412017</v>
      </c>
      <c r="I37" s="17">
        <f t="shared" si="0"/>
        <v>-5790</v>
      </c>
      <c r="J37" s="12">
        <f t="shared" si="1"/>
        <v>-0.4</v>
      </c>
      <c r="K37" s="1"/>
    </row>
    <row r="38" spans="1:11" ht="15" customHeight="1">
      <c r="A38" s="1"/>
      <c r="B38" s="49">
        <v>32</v>
      </c>
      <c r="C38" s="50">
        <v>80</v>
      </c>
      <c r="D38" s="6"/>
      <c r="E38" s="37" t="s">
        <v>77</v>
      </c>
      <c r="F38" s="37"/>
      <c r="G38" s="35">
        <v>1363474</v>
      </c>
      <c r="H38" s="36">
        <v>1360059</v>
      </c>
      <c r="I38" s="17">
        <f t="shared" si="0"/>
        <v>3415</v>
      </c>
      <c r="J38" s="12">
        <f t="shared" si="1"/>
        <v>0.3</v>
      </c>
      <c r="K38" s="1"/>
    </row>
    <row r="39" spans="1:11" ht="15" customHeight="1">
      <c r="A39" s="1"/>
      <c r="B39" s="49">
        <v>33</v>
      </c>
      <c r="C39" s="50">
        <v>20</v>
      </c>
      <c r="D39" s="6"/>
      <c r="E39" s="37" t="s">
        <v>20</v>
      </c>
      <c r="F39" s="37"/>
      <c r="G39" s="35">
        <v>1319998</v>
      </c>
      <c r="H39" s="36">
        <v>1456337</v>
      </c>
      <c r="I39" s="17">
        <f t="shared" ref="I39:I70" si="2">G39-H39</f>
        <v>-136339</v>
      </c>
      <c r="J39" s="12">
        <f t="shared" ref="J39:J70" si="3">IF(H39=0,IF(G39=0,"－　","皆増　"),IF(G39=0,"皆減　",ROUND(I39/H39*100,1)))</f>
        <v>-9.4</v>
      </c>
      <c r="K39" s="1"/>
    </row>
    <row r="40" spans="1:11" ht="15" customHeight="1">
      <c r="A40" s="1"/>
      <c r="B40" s="49">
        <v>34</v>
      </c>
      <c r="C40" s="50">
        <v>68</v>
      </c>
      <c r="D40" s="6"/>
      <c r="E40" s="37" t="s">
        <v>66</v>
      </c>
      <c r="F40" s="37"/>
      <c r="G40" s="35">
        <v>1292270</v>
      </c>
      <c r="H40" s="36">
        <v>1299777</v>
      </c>
      <c r="I40" s="17">
        <f t="shared" si="2"/>
        <v>-7507</v>
      </c>
      <c r="J40" s="12">
        <f t="shared" si="3"/>
        <v>-0.6</v>
      </c>
      <c r="K40" s="1"/>
    </row>
    <row r="41" spans="1:11" ht="15" customHeight="1">
      <c r="A41" s="1"/>
      <c r="B41" s="49">
        <v>35</v>
      </c>
      <c r="C41" s="50">
        <v>52</v>
      </c>
      <c r="D41" s="6"/>
      <c r="E41" s="37" t="s">
        <v>51</v>
      </c>
      <c r="F41" s="37"/>
      <c r="G41" s="33">
        <v>1278540</v>
      </c>
      <c r="H41" s="34">
        <v>1220431</v>
      </c>
      <c r="I41" s="17">
        <f t="shared" si="2"/>
        <v>58109</v>
      </c>
      <c r="J41" s="12">
        <f t="shared" si="3"/>
        <v>4.8</v>
      </c>
      <c r="K41" s="1"/>
    </row>
    <row r="42" spans="1:11" ht="15" customHeight="1">
      <c r="A42" s="1"/>
      <c r="B42" s="49">
        <v>36</v>
      </c>
      <c r="C42" s="50">
        <v>3</v>
      </c>
      <c r="D42" s="6"/>
      <c r="E42" s="37" t="s">
        <v>3</v>
      </c>
      <c r="F42" s="37"/>
      <c r="G42" s="35">
        <v>1257221</v>
      </c>
      <c r="H42" s="36">
        <v>1461671</v>
      </c>
      <c r="I42" s="17">
        <f t="shared" si="2"/>
        <v>-204450</v>
      </c>
      <c r="J42" s="12">
        <f t="shared" si="3"/>
        <v>-14</v>
      </c>
      <c r="K42" s="1"/>
    </row>
    <row r="43" spans="1:11" ht="15" customHeight="1">
      <c r="A43" s="1"/>
      <c r="B43" s="49">
        <v>37</v>
      </c>
      <c r="C43" s="50">
        <v>72</v>
      </c>
      <c r="D43" s="6"/>
      <c r="E43" s="37" t="s">
        <v>70</v>
      </c>
      <c r="F43" s="37"/>
      <c r="G43" s="35">
        <v>1249653</v>
      </c>
      <c r="H43" s="36">
        <v>1242384</v>
      </c>
      <c r="I43" s="17">
        <f t="shared" si="2"/>
        <v>7269</v>
      </c>
      <c r="J43" s="12">
        <f t="shared" si="3"/>
        <v>0.6</v>
      </c>
      <c r="K43" s="1"/>
    </row>
    <row r="44" spans="1:11" ht="15" customHeight="1">
      <c r="A44" s="1"/>
      <c r="B44" s="49">
        <v>38</v>
      </c>
      <c r="C44" s="50">
        <v>53</v>
      </c>
      <c r="D44" s="6"/>
      <c r="E44" s="37" t="s">
        <v>52</v>
      </c>
      <c r="F44" s="37"/>
      <c r="G44" s="33">
        <v>1231276</v>
      </c>
      <c r="H44" s="34">
        <v>1227922</v>
      </c>
      <c r="I44" s="17">
        <f t="shared" si="2"/>
        <v>3354</v>
      </c>
      <c r="J44" s="12">
        <f t="shared" si="3"/>
        <v>0.3</v>
      </c>
      <c r="K44" s="1"/>
    </row>
    <row r="45" spans="1:11" ht="15" customHeight="1">
      <c r="A45" s="1"/>
      <c r="B45" s="49">
        <v>39</v>
      </c>
      <c r="C45" s="51">
        <v>58</v>
      </c>
      <c r="D45" s="6"/>
      <c r="E45" s="37" t="s">
        <v>57</v>
      </c>
      <c r="F45" s="37"/>
      <c r="G45" s="35">
        <v>1227428</v>
      </c>
      <c r="H45" s="36">
        <v>1232045</v>
      </c>
      <c r="I45" s="17">
        <f t="shared" si="2"/>
        <v>-4617</v>
      </c>
      <c r="J45" s="12">
        <f t="shared" si="3"/>
        <v>-0.4</v>
      </c>
      <c r="K45" s="1"/>
    </row>
    <row r="46" spans="1:11" ht="15" customHeight="1">
      <c r="A46" s="1"/>
      <c r="B46" s="50">
        <v>40</v>
      </c>
      <c r="C46" s="50">
        <v>11</v>
      </c>
      <c r="D46" s="6"/>
      <c r="E46" s="37" t="s">
        <v>11</v>
      </c>
      <c r="F46" s="37"/>
      <c r="G46" s="35">
        <v>1186575</v>
      </c>
      <c r="H46" s="36">
        <v>1556627</v>
      </c>
      <c r="I46" s="17">
        <f t="shared" si="2"/>
        <v>-370052</v>
      </c>
      <c r="J46" s="12">
        <f t="shared" si="3"/>
        <v>-23.8</v>
      </c>
      <c r="K46" s="1"/>
    </row>
    <row r="47" spans="1:11" ht="15" customHeight="1">
      <c r="A47" s="1"/>
      <c r="B47" s="9">
        <v>41</v>
      </c>
      <c r="C47" s="52">
        <v>27</v>
      </c>
      <c r="D47" s="6"/>
      <c r="E47" s="37" t="s">
        <v>26</v>
      </c>
      <c r="F47" s="37"/>
      <c r="G47" s="33">
        <v>1143812</v>
      </c>
      <c r="H47" s="34">
        <v>1502799</v>
      </c>
      <c r="I47" s="16">
        <f t="shared" si="2"/>
        <v>-358987</v>
      </c>
      <c r="J47" s="12">
        <f t="shared" si="3"/>
        <v>-23.9</v>
      </c>
      <c r="K47" s="1"/>
    </row>
    <row r="48" spans="1:11" ht="13.9" customHeight="1">
      <c r="A48" s="1"/>
      <c r="B48" s="49">
        <v>42</v>
      </c>
      <c r="C48" s="50">
        <v>79</v>
      </c>
      <c r="D48" s="14"/>
      <c r="E48" s="32" t="s">
        <v>76</v>
      </c>
      <c r="F48" s="32"/>
      <c r="G48" s="28">
        <v>1137455</v>
      </c>
      <c r="H48" s="38">
        <v>1281731</v>
      </c>
      <c r="I48" s="17">
        <f t="shared" si="2"/>
        <v>-144276</v>
      </c>
      <c r="J48" s="12">
        <f t="shared" si="3"/>
        <v>-11.3</v>
      </c>
      <c r="K48" s="1"/>
    </row>
    <row r="49" spans="1:11" ht="13.9" customHeight="1">
      <c r="A49" s="1"/>
      <c r="B49" s="49">
        <v>43</v>
      </c>
      <c r="C49" s="50">
        <v>56</v>
      </c>
      <c r="D49" s="6"/>
      <c r="E49" s="37" t="s">
        <v>55</v>
      </c>
      <c r="F49" s="37"/>
      <c r="G49" s="28">
        <v>1131401</v>
      </c>
      <c r="H49" s="38">
        <v>1145793</v>
      </c>
      <c r="I49" s="17">
        <f t="shared" si="2"/>
        <v>-14392</v>
      </c>
      <c r="J49" s="12">
        <f t="shared" si="3"/>
        <v>-1.3</v>
      </c>
      <c r="K49" s="1"/>
    </row>
    <row r="50" spans="1:11" ht="13.9" customHeight="1">
      <c r="A50" s="1"/>
      <c r="B50" s="49">
        <v>44</v>
      </c>
      <c r="C50" s="50">
        <v>39</v>
      </c>
      <c r="D50" s="6"/>
      <c r="E50" s="37" t="s">
        <v>37</v>
      </c>
      <c r="F50" s="37"/>
      <c r="G50" s="28">
        <v>1103221</v>
      </c>
      <c r="H50" s="38">
        <v>1180946</v>
      </c>
      <c r="I50" s="17">
        <f t="shared" si="2"/>
        <v>-77725</v>
      </c>
      <c r="J50" s="12">
        <f t="shared" si="3"/>
        <v>-6.6</v>
      </c>
      <c r="K50" s="1"/>
    </row>
    <row r="51" spans="1:11" ht="13.9" customHeight="1">
      <c r="A51" s="1"/>
      <c r="B51" s="49">
        <v>45</v>
      </c>
      <c r="C51" s="50">
        <v>81</v>
      </c>
      <c r="D51" s="6"/>
      <c r="E51" s="37" t="s">
        <v>78</v>
      </c>
      <c r="F51" s="37"/>
      <c r="G51" s="28">
        <v>1013887</v>
      </c>
      <c r="H51" s="38">
        <v>1195486</v>
      </c>
      <c r="I51" s="17">
        <f t="shared" si="2"/>
        <v>-181599</v>
      </c>
      <c r="J51" s="12">
        <f t="shared" si="3"/>
        <v>-15.2</v>
      </c>
      <c r="K51" s="1"/>
    </row>
    <row r="52" spans="1:11" ht="13.9" customHeight="1">
      <c r="A52" s="1"/>
      <c r="B52" s="49">
        <v>46</v>
      </c>
      <c r="C52" s="50">
        <v>69</v>
      </c>
      <c r="D52" s="6"/>
      <c r="E52" s="37" t="s">
        <v>67</v>
      </c>
      <c r="F52" s="37"/>
      <c r="G52" s="28">
        <v>1004374</v>
      </c>
      <c r="H52" s="38">
        <v>939048</v>
      </c>
      <c r="I52" s="17">
        <f t="shared" si="2"/>
        <v>65326</v>
      </c>
      <c r="J52" s="12">
        <f t="shared" si="3"/>
        <v>7</v>
      </c>
      <c r="K52" s="1"/>
    </row>
    <row r="53" spans="1:11" ht="13.9" customHeight="1">
      <c r="A53" s="1"/>
      <c r="B53" s="49">
        <v>47</v>
      </c>
      <c r="C53" s="50">
        <v>46</v>
      </c>
      <c r="D53" s="14"/>
      <c r="E53" s="32" t="s">
        <v>45</v>
      </c>
      <c r="F53" s="32"/>
      <c r="G53" s="30">
        <v>980662</v>
      </c>
      <c r="H53" s="31">
        <v>994447</v>
      </c>
      <c r="I53" s="17">
        <f t="shared" si="2"/>
        <v>-13785</v>
      </c>
      <c r="J53" s="12">
        <f t="shared" si="3"/>
        <v>-1.4</v>
      </c>
      <c r="K53" s="1"/>
    </row>
    <row r="54" spans="1:11" ht="13.9" customHeight="1">
      <c r="A54" s="1"/>
      <c r="B54" s="49">
        <v>48</v>
      </c>
      <c r="C54" s="50">
        <v>50</v>
      </c>
      <c r="D54" s="6"/>
      <c r="E54" s="37" t="s">
        <v>49</v>
      </c>
      <c r="F54" s="37"/>
      <c r="G54" s="30">
        <v>967204</v>
      </c>
      <c r="H54" s="31">
        <v>990949</v>
      </c>
      <c r="I54" s="17">
        <f t="shared" si="2"/>
        <v>-23745</v>
      </c>
      <c r="J54" s="12">
        <f t="shared" si="3"/>
        <v>-2.4</v>
      </c>
      <c r="K54" s="1"/>
    </row>
    <row r="55" spans="1:11" ht="13.9" customHeight="1">
      <c r="A55" s="1"/>
      <c r="B55" s="49">
        <v>49</v>
      </c>
      <c r="C55" s="50">
        <v>42</v>
      </c>
      <c r="D55" s="6"/>
      <c r="E55" s="37" t="s">
        <v>41</v>
      </c>
      <c r="F55" s="37"/>
      <c r="G55" s="30">
        <v>959336</v>
      </c>
      <c r="H55" s="31">
        <v>1090019</v>
      </c>
      <c r="I55" s="17">
        <f t="shared" si="2"/>
        <v>-130683</v>
      </c>
      <c r="J55" s="12">
        <f t="shared" si="3"/>
        <v>-12</v>
      </c>
      <c r="K55" s="1"/>
    </row>
    <row r="56" spans="1:11" ht="13.9" customHeight="1">
      <c r="A56" s="1"/>
      <c r="B56" s="49">
        <v>50</v>
      </c>
      <c r="C56" s="50">
        <v>76</v>
      </c>
      <c r="D56" s="6"/>
      <c r="E56" s="37" t="s">
        <v>73</v>
      </c>
      <c r="F56" s="37"/>
      <c r="G56" s="28">
        <v>906541</v>
      </c>
      <c r="H56" s="38">
        <v>911153</v>
      </c>
      <c r="I56" s="17">
        <f t="shared" si="2"/>
        <v>-4612</v>
      </c>
      <c r="J56" s="12">
        <f t="shared" si="3"/>
        <v>-0.5</v>
      </c>
      <c r="K56" s="1"/>
    </row>
    <row r="57" spans="1:11" ht="13.9" customHeight="1">
      <c r="A57" s="1"/>
      <c r="B57" s="49">
        <v>51</v>
      </c>
      <c r="C57" s="50">
        <v>38</v>
      </c>
      <c r="D57" s="6"/>
      <c r="E57" s="37" t="s">
        <v>93</v>
      </c>
      <c r="F57" s="37"/>
      <c r="G57" s="28">
        <v>894009</v>
      </c>
      <c r="H57" s="38">
        <v>975298</v>
      </c>
      <c r="I57" s="17">
        <f t="shared" si="2"/>
        <v>-81289</v>
      </c>
      <c r="J57" s="12">
        <f t="shared" si="3"/>
        <v>-8.3000000000000007</v>
      </c>
      <c r="K57" s="1"/>
    </row>
    <row r="58" spans="1:11" ht="13.9" customHeight="1">
      <c r="A58" s="1"/>
      <c r="B58" s="49">
        <v>52</v>
      </c>
      <c r="C58" s="50">
        <v>29</v>
      </c>
      <c r="D58" s="14"/>
      <c r="E58" s="32" t="s">
        <v>28</v>
      </c>
      <c r="F58" s="32"/>
      <c r="G58" s="28">
        <v>873998</v>
      </c>
      <c r="H58" s="38">
        <v>853938</v>
      </c>
      <c r="I58" s="17">
        <f t="shared" si="2"/>
        <v>20060</v>
      </c>
      <c r="J58" s="12">
        <f t="shared" si="3"/>
        <v>2.2999999999999998</v>
      </c>
      <c r="K58" s="1"/>
    </row>
    <row r="59" spans="1:11" ht="13.9" customHeight="1">
      <c r="A59" s="1"/>
      <c r="B59" s="49">
        <v>53</v>
      </c>
      <c r="C59" s="50">
        <v>62</v>
      </c>
      <c r="D59" s="6"/>
      <c r="E59" s="37" t="s">
        <v>61</v>
      </c>
      <c r="F59" s="37"/>
      <c r="G59" s="30">
        <v>857858</v>
      </c>
      <c r="H59" s="31">
        <v>863510</v>
      </c>
      <c r="I59" s="17">
        <f t="shared" si="2"/>
        <v>-5652</v>
      </c>
      <c r="J59" s="12">
        <f t="shared" si="3"/>
        <v>-0.7</v>
      </c>
      <c r="K59" s="1"/>
    </row>
    <row r="60" spans="1:11" ht="13.9" customHeight="1">
      <c r="A60" s="1"/>
      <c r="B60" s="49">
        <v>54</v>
      </c>
      <c r="C60" s="50">
        <v>57</v>
      </c>
      <c r="D60" s="14"/>
      <c r="E60" s="32" t="s">
        <v>56</v>
      </c>
      <c r="F60" s="32"/>
      <c r="G60" s="28">
        <v>846312</v>
      </c>
      <c r="H60" s="38">
        <v>853123</v>
      </c>
      <c r="I60" s="17">
        <f t="shared" si="2"/>
        <v>-6811</v>
      </c>
      <c r="J60" s="12">
        <f t="shared" si="3"/>
        <v>-0.8</v>
      </c>
      <c r="K60" s="1"/>
    </row>
    <row r="61" spans="1:11" ht="13.9" customHeight="1">
      <c r="A61" s="1"/>
      <c r="B61" s="49">
        <v>55</v>
      </c>
      <c r="C61" s="50">
        <v>60</v>
      </c>
      <c r="D61" s="6"/>
      <c r="E61" s="37" t="s">
        <v>59</v>
      </c>
      <c r="F61" s="37"/>
      <c r="G61" s="30">
        <v>833399</v>
      </c>
      <c r="H61" s="31">
        <v>805013</v>
      </c>
      <c r="I61" s="17">
        <f t="shared" si="2"/>
        <v>28386</v>
      </c>
      <c r="J61" s="12">
        <f t="shared" si="3"/>
        <v>3.5</v>
      </c>
      <c r="K61" s="1"/>
    </row>
    <row r="62" spans="1:11" ht="13.9" customHeight="1">
      <c r="A62" s="1"/>
      <c r="B62" s="49">
        <v>56</v>
      </c>
      <c r="C62" s="50">
        <v>71</v>
      </c>
      <c r="D62" s="6"/>
      <c r="E62" s="37" t="s">
        <v>69</v>
      </c>
      <c r="F62" s="37"/>
      <c r="G62" s="30">
        <v>778551</v>
      </c>
      <c r="H62" s="31">
        <v>755961</v>
      </c>
      <c r="I62" s="17">
        <f t="shared" si="2"/>
        <v>22590</v>
      </c>
      <c r="J62" s="12">
        <f t="shared" si="3"/>
        <v>3</v>
      </c>
      <c r="K62" s="1"/>
    </row>
    <row r="63" spans="1:11" ht="13.9" customHeight="1">
      <c r="A63" s="1"/>
      <c r="B63" s="49">
        <v>57</v>
      </c>
      <c r="C63" s="50">
        <v>65</v>
      </c>
      <c r="D63" s="6"/>
      <c r="E63" s="37" t="s">
        <v>64</v>
      </c>
      <c r="F63" s="37"/>
      <c r="G63" s="30">
        <v>770373</v>
      </c>
      <c r="H63" s="31">
        <v>711231</v>
      </c>
      <c r="I63" s="17">
        <f t="shared" si="2"/>
        <v>59142</v>
      </c>
      <c r="J63" s="12">
        <f t="shared" si="3"/>
        <v>8.3000000000000007</v>
      </c>
      <c r="K63" s="1"/>
    </row>
    <row r="64" spans="1:11" ht="13.9" customHeight="1">
      <c r="A64" s="1"/>
      <c r="B64" s="49">
        <v>58</v>
      </c>
      <c r="C64" s="50">
        <v>59</v>
      </c>
      <c r="D64" s="14"/>
      <c r="E64" s="32" t="s">
        <v>58</v>
      </c>
      <c r="F64" s="32"/>
      <c r="G64" s="28">
        <v>734323</v>
      </c>
      <c r="H64" s="38">
        <v>731685</v>
      </c>
      <c r="I64" s="17">
        <f t="shared" si="2"/>
        <v>2638</v>
      </c>
      <c r="J64" s="12">
        <f t="shared" si="3"/>
        <v>0.4</v>
      </c>
      <c r="K64" s="1"/>
    </row>
    <row r="65" spans="1:11" ht="13.9" customHeight="1">
      <c r="A65" s="1"/>
      <c r="B65" s="49">
        <v>59</v>
      </c>
      <c r="C65" s="50">
        <v>54</v>
      </c>
      <c r="D65" s="6"/>
      <c r="E65" s="37" t="s">
        <v>53</v>
      </c>
      <c r="F65" s="37"/>
      <c r="G65" s="28">
        <v>702814</v>
      </c>
      <c r="H65" s="38">
        <v>655492</v>
      </c>
      <c r="I65" s="17">
        <f t="shared" si="2"/>
        <v>47322</v>
      </c>
      <c r="J65" s="12">
        <f t="shared" si="3"/>
        <v>7.2</v>
      </c>
      <c r="K65" s="1"/>
    </row>
    <row r="66" spans="1:11" ht="13.9" customHeight="1">
      <c r="A66" s="1"/>
      <c r="B66" s="49">
        <v>60</v>
      </c>
      <c r="C66" s="50">
        <v>66</v>
      </c>
      <c r="D66" s="6"/>
      <c r="E66" s="37" t="s">
        <v>95</v>
      </c>
      <c r="F66" s="37"/>
      <c r="G66" s="28">
        <v>679658</v>
      </c>
      <c r="H66" s="38">
        <v>607602</v>
      </c>
      <c r="I66" s="17">
        <f t="shared" si="2"/>
        <v>72056</v>
      </c>
      <c r="J66" s="12">
        <f t="shared" si="3"/>
        <v>11.9</v>
      </c>
      <c r="K66" s="1"/>
    </row>
    <row r="67" spans="1:11" ht="13.9" customHeight="1">
      <c r="A67" s="1"/>
      <c r="B67" s="49">
        <v>61</v>
      </c>
      <c r="C67" s="50">
        <v>75</v>
      </c>
      <c r="D67" s="6"/>
      <c r="E67" s="37" t="s">
        <v>96</v>
      </c>
      <c r="F67" s="37"/>
      <c r="G67" s="28">
        <v>662746</v>
      </c>
      <c r="H67" s="38">
        <v>621844</v>
      </c>
      <c r="I67" s="17">
        <f t="shared" si="2"/>
        <v>40902</v>
      </c>
      <c r="J67" s="12">
        <f t="shared" si="3"/>
        <v>6.6</v>
      </c>
      <c r="K67" s="1"/>
    </row>
    <row r="68" spans="1:11" ht="13.9" customHeight="1">
      <c r="A68" s="1"/>
      <c r="B68" s="49">
        <v>62</v>
      </c>
      <c r="C68" s="50">
        <v>67</v>
      </c>
      <c r="D68" s="6"/>
      <c r="E68" s="37" t="s">
        <v>65</v>
      </c>
      <c r="F68" s="37"/>
      <c r="G68" s="28">
        <v>647375</v>
      </c>
      <c r="H68" s="38">
        <v>558404</v>
      </c>
      <c r="I68" s="17">
        <f t="shared" si="2"/>
        <v>88971</v>
      </c>
      <c r="J68" s="12">
        <f t="shared" si="3"/>
        <v>15.9</v>
      </c>
      <c r="K68" s="1"/>
    </row>
    <row r="69" spans="1:11" ht="13.9" customHeight="1">
      <c r="A69" s="1"/>
      <c r="B69" s="49">
        <v>63</v>
      </c>
      <c r="C69" s="50">
        <v>41</v>
      </c>
      <c r="D69" s="6"/>
      <c r="E69" s="37" t="s">
        <v>40</v>
      </c>
      <c r="F69" s="37"/>
      <c r="G69" s="28">
        <v>613071</v>
      </c>
      <c r="H69" s="38">
        <v>674303</v>
      </c>
      <c r="I69" s="17">
        <f t="shared" si="2"/>
        <v>-61232</v>
      </c>
      <c r="J69" s="12">
        <f t="shared" si="3"/>
        <v>-9.1</v>
      </c>
      <c r="K69" s="1"/>
    </row>
    <row r="70" spans="1:11" ht="13.9" customHeight="1">
      <c r="A70" s="1"/>
      <c r="B70" s="49">
        <v>64</v>
      </c>
      <c r="C70" s="50">
        <v>74</v>
      </c>
      <c r="D70" s="6"/>
      <c r="E70" s="37" t="s">
        <v>72</v>
      </c>
      <c r="F70" s="37"/>
      <c r="G70" s="28">
        <v>579047</v>
      </c>
      <c r="H70" s="38">
        <v>552793</v>
      </c>
      <c r="I70" s="17">
        <f t="shared" si="2"/>
        <v>26254</v>
      </c>
      <c r="J70" s="12">
        <f t="shared" si="3"/>
        <v>4.7</v>
      </c>
      <c r="K70" s="1"/>
    </row>
    <row r="71" spans="1:11" ht="13.9" customHeight="1">
      <c r="A71" s="1"/>
      <c r="B71" s="49">
        <v>65</v>
      </c>
      <c r="C71" s="50">
        <v>70</v>
      </c>
      <c r="D71" s="6"/>
      <c r="E71" s="37" t="s">
        <v>68</v>
      </c>
      <c r="F71" s="37"/>
      <c r="G71" s="30">
        <v>575794</v>
      </c>
      <c r="H71" s="31">
        <v>577558</v>
      </c>
      <c r="I71" s="17">
        <f t="shared" ref="I71:I94" si="4">G71-H71</f>
        <v>-1764</v>
      </c>
      <c r="J71" s="12">
        <f t="shared" ref="J71:J94" si="5">IF(H71=0,IF(G71=0,"－　","皆増　"),IF(G71=0,"皆減　",ROUND(I71/H71*100,1)))</f>
        <v>-0.3</v>
      </c>
      <c r="K71" s="1"/>
    </row>
    <row r="72" spans="1:11" ht="13.9" customHeight="1">
      <c r="A72" s="1"/>
      <c r="B72" s="49">
        <v>66</v>
      </c>
      <c r="C72" s="50">
        <v>48</v>
      </c>
      <c r="D72" s="6"/>
      <c r="E72" s="37" t="s">
        <v>47</v>
      </c>
      <c r="F72" s="37"/>
      <c r="G72" s="28">
        <v>542538</v>
      </c>
      <c r="H72" s="38">
        <v>729382</v>
      </c>
      <c r="I72" s="17">
        <f t="shared" si="4"/>
        <v>-186844</v>
      </c>
      <c r="J72" s="12">
        <f t="shared" si="5"/>
        <v>-25.6</v>
      </c>
      <c r="K72" s="1"/>
    </row>
    <row r="73" spans="1:11" ht="13.9" customHeight="1">
      <c r="A73" s="1"/>
      <c r="B73" s="49">
        <v>67</v>
      </c>
      <c r="C73" s="50">
        <v>22</v>
      </c>
      <c r="D73" s="6"/>
      <c r="E73" s="37" t="s">
        <v>22</v>
      </c>
      <c r="F73" s="37"/>
      <c r="G73" s="30">
        <v>526084</v>
      </c>
      <c r="H73" s="31">
        <v>1124181</v>
      </c>
      <c r="I73" s="17">
        <f t="shared" si="4"/>
        <v>-598097</v>
      </c>
      <c r="J73" s="12">
        <f t="shared" si="5"/>
        <v>-53.2</v>
      </c>
      <c r="K73" s="1"/>
    </row>
    <row r="74" spans="1:11" ht="13.9" customHeight="1">
      <c r="A74" s="1"/>
      <c r="B74" s="49">
        <v>68</v>
      </c>
      <c r="C74" s="50">
        <v>25</v>
      </c>
      <c r="D74" s="6"/>
      <c r="E74" s="37" t="s">
        <v>24</v>
      </c>
      <c r="F74" s="37"/>
      <c r="G74" s="28">
        <v>503805</v>
      </c>
      <c r="H74" s="38">
        <v>661931</v>
      </c>
      <c r="I74" s="17">
        <f t="shared" si="4"/>
        <v>-158126</v>
      </c>
      <c r="J74" s="12">
        <f t="shared" si="5"/>
        <v>-23.9</v>
      </c>
      <c r="K74" s="1"/>
    </row>
    <row r="75" spans="1:11" ht="13.9" customHeight="1">
      <c r="A75" s="1"/>
      <c r="B75" s="49">
        <v>69</v>
      </c>
      <c r="C75" s="50">
        <v>2</v>
      </c>
      <c r="D75" s="14"/>
      <c r="E75" s="32" t="s">
        <v>2</v>
      </c>
      <c r="F75" s="32"/>
      <c r="G75" s="28">
        <v>501598</v>
      </c>
      <c r="H75" s="38">
        <v>2179084</v>
      </c>
      <c r="I75" s="17">
        <f t="shared" si="4"/>
        <v>-1677486</v>
      </c>
      <c r="J75" s="12">
        <f t="shared" si="5"/>
        <v>-77</v>
      </c>
      <c r="K75" s="1"/>
    </row>
    <row r="76" spans="1:11" ht="13.9" customHeight="1">
      <c r="A76" s="1"/>
      <c r="B76" s="49">
        <v>70</v>
      </c>
      <c r="C76" s="50">
        <v>55</v>
      </c>
      <c r="D76" s="6"/>
      <c r="E76" s="37" t="s">
        <v>54</v>
      </c>
      <c r="F76" s="37"/>
      <c r="G76" s="30">
        <v>489977</v>
      </c>
      <c r="H76" s="31">
        <v>440060</v>
      </c>
      <c r="I76" s="16">
        <f t="shared" si="4"/>
        <v>49917</v>
      </c>
      <c r="J76" s="12">
        <f t="shared" si="5"/>
        <v>11.3</v>
      </c>
      <c r="K76" s="1"/>
    </row>
    <row r="77" spans="1:11" ht="13.9" customHeight="1">
      <c r="A77" s="1"/>
      <c r="B77" s="49">
        <v>71</v>
      </c>
      <c r="C77" s="50">
        <v>51</v>
      </c>
      <c r="D77" s="6"/>
      <c r="E77" s="37" t="s">
        <v>50</v>
      </c>
      <c r="F77" s="37"/>
      <c r="G77" s="30">
        <v>419630</v>
      </c>
      <c r="H77" s="31">
        <v>466547</v>
      </c>
      <c r="I77" s="17">
        <f t="shared" si="4"/>
        <v>-46917</v>
      </c>
      <c r="J77" s="12">
        <f t="shared" si="5"/>
        <v>-10.1</v>
      </c>
      <c r="K77" s="1"/>
    </row>
    <row r="78" spans="1:11" ht="13.9" customHeight="1">
      <c r="A78" s="1"/>
      <c r="B78" s="49">
        <v>72</v>
      </c>
      <c r="C78" s="50">
        <v>63</v>
      </c>
      <c r="D78" s="6"/>
      <c r="E78" s="37" t="s">
        <v>62</v>
      </c>
      <c r="F78" s="37"/>
      <c r="G78" s="30">
        <v>401039</v>
      </c>
      <c r="H78" s="31">
        <v>639510</v>
      </c>
      <c r="I78" s="17">
        <f t="shared" si="4"/>
        <v>-238471</v>
      </c>
      <c r="J78" s="12">
        <f t="shared" si="5"/>
        <v>-37.299999999999997</v>
      </c>
      <c r="K78" s="1"/>
    </row>
    <row r="79" spans="1:11" ht="13.9" customHeight="1">
      <c r="A79" s="1"/>
      <c r="B79" s="49">
        <v>73</v>
      </c>
      <c r="C79" s="50">
        <v>64</v>
      </c>
      <c r="D79" s="6"/>
      <c r="E79" s="37" t="s">
        <v>63</v>
      </c>
      <c r="F79" s="37"/>
      <c r="G79" s="28">
        <v>361258</v>
      </c>
      <c r="H79" s="38">
        <v>345513</v>
      </c>
      <c r="I79" s="17">
        <f t="shared" si="4"/>
        <v>15745</v>
      </c>
      <c r="J79" s="12">
        <f t="shared" si="5"/>
        <v>4.5999999999999996</v>
      </c>
      <c r="K79" s="1"/>
    </row>
    <row r="80" spans="1:11" ht="13.9" customHeight="1">
      <c r="A80" s="1"/>
      <c r="B80" s="49">
        <v>74</v>
      </c>
      <c r="C80" s="50">
        <v>77</v>
      </c>
      <c r="D80" s="6"/>
      <c r="E80" s="37" t="s">
        <v>74</v>
      </c>
      <c r="F80" s="37"/>
      <c r="G80" s="28">
        <v>343438</v>
      </c>
      <c r="H80" s="38">
        <v>404136</v>
      </c>
      <c r="I80" s="17">
        <f t="shared" si="4"/>
        <v>-60698</v>
      </c>
      <c r="J80" s="12">
        <f t="shared" si="5"/>
        <v>-15</v>
      </c>
      <c r="K80" s="1"/>
    </row>
    <row r="81" spans="1:11" ht="13.9" customHeight="1">
      <c r="A81" s="1"/>
      <c r="B81" s="49">
        <v>75</v>
      </c>
      <c r="C81" s="50">
        <v>61</v>
      </c>
      <c r="D81" s="6"/>
      <c r="E81" s="37" t="s">
        <v>60</v>
      </c>
      <c r="F81" s="37"/>
      <c r="G81" s="28">
        <v>291584</v>
      </c>
      <c r="H81" s="38">
        <v>150331</v>
      </c>
      <c r="I81" s="17">
        <f t="shared" si="4"/>
        <v>141253</v>
      </c>
      <c r="J81" s="12">
        <f t="shared" si="5"/>
        <v>94</v>
      </c>
      <c r="K81" s="1"/>
    </row>
    <row r="82" spans="1:11" ht="13.9" customHeight="1">
      <c r="A82" s="1"/>
      <c r="B82" s="49">
        <v>76</v>
      </c>
      <c r="C82" s="50">
        <v>47</v>
      </c>
      <c r="D82" s="6"/>
      <c r="E82" s="37" t="s">
        <v>46</v>
      </c>
      <c r="F82" s="37"/>
      <c r="G82" s="28">
        <v>219820</v>
      </c>
      <c r="H82" s="38">
        <v>197456</v>
      </c>
      <c r="I82" s="17">
        <f t="shared" si="4"/>
        <v>22364</v>
      </c>
      <c r="J82" s="12">
        <f t="shared" si="5"/>
        <v>11.3</v>
      </c>
      <c r="K82" s="1"/>
    </row>
    <row r="83" spans="1:11" ht="13.9" customHeight="1">
      <c r="A83" s="1"/>
      <c r="B83" s="49">
        <v>77</v>
      </c>
      <c r="C83" s="50">
        <v>43</v>
      </c>
      <c r="D83" s="6"/>
      <c r="E83" s="37" t="s">
        <v>42</v>
      </c>
      <c r="F83" s="37"/>
      <c r="G83" s="28">
        <v>137089</v>
      </c>
      <c r="H83" s="38">
        <v>344045</v>
      </c>
      <c r="I83" s="17">
        <f t="shared" si="4"/>
        <v>-206956</v>
      </c>
      <c r="J83" s="12">
        <f t="shared" si="5"/>
        <v>-60.2</v>
      </c>
      <c r="K83" s="1"/>
    </row>
    <row r="84" spans="1:11" ht="13.9" customHeight="1">
      <c r="A84" s="1"/>
      <c r="B84" s="49">
        <v>78</v>
      </c>
      <c r="C84" s="50">
        <v>4</v>
      </c>
      <c r="D84" s="6"/>
      <c r="E84" s="37" t="s">
        <v>4</v>
      </c>
      <c r="F84" s="37"/>
      <c r="G84" s="30">
        <v>29495</v>
      </c>
      <c r="H84" s="31">
        <v>1287120</v>
      </c>
      <c r="I84" s="17">
        <f t="shared" si="4"/>
        <v>-1257625</v>
      </c>
      <c r="J84" s="12">
        <f t="shared" si="5"/>
        <v>-97.7</v>
      </c>
      <c r="K84" s="1"/>
    </row>
    <row r="85" spans="1:11" ht="13.9" customHeight="1">
      <c r="A85" s="1"/>
      <c r="B85" s="49">
        <v>79</v>
      </c>
      <c r="C85" s="50">
        <v>7</v>
      </c>
      <c r="D85" s="6"/>
      <c r="E85" s="37" t="s">
        <v>7</v>
      </c>
      <c r="F85" s="37"/>
      <c r="G85" s="30">
        <v>0</v>
      </c>
      <c r="H85" s="31">
        <v>0</v>
      </c>
      <c r="I85" s="17">
        <f t="shared" si="4"/>
        <v>0</v>
      </c>
      <c r="J85" s="12" t="str">
        <f t="shared" si="5"/>
        <v>－　</v>
      </c>
      <c r="K85" s="1"/>
    </row>
    <row r="86" spans="1:11" ht="13.9" customHeight="1">
      <c r="A86" s="1"/>
      <c r="B86" s="49">
        <v>80</v>
      </c>
      <c r="C86" s="50">
        <v>13</v>
      </c>
      <c r="D86" s="6"/>
      <c r="E86" s="37" t="s">
        <v>13</v>
      </c>
      <c r="F86" s="37"/>
      <c r="G86" s="30">
        <v>0</v>
      </c>
      <c r="H86" s="31">
        <v>0</v>
      </c>
      <c r="I86" s="17">
        <f t="shared" si="4"/>
        <v>0</v>
      </c>
      <c r="J86" s="12" t="str">
        <f t="shared" si="5"/>
        <v>－　</v>
      </c>
      <c r="K86" s="1"/>
    </row>
    <row r="87" spans="1:11" ht="13.9" customHeight="1">
      <c r="A87" s="1"/>
      <c r="B87" s="49">
        <v>81</v>
      </c>
      <c r="C87" s="50">
        <v>21</v>
      </c>
      <c r="D87" s="14"/>
      <c r="E87" s="32" t="s">
        <v>21</v>
      </c>
      <c r="F87" s="32"/>
      <c r="G87" s="30">
        <v>0</v>
      </c>
      <c r="H87" s="31">
        <v>0</v>
      </c>
      <c r="I87" s="17">
        <f t="shared" si="4"/>
        <v>0</v>
      </c>
      <c r="J87" s="12" t="str">
        <f t="shared" si="5"/>
        <v>－　</v>
      </c>
      <c r="K87" s="1"/>
    </row>
    <row r="88" spans="1:11" ht="13.9" customHeight="1">
      <c r="A88" s="1"/>
      <c r="B88" s="49">
        <v>82</v>
      </c>
      <c r="C88" s="50">
        <v>24</v>
      </c>
      <c r="D88" s="6"/>
      <c r="E88" s="37" t="s">
        <v>23</v>
      </c>
      <c r="F88" s="37"/>
      <c r="G88" s="30">
        <v>0</v>
      </c>
      <c r="H88" s="31">
        <v>0</v>
      </c>
      <c r="I88" s="17">
        <f t="shared" si="4"/>
        <v>0</v>
      </c>
      <c r="J88" s="12" t="str">
        <f t="shared" si="5"/>
        <v>－　</v>
      </c>
      <c r="K88" s="1"/>
    </row>
    <row r="89" spans="1:11" ht="13.9" customHeight="1">
      <c r="A89" s="1"/>
      <c r="B89" s="49">
        <v>83</v>
      </c>
      <c r="C89" s="50">
        <v>26</v>
      </c>
      <c r="D89" s="14"/>
      <c r="E89" s="32" t="s">
        <v>25</v>
      </c>
      <c r="F89" s="32"/>
      <c r="G89" s="30">
        <v>0</v>
      </c>
      <c r="H89" s="31">
        <v>0</v>
      </c>
      <c r="I89" s="17">
        <f t="shared" si="4"/>
        <v>0</v>
      </c>
      <c r="J89" s="12" t="str">
        <f t="shared" si="5"/>
        <v>－　</v>
      </c>
      <c r="K89" s="1"/>
    </row>
    <row r="90" spans="1:11" ht="13.9" customHeight="1">
      <c r="A90" s="1"/>
      <c r="B90" s="49">
        <v>84</v>
      </c>
      <c r="C90" s="50">
        <v>31</v>
      </c>
      <c r="D90" s="6"/>
      <c r="E90" s="37" t="s">
        <v>30</v>
      </c>
      <c r="F90" s="37"/>
      <c r="G90" s="28">
        <v>0</v>
      </c>
      <c r="H90" s="38">
        <v>91565</v>
      </c>
      <c r="I90" s="17">
        <f t="shared" si="4"/>
        <v>-91565</v>
      </c>
      <c r="J90" s="12" t="str">
        <f t="shared" si="5"/>
        <v>皆減　</v>
      </c>
      <c r="K90" s="1"/>
    </row>
    <row r="91" spans="1:11" ht="13.9" customHeight="1" thickBot="1">
      <c r="A91" s="1"/>
      <c r="B91" s="10">
        <v>85</v>
      </c>
      <c r="C91" s="9">
        <v>44</v>
      </c>
      <c r="D91" s="5"/>
      <c r="E91" s="37" t="s">
        <v>43</v>
      </c>
      <c r="F91" s="37"/>
      <c r="G91" s="30">
        <v>0</v>
      </c>
      <c r="H91" s="31">
        <v>0</v>
      </c>
      <c r="I91" s="17">
        <f t="shared" si="4"/>
        <v>0</v>
      </c>
      <c r="J91" s="12" t="str">
        <f t="shared" si="5"/>
        <v>－　</v>
      </c>
      <c r="K91" s="1"/>
    </row>
    <row r="92" spans="1:11" ht="15" customHeight="1" thickTop="1">
      <c r="A92" s="1"/>
      <c r="B92" s="18" t="s">
        <v>39</v>
      </c>
      <c r="C92" s="19"/>
      <c r="D92" s="19"/>
      <c r="E92" s="20" t="s">
        <v>94</v>
      </c>
      <c r="F92" s="20"/>
      <c r="G92" s="39">
        <v>66276319</v>
      </c>
      <c r="H92" s="39">
        <v>75568218</v>
      </c>
      <c r="I92" s="21">
        <f t="shared" si="4"/>
        <v>-9291899</v>
      </c>
      <c r="J92" s="22">
        <f t="shared" si="5"/>
        <v>-12.3</v>
      </c>
      <c r="K92" s="1"/>
    </row>
    <row r="93" spans="1:11" ht="13.9" customHeight="1">
      <c r="A93" s="1"/>
      <c r="B93" s="8" t="s">
        <v>39</v>
      </c>
      <c r="C93" s="13"/>
      <c r="D93" s="13"/>
      <c r="E93" s="14" t="s">
        <v>83</v>
      </c>
      <c r="F93" s="14"/>
      <c r="G93" s="38">
        <v>41597949</v>
      </c>
      <c r="H93" s="38">
        <v>42077078</v>
      </c>
      <c r="I93" s="17">
        <f t="shared" si="4"/>
        <v>-479129</v>
      </c>
      <c r="J93" s="12">
        <f t="shared" si="5"/>
        <v>-1.1000000000000001</v>
      </c>
      <c r="K93" s="1"/>
    </row>
    <row r="94" spans="1:11" ht="13.9" customHeight="1">
      <c r="A94" s="1"/>
      <c r="B94" s="7" t="s">
        <v>39</v>
      </c>
      <c r="C94" s="5"/>
      <c r="D94" s="5"/>
      <c r="E94" s="6" t="s">
        <v>84</v>
      </c>
      <c r="F94" s="6"/>
      <c r="G94" s="25">
        <f>SUM(G7:G91)</f>
        <v>107874268</v>
      </c>
      <c r="H94" s="25">
        <f>SUM(H7:H91)</f>
        <v>117645296</v>
      </c>
      <c r="I94" s="25">
        <f t="shared" si="4"/>
        <v>-9771028</v>
      </c>
      <c r="J94" s="12">
        <f t="shared" si="5"/>
        <v>-8.3000000000000007</v>
      </c>
      <c r="K94" s="1"/>
    </row>
    <row r="95" spans="1:11" ht="13.9" customHeight="1">
      <c r="A95" s="1"/>
      <c r="B95" s="11"/>
      <c r="C95" s="11"/>
      <c r="D95" s="11"/>
      <c r="E95" s="11"/>
      <c r="F95" s="11"/>
      <c r="G95" s="23"/>
      <c r="H95" s="23"/>
      <c r="I95" s="23"/>
      <c r="J95" s="24"/>
      <c r="K95" s="1"/>
    </row>
    <row r="96" spans="1:11">
      <c r="A96" s="1"/>
      <c r="B96" s="1"/>
      <c r="C96" s="1"/>
      <c r="D96" s="1"/>
      <c r="E96" s="1"/>
      <c r="F96" s="1"/>
      <c r="G96" s="1" t="s">
        <v>103</v>
      </c>
      <c r="H96" s="1"/>
      <c r="I96" s="1"/>
      <c r="J96" s="1"/>
      <c r="K96" s="1"/>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96"/>
  <sheetViews>
    <sheetView view="pageBreakPreview" zoomScaleNormal="100" workbookViewId="0">
      <pane xSplit="2" ySplit="6" topLeftCell="C7" activePane="bottomRight" state="frozen"/>
      <selection pane="topRight"/>
      <selection pane="bottomLeft"/>
      <selection pane="bottomRight"/>
    </sheetView>
  </sheetViews>
  <sheetFormatPr defaultColWidth="10.625" defaultRowHeight="14.25"/>
  <cols>
    <col min="1" max="1" width="2.625" style="2" customWidth="1"/>
    <col min="2" max="3" width="5.625" style="2" customWidth="1"/>
    <col min="4" max="4" width="1.625" style="2" customWidth="1"/>
    <col min="5" max="5" width="10.25" style="2" customWidth="1"/>
    <col min="6" max="6" width="1.625" style="2" customWidth="1"/>
    <col min="7" max="8" width="14.625" style="2" customWidth="1"/>
    <col min="9" max="9" width="13.875" style="2" customWidth="1"/>
    <col min="10" max="10" width="12.625" style="2" customWidth="1"/>
    <col min="11" max="11" width="2.625" style="2" customWidth="1"/>
    <col min="12" max="16384" width="10.625" style="2"/>
  </cols>
  <sheetData>
    <row r="1" spans="1:11">
      <c r="A1" s="1"/>
      <c r="B1" s="1" t="s">
        <v>99</v>
      </c>
      <c r="C1" s="1"/>
      <c r="D1" s="1"/>
      <c r="E1" s="1"/>
      <c r="F1" s="1"/>
      <c r="G1" s="1"/>
      <c r="H1" s="1"/>
      <c r="I1" s="1"/>
      <c r="J1" s="1"/>
      <c r="K1" s="1"/>
    </row>
    <row r="2" spans="1:11">
      <c r="A2" s="1"/>
      <c r="B2" s="313" t="s">
        <v>107</v>
      </c>
      <c r="C2" s="313"/>
      <c r="D2" s="313"/>
      <c r="E2" s="313"/>
      <c r="F2" s="313"/>
      <c r="G2" s="313"/>
      <c r="H2" s="313"/>
      <c r="I2" s="313"/>
      <c r="J2" s="313"/>
      <c r="K2" s="1"/>
    </row>
    <row r="3" spans="1:11">
      <c r="A3" s="1"/>
      <c r="B3" s="1"/>
      <c r="C3" s="1"/>
      <c r="D3" s="1"/>
      <c r="E3" s="1"/>
      <c r="F3" s="1"/>
      <c r="G3" s="1"/>
      <c r="H3" s="1"/>
      <c r="I3" s="1" t="s">
        <v>97</v>
      </c>
      <c r="J3" s="1"/>
      <c r="K3" s="1"/>
    </row>
    <row r="4" spans="1:11">
      <c r="A4" s="1"/>
      <c r="B4" s="314" t="s">
        <v>98</v>
      </c>
      <c r="C4" s="317" t="s">
        <v>104</v>
      </c>
      <c r="D4" s="41"/>
      <c r="E4" s="41"/>
      <c r="F4" s="41"/>
      <c r="G4" s="42" t="s">
        <v>101</v>
      </c>
      <c r="H4" s="42" t="s">
        <v>102</v>
      </c>
      <c r="I4" s="43" t="s">
        <v>85</v>
      </c>
      <c r="J4" s="44" t="s">
        <v>86</v>
      </c>
      <c r="K4" s="1"/>
    </row>
    <row r="5" spans="1:11">
      <c r="A5" s="1"/>
      <c r="B5" s="315"/>
      <c r="C5" s="318"/>
      <c r="D5" s="11"/>
      <c r="E5" s="11" t="s">
        <v>0</v>
      </c>
      <c r="F5" s="11"/>
      <c r="G5" s="3" t="s">
        <v>106</v>
      </c>
      <c r="H5" s="3" t="s">
        <v>108</v>
      </c>
      <c r="I5" s="4" t="s">
        <v>87</v>
      </c>
      <c r="J5" s="45" t="s">
        <v>88</v>
      </c>
      <c r="K5" s="1"/>
    </row>
    <row r="6" spans="1:11">
      <c r="A6" s="1"/>
      <c r="B6" s="316"/>
      <c r="C6" s="54" t="s">
        <v>105</v>
      </c>
      <c r="D6" s="27"/>
      <c r="E6" s="27"/>
      <c r="F6" s="27"/>
      <c r="G6" s="46" t="s">
        <v>1</v>
      </c>
      <c r="H6" s="47" t="s">
        <v>110</v>
      </c>
      <c r="I6" s="47" t="s">
        <v>89</v>
      </c>
      <c r="J6" s="48" t="s">
        <v>90</v>
      </c>
      <c r="K6" s="1"/>
    </row>
    <row r="7" spans="1:11" ht="15" customHeight="1">
      <c r="A7" s="1"/>
      <c r="B7" s="40">
        <v>1</v>
      </c>
      <c r="C7" s="50">
        <v>6</v>
      </c>
      <c r="D7" s="11"/>
      <c r="E7" s="29" t="s">
        <v>6</v>
      </c>
      <c r="F7" s="29"/>
      <c r="G7" s="35">
        <v>5635498</v>
      </c>
      <c r="H7" s="36">
        <v>5398581</v>
      </c>
      <c r="I7" s="25">
        <f t="shared" ref="I7:I38" si="0">G7-H7</f>
        <v>236917</v>
      </c>
      <c r="J7" s="15">
        <f t="shared" ref="J7:J38" si="1">IF(H7=0,IF(G7=0,"－　","皆増　"),IF(G7=0,"皆減　",ROUND(I7/H7*100,1)))</f>
        <v>4.4000000000000004</v>
      </c>
      <c r="K7" s="1"/>
    </row>
    <row r="8" spans="1:11" ht="15" customHeight="1">
      <c r="A8" s="1"/>
      <c r="B8" s="10">
        <v>2</v>
      </c>
      <c r="C8" s="50">
        <v>33</v>
      </c>
      <c r="D8" s="14"/>
      <c r="E8" s="32" t="s">
        <v>32</v>
      </c>
      <c r="F8" s="32"/>
      <c r="G8" s="33">
        <v>1594215</v>
      </c>
      <c r="H8" s="34">
        <v>1382748</v>
      </c>
      <c r="I8" s="26">
        <f t="shared" si="0"/>
        <v>211467</v>
      </c>
      <c r="J8" s="15">
        <f t="shared" si="1"/>
        <v>15.3</v>
      </c>
      <c r="K8" s="1"/>
    </row>
    <row r="9" spans="1:11" ht="15" customHeight="1">
      <c r="A9" s="1"/>
      <c r="B9" s="10">
        <v>3</v>
      </c>
      <c r="C9" s="50">
        <v>8</v>
      </c>
      <c r="D9" s="14"/>
      <c r="E9" s="32" t="s">
        <v>8</v>
      </c>
      <c r="F9" s="32"/>
      <c r="G9" s="33">
        <v>2576546</v>
      </c>
      <c r="H9" s="34">
        <v>2373064</v>
      </c>
      <c r="I9" s="17">
        <f t="shared" si="0"/>
        <v>203482</v>
      </c>
      <c r="J9" s="12">
        <f t="shared" si="1"/>
        <v>8.6</v>
      </c>
      <c r="K9" s="1"/>
    </row>
    <row r="10" spans="1:11" ht="15" customHeight="1">
      <c r="A10" s="1"/>
      <c r="B10" s="10">
        <v>4</v>
      </c>
      <c r="C10" s="50">
        <v>61</v>
      </c>
      <c r="D10" s="6"/>
      <c r="E10" s="37" t="s">
        <v>60</v>
      </c>
      <c r="F10" s="37"/>
      <c r="G10" s="35">
        <v>291584</v>
      </c>
      <c r="H10" s="36">
        <v>150331</v>
      </c>
      <c r="I10" s="17">
        <f t="shared" si="0"/>
        <v>141253</v>
      </c>
      <c r="J10" s="12">
        <f t="shared" si="1"/>
        <v>94</v>
      </c>
      <c r="K10" s="1"/>
    </row>
    <row r="11" spans="1:11" ht="15" customHeight="1">
      <c r="A11" s="1"/>
      <c r="B11" s="10">
        <v>5</v>
      </c>
      <c r="C11" s="50">
        <v>17</v>
      </c>
      <c r="D11" s="6"/>
      <c r="E11" s="37" t="s">
        <v>17</v>
      </c>
      <c r="F11" s="37"/>
      <c r="G11" s="33">
        <v>1861784</v>
      </c>
      <c r="H11" s="34">
        <v>1739677</v>
      </c>
      <c r="I11" s="17">
        <f t="shared" si="0"/>
        <v>122107</v>
      </c>
      <c r="J11" s="12">
        <f t="shared" si="1"/>
        <v>7</v>
      </c>
      <c r="K11" s="1"/>
    </row>
    <row r="12" spans="1:11" ht="15" customHeight="1">
      <c r="A12" s="1"/>
      <c r="B12" s="10">
        <v>6</v>
      </c>
      <c r="C12" s="50">
        <v>67</v>
      </c>
      <c r="D12" s="6"/>
      <c r="E12" s="37" t="s">
        <v>65</v>
      </c>
      <c r="F12" s="37"/>
      <c r="G12" s="35">
        <v>647375</v>
      </c>
      <c r="H12" s="36">
        <v>558404</v>
      </c>
      <c r="I12" s="17">
        <f t="shared" si="0"/>
        <v>88971</v>
      </c>
      <c r="J12" s="12">
        <f t="shared" si="1"/>
        <v>15.9</v>
      </c>
      <c r="K12" s="1"/>
    </row>
    <row r="13" spans="1:11" ht="15" customHeight="1">
      <c r="A13" s="1"/>
      <c r="B13" s="10">
        <v>7</v>
      </c>
      <c r="C13" s="50">
        <v>73</v>
      </c>
      <c r="D13" s="6"/>
      <c r="E13" s="37" t="s">
        <v>71</v>
      </c>
      <c r="F13" s="37"/>
      <c r="G13" s="33">
        <v>1768480</v>
      </c>
      <c r="H13" s="34">
        <v>1690338</v>
      </c>
      <c r="I13" s="17">
        <f t="shared" si="0"/>
        <v>78142</v>
      </c>
      <c r="J13" s="12">
        <f t="shared" si="1"/>
        <v>4.5999999999999996</v>
      </c>
      <c r="K13" s="1"/>
    </row>
    <row r="14" spans="1:11" ht="15" customHeight="1">
      <c r="A14" s="1"/>
      <c r="B14" s="10">
        <v>8</v>
      </c>
      <c r="C14" s="50">
        <v>66</v>
      </c>
      <c r="D14" s="14"/>
      <c r="E14" s="32" t="s">
        <v>95</v>
      </c>
      <c r="F14" s="32"/>
      <c r="G14" s="33">
        <v>679658</v>
      </c>
      <c r="H14" s="34">
        <v>607602</v>
      </c>
      <c r="I14" s="17">
        <f t="shared" si="0"/>
        <v>72056</v>
      </c>
      <c r="J14" s="12">
        <f t="shared" si="1"/>
        <v>11.9</v>
      </c>
      <c r="K14" s="1"/>
    </row>
    <row r="15" spans="1:11" ht="15" customHeight="1">
      <c r="A15" s="1"/>
      <c r="B15" s="10">
        <v>9</v>
      </c>
      <c r="C15" s="50">
        <v>69</v>
      </c>
      <c r="D15" s="6"/>
      <c r="E15" s="37" t="s">
        <v>67</v>
      </c>
      <c r="F15" s="37"/>
      <c r="G15" s="33">
        <v>1004374</v>
      </c>
      <c r="H15" s="34">
        <v>939048</v>
      </c>
      <c r="I15" s="17">
        <f t="shared" si="0"/>
        <v>65326</v>
      </c>
      <c r="J15" s="12">
        <f t="shared" si="1"/>
        <v>7</v>
      </c>
      <c r="K15" s="1"/>
    </row>
    <row r="16" spans="1:11" ht="15" customHeight="1">
      <c r="A16" s="1"/>
      <c r="B16" s="10">
        <v>10</v>
      </c>
      <c r="C16" s="50">
        <v>65</v>
      </c>
      <c r="D16" s="6"/>
      <c r="E16" s="37" t="s">
        <v>64</v>
      </c>
      <c r="F16" s="37"/>
      <c r="G16" s="33">
        <v>770373</v>
      </c>
      <c r="H16" s="34">
        <v>711231</v>
      </c>
      <c r="I16" s="17">
        <f t="shared" si="0"/>
        <v>59142</v>
      </c>
      <c r="J16" s="12">
        <f t="shared" si="1"/>
        <v>8.3000000000000007</v>
      </c>
      <c r="K16" s="1"/>
    </row>
    <row r="17" spans="1:11" ht="15" customHeight="1">
      <c r="A17" s="1"/>
      <c r="B17" s="10">
        <v>11</v>
      </c>
      <c r="C17" s="50">
        <v>52</v>
      </c>
      <c r="D17" s="6"/>
      <c r="E17" s="37" t="s">
        <v>51</v>
      </c>
      <c r="F17" s="37"/>
      <c r="G17" s="33">
        <v>1278540</v>
      </c>
      <c r="H17" s="34">
        <v>1220431</v>
      </c>
      <c r="I17" s="17">
        <f t="shared" si="0"/>
        <v>58109</v>
      </c>
      <c r="J17" s="12">
        <f t="shared" si="1"/>
        <v>4.8</v>
      </c>
      <c r="K17" s="1"/>
    </row>
    <row r="18" spans="1:11" ht="15" customHeight="1">
      <c r="A18" s="1"/>
      <c r="B18" s="10">
        <v>12</v>
      </c>
      <c r="C18" s="50">
        <v>45</v>
      </c>
      <c r="D18" s="6"/>
      <c r="E18" s="37" t="s">
        <v>44</v>
      </c>
      <c r="F18" s="37"/>
      <c r="G18" s="35">
        <v>1603567</v>
      </c>
      <c r="H18" s="36">
        <v>1547791</v>
      </c>
      <c r="I18" s="17">
        <f t="shared" si="0"/>
        <v>55776</v>
      </c>
      <c r="J18" s="12">
        <f t="shared" si="1"/>
        <v>3.6</v>
      </c>
      <c r="K18" s="1"/>
    </row>
    <row r="19" spans="1:11" ht="15" customHeight="1">
      <c r="A19" s="1"/>
      <c r="B19" s="10">
        <v>13</v>
      </c>
      <c r="C19" s="50">
        <v>49</v>
      </c>
      <c r="D19" s="6"/>
      <c r="E19" s="37" t="s">
        <v>48</v>
      </c>
      <c r="F19" s="37"/>
      <c r="G19" s="35">
        <v>1651088</v>
      </c>
      <c r="H19" s="36">
        <v>1598955</v>
      </c>
      <c r="I19" s="17">
        <f t="shared" si="0"/>
        <v>52133</v>
      </c>
      <c r="J19" s="12">
        <f t="shared" si="1"/>
        <v>3.3</v>
      </c>
      <c r="K19" s="1"/>
    </row>
    <row r="20" spans="1:11" ht="15" customHeight="1">
      <c r="A20" s="1"/>
      <c r="B20" s="10">
        <v>14</v>
      </c>
      <c r="C20" s="50">
        <v>55</v>
      </c>
      <c r="D20" s="6"/>
      <c r="E20" s="37" t="s">
        <v>54</v>
      </c>
      <c r="F20" s="37"/>
      <c r="G20" s="33">
        <v>489977</v>
      </c>
      <c r="H20" s="34">
        <v>440060</v>
      </c>
      <c r="I20" s="17">
        <f t="shared" si="0"/>
        <v>49917</v>
      </c>
      <c r="J20" s="12">
        <f t="shared" si="1"/>
        <v>11.3</v>
      </c>
      <c r="K20" s="1"/>
    </row>
    <row r="21" spans="1:11" ht="15" customHeight="1">
      <c r="A21" s="1"/>
      <c r="B21" s="10">
        <v>15</v>
      </c>
      <c r="C21" s="50">
        <v>16</v>
      </c>
      <c r="D21" s="6"/>
      <c r="E21" s="37" t="s">
        <v>16</v>
      </c>
      <c r="F21" s="37"/>
      <c r="G21" s="35">
        <v>2483099</v>
      </c>
      <c r="H21" s="36">
        <v>2434370</v>
      </c>
      <c r="I21" s="17">
        <f t="shared" si="0"/>
        <v>48729</v>
      </c>
      <c r="J21" s="12">
        <f t="shared" si="1"/>
        <v>2</v>
      </c>
      <c r="K21" s="1"/>
    </row>
    <row r="22" spans="1:11" ht="15" customHeight="1">
      <c r="A22" s="1"/>
      <c r="B22" s="10">
        <v>16</v>
      </c>
      <c r="C22" s="50">
        <v>54</v>
      </c>
      <c r="D22" s="6"/>
      <c r="E22" s="37" t="s">
        <v>53</v>
      </c>
      <c r="F22" s="37"/>
      <c r="G22" s="35">
        <v>702814</v>
      </c>
      <c r="H22" s="36">
        <v>655492</v>
      </c>
      <c r="I22" s="17">
        <f t="shared" si="0"/>
        <v>47322</v>
      </c>
      <c r="J22" s="12">
        <f t="shared" si="1"/>
        <v>7.2</v>
      </c>
      <c r="K22" s="1"/>
    </row>
    <row r="23" spans="1:11" ht="15" customHeight="1">
      <c r="A23" s="1"/>
      <c r="B23" s="10">
        <v>17</v>
      </c>
      <c r="C23" s="50">
        <v>75</v>
      </c>
      <c r="D23" s="6"/>
      <c r="E23" s="37" t="s">
        <v>96</v>
      </c>
      <c r="F23" s="37"/>
      <c r="G23" s="35">
        <v>662746</v>
      </c>
      <c r="H23" s="36">
        <v>621844</v>
      </c>
      <c r="I23" s="17">
        <f t="shared" si="0"/>
        <v>40902</v>
      </c>
      <c r="J23" s="12">
        <f t="shared" si="1"/>
        <v>6.6</v>
      </c>
      <c r="K23" s="1"/>
    </row>
    <row r="24" spans="1:11" ht="15" customHeight="1">
      <c r="A24" s="1"/>
      <c r="B24" s="10">
        <v>18</v>
      </c>
      <c r="C24" s="50">
        <v>84</v>
      </c>
      <c r="D24" s="14"/>
      <c r="E24" s="32" t="s">
        <v>81</v>
      </c>
      <c r="F24" s="32"/>
      <c r="G24" s="35">
        <v>1571081</v>
      </c>
      <c r="H24" s="36">
        <v>1538465</v>
      </c>
      <c r="I24" s="17">
        <f t="shared" si="0"/>
        <v>32616</v>
      </c>
      <c r="J24" s="12">
        <f t="shared" si="1"/>
        <v>2.1</v>
      </c>
      <c r="K24" s="1"/>
    </row>
    <row r="25" spans="1:11" ht="15" customHeight="1">
      <c r="A25" s="1"/>
      <c r="B25" s="10">
        <v>19</v>
      </c>
      <c r="C25" s="50">
        <v>60</v>
      </c>
      <c r="D25" s="6"/>
      <c r="E25" s="37" t="s">
        <v>59</v>
      </c>
      <c r="F25" s="37"/>
      <c r="G25" s="35">
        <v>833399</v>
      </c>
      <c r="H25" s="36">
        <v>805013</v>
      </c>
      <c r="I25" s="17">
        <f t="shared" si="0"/>
        <v>28386</v>
      </c>
      <c r="J25" s="12">
        <f t="shared" si="1"/>
        <v>3.5</v>
      </c>
      <c r="K25" s="1"/>
    </row>
    <row r="26" spans="1:11" ht="15" customHeight="1">
      <c r="A26" s="1"/>
      <c r="B26" s="10">
        <v>20</v>
      </c>
      <c r="C26" s="50">
        <v>74</v>
      </c>
      <c r="D26" s="6"/>
      <c r="E26" s="37" t="s">
        <v>72</v>
      </c>
      <c r="F26" s="37"/>
      <c r="G26" s="33">
        <v>579047</v>
      </c>
      <c r="H26" s="34">
        <v>552793</v>
      </c>
      <c r="I26" s="17">
        <f t="shared" si="0"/>
        <v>26254</v>
      </c>
      <c r="J26" s="12">
        <f t="shared" si="1"/>
        <v>4.7</v>
      </c>
      <c r="K26" s="1"/>
    </row>
    <row r="27" spans="1:11" ht="15" customHeight="1">
      <c r="A27" s="1"/>
      <c r="B27" s="10">
        <v>21</v>
      </c>
      <c r="C27" s="50">
        <v>71</v>
      </c>
      <c r="D27" s="6"/>
      <c r="E27" s="37" t="s">
        <v>69</v>
      </c>
      <c r="F27" s="37"/>
      <c r="G27" s="33">
        <v>778551</v>
      </c>
      <c r="H27" s="34">
        <v>755961</v>
      </c>
      <c r="I27" s="17">
        <f t="shared" si="0"/>
        <v>22590</v>
      </c>
      <c r="J27" s="12">
        <f t="shared" si="1"/>
        <v>3</v>
      </c>
      <c r="K27" s="1"/>
    </row>
    <row r="28" spans="1:11" ht="15" customHeight="1">
      <c r="A28" s="1"/>
      <c r="B28" s="10">
        <v>22</v>
      </c>
      <c r="C28" s="50">
        <v>47</v>
      </c>
      <c r="D28" s="6"/>
      <c r="E28" s="37" t="s">
        <v>46</v>
      </c>
      <c r="F28" s="37"/>
      <c r="G28" s="33">
        <v>219820</v>
      </c>
      <c r="H28" s="34">
        <v>197456</v>
      </c>
      <c r="I28" s="17">
        <f t="shared" si="0"/>
        <v>22364</v>
      </c>
      <c r="J28" s="12">
        <f t="shared" si="1"/>
        <v>11.3</v>
      </c>
      <c r="K28" s="1"/>
    </row>
    <row r="29" spans="1:11" ht="15" customHeight="1">
      <c r="A29" s="1"/>
      <c r="B29" s="10">
        <v>23</v>
      </c>
      <c r="C29" s="50">
        <v>29</v>
      </c>
      <c r="D29" s="6"/>
      <c r="E29" s="37" t="s">
        <v>28</v>
      </c>
      <c r="F29" s="37"/>
      <c r="G29" s="35">
        <v>873998</v>
      </c>
      <c r="H29" s="36">
        <v>853938</v>
      </c>
      <c r="I29" s="17">
        <f t="shared" si="0"/>
        <v>20060</v>
      </c>
      <c r="J29" s="12">
        <f t="shared" si="1"/>
        <v>2.2999999999999998</v>
      </c>
      <c r="K29" s="1"/>
    </row>
    <row r="30" spans="1:11" ht="15" customHeight="1">
      <c r="A30" s="1"/>
      <c r="B30" s="10">
        <v>24</v>
      </c>
      <c r="C30" s="50">
        <v>64</v>
      </c>
      <c r="D30" s="6"/>
      <c r="E30" s="37" t="s">
        <v>63</v>
      </c>
      <c r="F30" s="37"/>
      <c r="G30" s="35">
        <v>361258</v>
      </c>
      <c r="H30" s="36">
        <v>345513</v>
      </c>
      <c r="I30" s="17">
        <f t="shared" si="0"/>
        <v>15745</v>
      </c>
      <c r="J30" s="12">
        <f t="shared" si="1"/>
        <v>4.5999999999999996</v>
      </c>
      <c r="K30" s="1"/>
    </row>
    <row r="31" spans="1:11" ht="15" customHeight="1">
      <c r="A31" s="1"/>
      <c r="B31" s="10">
        <v>25</v>
      </c>
      <c r="C31" s="50">
        <v>72</v>
      </c>
      <c r="D31" s="6"/>
      <c r="E31" s="37" t="s">
        <v>70</v>
      </c>
      <c r="F31" s="37"/>
      <c r="G31" s="35">
        <v>1249653</v>
      </c>
      <c r="H31" s="36">
        <v>1242384</v>
      </c>
      <c r="I31" s="17">
        <f t="shared" si="0"/>
        <v>7269</v>
      </c>
      <c r="J31" s="12">
        <f t="shared" si="1"/>
        <v>0.6</v>
      </c>
      <c r="K31" s="1"/>
    </row>
    <row r="32" spans="1:11" ht="15" customHeight="1">
      <c r="A32" s="1"/>
      <c r="B32" s="10">
        <v>26</v>
      </c>
      <c r="C32" s="50">
        <v>80</v>
      </c>
      <c r="D32" s="6"/>
      <c r="E32" s="37" t="s">
        <v>77</v>
      </c>
      <c r="F32" s="37"/>
      <c r="G32" s="35">
        <v>1363474</v>
      </c>
      <c r="H32" s="36">
        <v>1360059</v>
      </c>
      <c r="I32" s="17">
        <f t="shared" si="0"/>
        <v>3415</v>
      </c>
      <c r="J32" s="12">
        <f t="shared" si="1"/>
        <v>0.3</v>
      </c>
      <c r="K32" s="1"/>
    </row>
    <row r="33" spans="1:11" ht="15" customHeight="1">
      <c r="A33" s="1"/>
      <c r="B33" s="10">
        <v>27</v>
      </c>
      <c r="C33" s="50">
        <v>53</v>
      </c>
      <c r="D33" s="6"/>
      <c r="E33" s="37" t="s">
        <v>52</v>
      </c>
      <c r="F33" s="37"/>
      <c r="G33" s="35">
        <v>1231276</v>
      </c>
      <c r="H33" s="36">
        <v>1227922</v>
      </c>
      <c r="I33" s="17">
        <f t="shared" si="0"/>
        <v>3354</v>
      </c>
      <c r="J33" s="12">
        <f t="shared" si="1"/>
        <v>0.3</v>
      </c>
      <c r="K33" s="1"/>
    </row>
    <row r="34" spans="1:11" ht="15" customHeight="1">
      <c r="A34" s="1"/>
      <c r="B34" s="10">
        <v>28</v>
      </c>
      <c r="C34" s="50">
        <v>59</v>
      </c>
      <c r="D34" s="6"/>
      <c r="E34" s="37" t="s">
        <v>58</v>
      </c>
      <c r="F34" s="37"/>
      <c r="G34" s="35">
        <v>734323</v>
      </c>
      <c r="H34" s="36">
        <v>731685</v>
      </c>
      <c r="I34" s="17">
        <f t="shared" si="0"/>
        <v>2638</v>
      </c>
      <c r="J34" s="12">
        <f t="shared" si="1"/>
        <v>0.4</v>
      </c>
      <c r="K34" s="1"/>
    </row>
    <row r="35" spans="1:11" ht="15" customHeight="1">
      <c r="A35" s="1"/>
      <c r="B35" s="10">
        <v>29</v>
      </c>
      <c r="C35" s="50">
        <v>7</v>
      </c>
      <c r="D35" s="6"/>
      <c r="E35" s="37" t="s">
        <v>7</v>
      </c>
      <c r="F35" s="37"/>
      <c r="G35" s="35">
        <v>0</v>
      </c>
      <c r="H35" s="36">
        <v>0</v>
      </c>
      <c r="I35" s="17">
        <f t="shared" si="0"/>
        <v>0</v>
      </c>
      <c r="J35" s="12" t="str">
        <f t="shared" si="1"/>
        <v>－　</v>
      </c>
      <c r="K35" s="1"/>
    </row>
    <row r="36" spans="1:11" ht="15" customHeight="1">
      <c r="A36" s="1"/>
      <c r="B36" s="10">
        <v>30</v>
      </c>
      <c r="C36" s="50">
        <v>13</v>
      </c>
      <c r="D36" s="6"/>
      <c r="E36" s="37" t="s">
        <v>13</v>
      </c>
      <c r="F36" s="37"/>
      <c r="G36" s="35">
        <v>0</v>
      </c>
      <c r="H36" s="36">
        <v>0</v>
      </c>
      <c r="I36" s="17">
        <f t="shared" si="0"/>
        <v>0</v>
      </c>
      <c r="J36" s="12" t="str">
        <f t="shared" si="1"/>
        <v>－　</v>
      </c>
      <c r="K36" s="1"/>
    </row>
    <row r="37" spans="1:11" ht="15" customHeight="1">
      <c r="A37" s="1"/>
      <c r="B37" s="10">
        <v>31</v>
      </c>
      <c r="C37" s="50">
        <v>21</v>
      </c>
      <c r="D37" s="6"/>
      <c r="E37" s="37" t="s">
        <v>21</v>
      </c>
      <c r="F37" s="37"/>
      <c r="G37" s="35">
        <v>0</v>
      </c>
      <c r="H37" s="36">
        <v>0</v>
      </c>
      <c r="I37" s="17">
        <f t="shared" si="0"/>
        <v>0</v>
      </c>
      <c r="J37" s="12" t="str">
        <f t="shared" si="1"/>
        <v>－　</v>
      </c>
      <c r="K37" s="1"/>
    </row>
    <row r="38" spans="1:11" ht="15" customHeight="1">
      <c r="A38" s="1"/>
      <c r="B38" s="10">
        <v>32</v>
      </c>
      <c r="C38" s="50">
        <v>24</v>
      </c>
      <c r="D38" s="6"/>
      <c r="E38" s="37" t="s">
        <v>23</v>
      </c>
      <c r="F38" s="37"/>
      <c r="G38" s="35">
        <v>0</v>
      </c>
      <c r="H38" s="36">
        <v>0</v>
      </c>
      <c r="I38" s="17">
        <f t="shared" si="0"/>
        <v>0</v>
      </c>
      <c r="J38" s="12" t="str">
        <f t="shared" si="1"/>
        <v>－　</v>
      </c>
      <c r="K38" s="1"/>
    </row>
    <row r="39" spans="1:11" ht="15" customHeight="1">
      <c r="A39" s="1"/>
      <c r="B39" s="10">
        <v>33</v>
      </c>
      <c r="C39" s="50">
        <v>26</v>
      </c>
      <c r="D39" s="6"/>
      <c r="E39" s="37" t="s">
        <v>25</v>
      </c>
      <c r="F39" s="37"/>
      <c r="G39" s="35">
        <v>0</v>
      </c>
      <c r="H39" s="36">
        <v>0</v>
      </c>
      <c r="I39" s="17">
        <f t="shared" ref="I39:I70" si="2">G39-H39</f>
        <v>0</v>
      </c>
      <c r="J39" s="12" t="str">
        <f t="shared" ref="J39:J70" si="3">IF(H39=0,IF(G39=0,"－　","皆増　"),IF(G39=0,"皆減　",ROUND(I39/H39*100,1)))</f>
        <v>－　</v>
      </c>
      <c r="K39" s="1"/>
    </row>
    <row r="40" spans="1:11" ht="15" customHeight="1">
      <c r="A40" s="1"/>
      <c r="B40" s="10">
        <v>34</v>
      </c>
      <c r="C40" s="50">
        <v>44</v>
      </c>
      <c r="D40" s="6"/>
      <c r="E40" s="37" t="s">
        <v>43</v>
      </c>
      <c r="F40" s="37"/>
      <c r="G40" s="33">
        <v>0</v>
      </c>
      <c r="H40" s="34">
        <v>0</v>
      </c>
      <c r="I40" s="17">
        <f t="shared" si="2"/>
        <v>0</v>
      </c>
      <c r="J40" s="12" t="str">
        <f t="shared" si="3"/>
        <v>－　</v>
      </c>
      <c r="K40" s="1"/>
    </row>
    <row r="41" spans="1:11" ht="15" customHeight="1">
      <c r="A41" s="1"/>
      <c r="B41" s="10">
        <v>35</v>
      </c>
      <c r="C41" s="50">
        <v>70</v>
      </c>
      <c r="D41" s="6"/>
      <c r="E41" s="37" t="s">
        <v>68</v>
      </c>
      <c r="F41" s="37"/>
      <c r="G41" s="33">
        <v>575794</v>
      </c>
      <c r="H41" s="34">
        <v>577558</v>
      </c>
      <c r="I41" s="17">
        <f t="shared" si="2"/>
        <v>-1764</v>
      </c>
      <c r="J41" s="12">
        <f t="shared" si="3"/>
        <v>-0.3</v>
      </c>
      <c r="K41" s="1"/>
    </row>
    <row r="42" spans="1:11" ht="15" customHeight="1">
      <c r="A42" s="1"/>
      <c r="B42" s="10">
        <v>36</v>
      </c>
      <c r="C42" s="50">
        <v>76</v>
      </c>
      <c r="D42" s="6"/>
      <c r="E42" s="37" t="s">
        <v>73</v>
      </c>
      <c r="F42" s="37"/>
      <c r="G42" s="35">
        <v>906541</v>
      </c>
      <c r="H42" s="36">
        <v>911153</v>
      </c>
      <c r="I42" s="17">
        <f t="shared" si="2"/>
        <v>-4612</v>
      </c>
      <c r="J42" s="12">
        <f t="shared" si="3"/>
        <v>-0.5</v>
      </c>
      <c r="K42" s="1"/>
    </row>
    <row r="43" spans="1:11" ht="15" customHeight="1">
      <c r="A43" s="1"/>
      <c r="B43" s="10">
        <v>37</v>
      </c>
      <c r="C43" s="50">
        <v>58</v>
      </c>
      <c r="D43" s="6"/>
      <c r="E43" s="37" t="s">
        <v>57</v>
      </c>
      <c r="F43" s="37"/>
      <c r="G43" s="33">
        <v>1227428</v>
      </c>
      <c r="H43" s="34">
        <v>1232045</v>
      </c>
      <c r="I43" s="17">
        <f t="shared" si="2"/>
        <v>-4617</v>
      </c>
      <c r="J43" s="12">
        <f t="shared" si="3"/>
        <v>-0.4</v>
      </c>
      <c r="K43" s="1"/>
    </row>
    <row r="44" spans="1:11" ht="15" customHeight="1">
      <c r="A44" s="1"/>
      <c r="B44" s="10">
        <v>38</v>
      </c>
      <c r="C44" s="50">
        <v>62</v>
      </c>
      <c r="D44" s="6"/>
      <c r="E44" s="37" t="s">
        <v>61</v>
      </c>
      <c r="F44" s="37"/>
      <c r="G44" s="35">
        <v>857858</v>
      </c>
      <c r="H44" s="36">
        <v>863510</v>
      </c>
      <c r="I44" s="17">
        <f t="shared" si="2"/>
        <v>-5652</v>
      </c>
      <c r="J44" s="12">
        <f t="shared" si="3"/>
        <v>-0.7</v>
      </c>
      <c r="K44" s="1"/>
    </row>
    <row r="45" spans="1:11" ht="15" customHeight="1">
      <c r="A45" s="1"/>
      <c r="B45" s="10">
        <v>39</v>
      </c>
      <c r="C45" s="51">
        <v>82</v>
      </c>
      <c r="D45" s="6"/>
      <c r="E45" s="37" t="s">
        <v>79</v>
      </c>
      <c r="F45" s="37"/>
      <c r="G45" s="33">
        <v>1406227</v>
      </c>
      <c r="H45" s="34">
        <v>1412017</v>
      </c>
      <c r="I45" s="16">
        <f t="shared" si="2"/>
        <v>-5790</v>
      </c>
      <c r="J45" s="12">
        <f t="shared" si="3"/>
        <v>-0.4</v>
      </c>
      <c r="K45" s="1"/>
    </row>
    <row r="46" spans="1:11" ht="15" customHeight="1">
      <c r="A46" s="1"/>
      <c r="B46" s="53">
        <v>40</v>
      </c>
      <c r="C46" s="50">
        <v>28</v>
      </c>
      <c r="D46" s="6"/>
      <c r="E46" s="37" t="s">
        <v>27</v>
      </c>
      <c r="F46" s="37"/>
      <c r="G46" s="35">
        <v>1630821</v>
      </c>
      <c r="H46" s="36">
        <v>1636899</v>
      </c>
      <c r="I46" s="17">
        <f t="shared" si="2"/>
        <v>-6078</v>
      </c>
      <c r="J46" s="12">
        <f t="shared" si="3"/>
        <v>-0.4</v>
      </c>
      <c r="K46" s="1"/>
    </row>
    <row r="47" spans="1:11" ht="13.9" customHeight="1">
      <c r="A47" s="1"/>
      <c r="B47" s="40">
        <v>41</v>
      </c>
      <c r="C47" s="52">
        <v>57</v>
      </c>
      <c r="D47" s="6"/>
      <c r="E47" s="37" t="s">
        <v>56</v>
      </c>
      <c r="F47" s="37"/>
      <c r="G47" s="35">
        <v>846312</v>
      </c>
      <c r="H47" s="36">
        <v>853123</v>
      </c>
      <c r="I47" s="17">
        <f t="shared" si="2"/>
        <v>-6811</v>
      </c>
      <c r="J47" s="12">
        <f t="shared" si="3"/>
        <v>-0.8</v>
      </c>
      <c r="K47" s="1"/>
    </row>
    <row r="48" spans="1:11" ht="13.9" customHeight="1">
      <c r="A48" s="1"/>
      <c r="B48" s="10">
        <v>42</v>
      </c>
      <c r="C48" s="50">
        <v>68</v>
      </c>
      <c r="D48" s="14"/>
      <c r="E48" s="32" t="s">
        <v>66</v>
      </c>
      <c r="F48" s="32"/>
      <c r="G48" s="28">
        <v>1292270</v>
      </c>
      <c r="H48" s="38">
        <v>1299777</v>
      </c>
      <c r="I48" s="17">
        <f t="shared" si="2"/>
        <v>-7507</v>
      </c>
      <c r="J48" s="12">
        <f t="shared" si="3"/>
        <v>-0.6</v>
      </c>
      <c r="K48" s="1"/>
    </row>
    <row r="49" spans="1:11" ht="13.9" customHeight="1">
      <c r="A49" s="1"/>
      <c r="B49" s="10">
        <v>43</v>
      </c>
      <c r="C49" s="50">
        <v>14</v>
      </c>
      <c r="D49" s="6"/>
      <c r="E49" s="37" t="s">
        <v>14</v>
      </c>
      <c r="F49" s="37"/>
      <c r="G49" s="30">
        <v>2141526</v>
      </c>
      <c r="H49" s="31">
        <v>2150177</v>
      </c>
      <c r="I49" s="17">
        <f t="shared" si="2"/>
        <v>-8651</v>
      </c>
      <c r="J49" s="12">
        <f t="shared" si="3"/>
        <v>-0.4</v>
      </c>
      <c r="K49" s="1"/>
    </row>
    <row r="50" spans="1:11" ht="13.9" customHeight="1">
      <c r="A50" s="1"/>
      <c r="B50" s="10">
        <v>44</v>
      </c>
      <c r="C50" s="50">
        <v>46</v>
      </c>
      <c r="D50" s="6"/>
      <c r="E50" s="37" t="s">
        <v>45</v>
      </c>
      <c r="F50" s="37"/>
      <c r="G50" s="30">
        <v>980662</v>
      </c>
      <c r="H50" s="31">
        <v>994447</v>
      </c>
      <c r="I50" s="17">
        <f t="shared" si="2"/>
        <v>-13785</v>
      </c>
      <c r="J50" s="12">
        <f t="shared" si="3"/>
        <v>-1.4</v>
      </c>
      <c r="K50" s="1"/>
    </row>
    <row r="51" spans="1:11" ht="13.9" customHeight="1">
      <c r="A51" s="1"/>
      <c r="B51" s="10">
        <v>45</v>
      </c>
      <c r="C51" s="50">
        <v>56</v>
      </c>
      <c r="D51" s="6"/>
      <c r="E51" s="37" t="s">
        <v>55</v>
      </c>
      <c r="F51" s="37"/>
      <c r="G51" s="28">
        <v>1131401</v>
      </c>
      <c r="H51" s="38">
        <v>1145793</v>
      </c>
      <c r="I51" s="17">
        <f t="shared" si="2"/>
        <v>-14392</v>
      </c>
      <c r="J51" s="12">
        <f t="shared" si="3"/>
        <v>-1.3</v>
      </c>
      <c r="K51" s="1"/>
    </row>
    <row r="52" spans="1:11" ht="13.9" customHeight="1">
      <c r="A52" s="1"/>
      <c r="B52" s="10">
        <v>46</v>
      </c>
      <c r="C52" s="50">
        <v>85</v>
      </c>
      <c r="D52" s="6"/>
      <c r="E52" s="37" t="s">
        <v>82</v>
      </c>
      <c r="F52" s="37"/>
      <c r="G52" s="28">
        <v>1970753</v>
      </c>
      <c r="H52" s="38">
        <v>1991979</v>
      </c>
      <c r="I52" s="17">
        <f t="shared" si="2"/>
        <v>-21226</v>
      </c>
      <c r="J52" s="12">
        <f t="shared" si="3"/>
        <v>-1.1000000000000001</v>
      </c>
      <c r="K52" s="1"/>
    </row>
    <row r="53" spans="1:11" ht="13.9" customHeight="1">
      <c r="A53" s="1"/>
      <c r="B53" s="10">
        <v>47</v>
      </c>
      <c r="C53" s="50">
        <v>50</v>
      </c>
      <c r="D53" s="14"/>
      <c r="E53" s="32" t="s">
        <v>49</v>
      </c>
      <c r="F53" s="32"/>
      <c r="G53" s="28">
        <v>967204</v>
      </c>
      <c r="H53" s="38">
        <v>990949</v>
      </c>
      <c r="I53" s="17">
        <f t="shared" si="2"/>
        <v>-23745</v>
      </c>
      <c r="J53" s="12">
        <f t="shared" si="3"/>
        <v>-2.4</v>
      </c>
      <c r="K53" s="1"/>
    </row>
    <row r="54" spans="1:11" ht="13.9" customHeight="1">
      <c r="A54" s="1"/>
      <c r="B54" s="10">
        <v>48</v>
      </c>
      <c r="C54" s="50">
        <v>30</v>
      </c>
      <c r="D54" s="6"/>
      <c r="E54" s="37" t="s">
        <v>29</v>
      </c>
      <c r="F54" s="37"/>
      <c r="G54" s="30">
        <v>1560688</v>
      </c>
      <c r="H54" s="31">
        <v>1600111</v>
      </c>
      <c r="I54" s="17">
        <f t="shared" si="2"/>
        <v>-39423</v>
      </c>
      <c r="J54" s="12">
        <f t="shared" si="3"/>
        <v>-2.5</v>
      </c>
      <c r="K54" s="1"/>
    </row>
    <row r="55" spans="1:11" ht="13.9" customHeight="1">
      <c r="A55" s="1"/>
      <c r="B55" s="10">
        <v>49</v>
      </c>
      <c r="C55" s="50">
        <v>83</v>
      </c>
      <c r="D55" s="6"/>
      <c r="E55" s="37" t="s">
        <v>80</v>
      </c>
      <c r="F55" s="37"/>
      <c r="G55" s="28">
        <v>1735544</v>
      </c>
      <c r="H55" s="38">
        <v>1777179</v>
      </c>
      <c r="I55" s="17">
        <f t="shared" si="2"/>
        <v>-41635</v>
      </c>
      <c r="J55" s="12">
        <f t="shared" si="3"/>
        <v>-2.2999999999999998</v>
      </c>
      <c r="K55" s="1"/>
    </row>
    <row r="56" spans="1:11" ht="13.9" customHeight="1">
      <c r="A56" s="1"/>
      <c r="B56" s="10">
        <v>50</v>
      </c>
      <c r="C56" s="50">
        <v>78</v>
      </c>
      <c r="D56" s="6"/>
      <c r="E56" s="37" t="s">
        <v>75</v>
      </c>
      <c r="F56" s="37"/>
      <c r="G56" s="30">
        <v>1660014</v>
      </c>
      <c r="H56" s="31">
        <v>1703611</v>
      </c>
      <c r="I56" s="17">
        <f t="shared" si="2"/>
        <v>-43597</v>
      </c>
      <c r="J56" s="12">
        <f t="shared" si="3"/>
        <v>-2.6</v>
      </c>
      <c r="K56" s="1"/>
    </row>
    <row r="57" spans="1:11" ht="13.9" customHeight="1">
      <c r="A57" s="1"/>
      <c r="B57" s="10">
        <v>51</v>
      </c>
      <c r="C57" s="50">
        <v>51</v>
      </c>
      <c r="D57" s="6"/>
      <c r="E57" s="37" t="s">
        <v>50</v>
      </c>
      <c r="F57" s="37"/>
      <c r="G57" s="30">
        <v>419630</v>
      </c>
      <c r="H57" s="31">
        <v>466547</v>
      </c>
      <c r="I57" s="17">
        <f t="shared" si="2"/>
        <v>-46917</v>
      </c>
      <c r="J57" s="12">
        <f t="shared" si="3"/>
        <v>-10.1</v>
      </c>
      <c r="K57" s="1"/>
    </row>
    <row r="58" spans="1:11" ht="13.9" customHeight="1">
      <c r="A58" s="1"/>
      <c r="B58" s="10">
        <v>52</v>
      </c>
      <c r="C58" s="50">
        <v>77</v>
      </c>
      <c r="D58" s="14"/>
      <c r="E58" s="32" t="s">
        <v>74</v>
      </c>
      <c r="F58" s="32"/>
      <c r="G58" s="28">
        <v>343438</v>
      </c>
      <c r="H58" s="38">
        <v>404136</v>
      </c>
      <c r="I58" s="17">
        <f t="shared" si="2"/>
        <v>-60698</v>
      </c>
      <c r="J58" s="12">
        <f t="shared" si="3"/>
        <v>-15</v>
      </c>
      <c r="K58" s="1"/>
    </row>
    <row r="59" spans="1:11" ht="13.9" customHeight="1">
      <c r="A59" s="1"/>
      <c r="B59" s="10">
        <v>53</v>
      </c>
      <c r="C59" s="50">
        <v>41</v>
      </c>
      <c r="D59" s="6"/>
      <c r="E59" s="37" t="s">
        <v>40</v>
      </c>
      <c r="F59" s="37"/>
      <c r="G59" s="28">
        <v>613071</v>
      </c>
      <c r="H59" s="38">
        <v>674303</v>
      </c>
      <c r="I59" s="17">
        <f t="shared" si="2"/>
        <v>-61232</v>
      </c>
      <c r="J59" s="12">
        <f t="shared" si="3"/>
        <v>-9.1</v>
      </c>
      <c r="K59" s="1"/>
    </row>
    <row r="60" spans="1:11" ht="13.9" customHeight="1">
      <c r="A60" s="1"/>
      <c r="B60" s="10">
        <v>54</v>
      </c>
      <c r="C60" s="50">
        <v>40</v>
      </c>
      <c r="D60" s="14"/>
      <c r="E60" s="32" t="s">
        <v>38</v>
      </c>
      <c r="F60" s="32"/>
      <c r="G60" s="28">
        <v>1508300</v>
      </c>
      <c r="H60" s="38">
        <v>1575504</v>
      </c>
      <c r="I60" s="17">
        <f t="shared" si="2"/>
        <v>-67204</v>
      </c>
      <c r="J60" s="12">
        <f t="shared" si="3"/>
        <v>-4.3</v>
      </c>
      <c r="K60" s="1"/>
    </row>
    <row r="61" spans="1:11" ht="13.9" customHeight="1">
      <c r="A61" s="1"/>
      <c r="B61" s="10">
        <v>55</v>
      </c>
      <c r="C61" s="50">
        <v>36</v>
      </c>
      <c r="D61" s="6"/>
      <c r="E61" s="37" t="s">
        <v>35</v>
      </c>
      <c r="F61" s="37"/>
      <c r="G61" s="30">
        <v>1860540</v>
      </c>
      <c r="H61" s="31">
        <v>1931018</v>
      </c>
      <c r="I61" s="17">
        <f t="shared" si="2"/>
        <v>-70478</v>
      </c>
      <c r="J61" s="12">
        <f t="shared" si="3"/>
        <v>-3.6</v>
      </c>
      <c r="K61" s="1"/>
    </row>
    <row r="62" spans="1:11" ht="13.9" customHeight="1">
      <c r="A62" s="1"/>
      <c r="B62" s="10">
        <v>56</v>
      </c>
      <c r="C62" s="50">
        <v>10</v>
      </c>
      <c r="D62" s="6"/>
      <c r="E62" s="37" t="s">
        <v>10</v>
      </c>
      <c r="F62" s="37"/>
      <c r="G62" s="30">
        <v>2241195</v>
      </c>
      <c r="H62" s="31">
        <v>2317320</v>
      </c>
      <c r="I62" s="17">
        <f t="shared" si="2"/>
        <v>-76125</v>
      </c>
      <c r="J62" s="12">
        <f t="shared" si="3"/>
        <v>-3.3</v>
      </c>
      <c r="K62" s="1"/>
    </row>
    <row r="63" spans="1:11" ht="13.9" customHeight="1">
      <c r="A63" s="1"/>
      <c r="B63" s="10">
        <v>57</v>
      </c>
      <c r="C63" s="50">
        <v>5</v>
      </c>
      <c r="D63" s="6"/>
      <c r="E63" s="37" t="s">
        <v>5</v>
      </c>
      <c r="F63" s="37"/>
      <c r="G63" s="28">
        <v>3109156</v>
      </c>
      <c r="H63" s="38">
        <v>3185521</v>
      </c>
      <c r="I63" s="17">
        <f t="shared" si="2"/>
        <v>-76365</v>
      </c>
      <c r="J63" s="12">
        <f t="shared" si="3"/>
        <v>-2.4</v>
      </c>
      <c r="K63" s="1"/>
    </row>
    <row r="64" spans="1:11" ht="13.9" customHeight="1">
      <c r="A64" s="1"/>
      <c r="B64" s="10">
        <v>58</v>
      </c>
      <c r="C64" s="50">
        <v>39</v>
      </c>
      <c r="D64" s="14"/>
      <c r="E64" s="32" t="s">
        <v>37</v>
      </c>
      <c r="F64" s="32"/>
      <c r="G64" s="30">
        <v>1103221</v>
      </c>
      <c r="H64" s="31">
        <v>1180946</v>
      </c>
      <c r="I64" s="17">
        <f t="shared" si="2"/>
        <v>-77725</v>
      </c>
      <c r="J64" s="12">
        <f t="shared" si="3"/>
        <v>-6.6</v>
      </c>
      <c r="K64" s="1"/>
    </row>
    <row r="65" spans="1:11" ht="13.9" customHeight="1">
      <c r="A65" s="1"/>
      <c r="B65" s="10">
        <v>59</v>
      </c>
      <c r="C65" s="50">
        <v>38</v>
      </c>
      <c r="D65" s="6"/>
      <c r="E65" s="37" t="s">
        <v>93</v>
      </c>
      <c r="F65" s="37"/>
      <c r="G65" s="30">
        <v>894009</v>
      </c>
      <c r="H65" s="31">
        <v>975298</v>
      </c>
      <c r="I65" s="16">
        <f t="shared" si="2"/>
        <v>-81289</v>
      </c>
      <c r="J65" s="12">
        <f t="shared" si="3"/>
        <v>-8.3000000000000007</v>
      </c>
      <c r="K65" s="1"/>
    </row>
    <row r="66" spans="1:11" ht="13.9" customHeight="1">
      <c r="A66" s="1"/>
      <c r="B66" s="10">
        <v>60</v>
      </c>
      <c r="C66" s="50">
        <v>31</v>
      </c>
      <c r="D66" s="6"/>
      <c r="E66" s="37" t="s">
        <v>30</v>
      </c>
      <c r="F66" s="37"/>
      <c r="G66" s="30">
        <v>0</v>
      </c>
      <c r="H66" s="31">
        <v>91565</v>
      </c>
      <c r="I66" s="17">
        <f t="shared" si="2"/>
        <v>-91565</v>
      </c>
      <c r="J66" s="12" t="str">
        <f t="shared" si="3"/>
        <v>皆減　</v>
      </c>
      <c r="K66" s="1"/>
    </row>
    <row r="67" spans="1:11" ht="13.9" customHeight="1">
      <c r="A67" s="1"/>
      <c r="B67" s="10">
        <v>61</v>
      </c>
      <c r="C67" s="50">
        <v>35</v>
      </c>
      <c r="D67" s="6"/>
      <c r="E67" s="37" t="s">
        <v>34</v>
      </c>
      <c r="F67" s="37"/>
      <c r="G67" s="28">
        <v>1799645</v>
      </c>
      <c r="H67" s="38">
        <v>1901411</v>
      </c>
      <c r="I67" s="17">
        <f t="shared" si="2"/>
        <v>-101766</v>
      </c>
      <c r="J67" s="12">
        <f t="shared" si="3"/>
        <v>-5.4</v>
      </c>
      <c r="K67" s="1"/>
    </row>
    <row r="68" spans="1:11" ht="13.9" customHeight="1">
      <c r="A68" s="1"/>
      <c r="B68" s="10">
        <v>62</v>
      </c>
      <c r="C68" s="50">
        <v>15</v>
      </c>
      <c r="D68" s="6"/>
      <c r="E68" s="37" t="s">
        <v>15</v>
      </c>
      <c r="F68" s="37"/>
      <c r="G68" s="30">
        <v>2194649</v>
      </c>
      <c r="H68" s="31">
        <v>2302701</v>
      </c>
      <c r="I68" s="17">
        <f t="shared" si="2"/>
        <v>-108052</v>
      </c>
      <c r="J68" s="12">
        <f t="shared" si="3"/>
        <v>-4.7</v>
      </c>
      <c r="K68" s="1"/>
    </row>
    <row r="69" spans="1:11" ht="13.9" customHeight="1">
      <c r="A69" s="1"/>
      <c r="B69" s="10">
        <v>63</v>
      </c>
      <c r="C69" s="50">
        <v>42</v>
      </c>
      <c r="D69" s="6"/>
      <c r="E69" s="37" t="s">
        <v>41</v>
      </c>
      <c r="F69" s="37"/>
      <c r="G69" s="28">
        <v>959336</v>
      </c>
      <c r="H69" s="38">
        <v>1090019</v>
      </c>
      <c r="I69" s="17">
        <f t="shared" si="2"/>
        <v>-130683</v>
      </c>
      <c r="J69" s="12">
        <f t="shared" si="3"/>
        <v>-12</v>
      </c>
      <c r="K69" s="1"/>
    </row>
    <row r="70" spans="1:11" ht="13.9" customHeight="1">
      <c r="A70" s="1"/>
      <c r="B70" s="10">
        <v>64</v>
      </c>
      <c r="C70" s="50">
        <v>20</v>
      </c>
      <c r="D70" s="6"/>
      <c r="E70" s="37" t="s">
        <v>20</v>
      </c>
      <c r="F70" s="37"/>
      <c r="G70" s="28">
        <v>1319998</v>
      </c>
      <c r="H70" s="38">
        <v>1456337</v>
      </c>
      <c r="I70" s="17">
        <f t="shared" si="2"/>
        <v>-136339</v>
      </c>
      <c r="J70" s="12">
        <f t="shared" si="3"/>
        <v>-9.4</v>
      </c>
      <c r="K70" s="1"/>
    </row>
    <row r="71" spans="1:11" ht="13.9" customHeight="1">
      <c r="A71" s="1"/>
      <c r="B71" s="10">
        <v>65</v>
      </c>
      <c r="C71" s="50">
        <v>32</v>
      </c>
      <c r="D71" s="6"/>
      <c r="E71" s="37" t="s">
        <v>31</v>
      </c>
      <c r="F71" s="37"/>
      <c r="G71" s="28">
        <v>3683845</v>
      </c>
      <c r="H71" s="38">
        <v>3824270</v>
      </c>
      <c r="I71" s="17">
        <f t="shared" ref="I71:I94" si="4">G71-H71</f>
        <v>-140425</v>
      </c>
      <c r="J71" s="12">
        <f t="shared" ref="J71:J94" si="5">IF(H71=0,IF(G71=0,"－　","皆増　"),IF(G71=0,"皆減　",ROUND(I71/H71*100,1)))</f>
        <v>-3.7</v>
      </c>
      <c r="K71" s="1"/>
    </row>
    <row r="72" spans="1:11" ht="13.9" customHeight="1">
      <c r="A72" s="1"/>
      <c r="B72" s="10">
        <v>66</v>
      </c>
      <c r="C72" s="50">
        <v>79</v>
      </c>
      <c r="D72" s="6"/>
      <c r="E72" s="37" t="s">
        <v>76</v>
      </c>
      <c r="F72" s="37"/>
      <c r="G72" s="30">
        <v>1137455</v>
      </c>
      <c r="H72" s="31">
        <v>1281731</v>
      </c>
      <c r="I72" s="17">
        <f t="shared" si="4"/>
        <v>-144276</v>
      </c>
      <c r="J72" s="12">
        <f t="shared" si="5"/>
        <v>-11.3</v>
      </c>
      <c r="K72" s="1"/>
    </row>
    <row r="73" spans="1:11" ht="13.9" customHeight="1">
      <c r="A73" s="1"/>
      <c r="B73" s="10">
        <v>67</v>
      </c>
      <c r="C73" s="50">
        <v>25</v>
      </c>
      <c r="D73" s="6"/>
      <c r="E73" s="37" t="s">
        <v>24</v>
      </c>
      <c r="F73" s="37"/>
      <c r="G73" s="28">
        <v>503805</v>
      </c>
      <c r="H73" s="38">
        <v>661931</v>
      </c>
      <c r="I73" s="17">
        <f t="shared" si="4"/>
        <v>-158126</v>
      </c>
      <c r="J73" s="12">
        <f t="shared" si="5"/>
        <v>-23.9</v>
      </c>
      <c r="K73" s="1"/>
    </row>
    <row r="74" spans="1:11" ht="13.9" customHeight="1">
      <c r="A74" s="1"/>
      <c r="B74" s="10">
        <v>68</v>
      </c>
      <c r="C74" s="50">
        <v>23</v>
      </c>
      <c r="D74" s="6"/>
      <c r="E74" s="37" t="s">
        <v>92</v>
      </c>
      <c r="F74" s="37"/>
      <c r="G74" s="30">
        <v>1707934</v>
      </c>
      <c r="H74" s="31">
        <v>1867138</v>
      </c>
      <c r="I74" s="17">
        <f t="shared" si="4"/>
        <v>-159204</v>
      </c>
      <c r="J74" s="12">
        <f t="shared" si="5"/>
        <v>-8.5</v>
      </c>
      <c r="K74" s="1"/>
    </row>
    <row r="75" spans="1:11" ht="13.9" customHeight="1">
      <c r="A75" s="1"/>
      <c r="B75" s="10">
        <v>69</v>
      </c>
      <c r="C75" s="50">
        <v>81</v>
      </c>
      <c r="D75" s="14"/>
      <c r="E75" s="32" t="s">
        <v>78</v>
      </c>
      <c r="F75" s="32"/>
      <c r="G75" s="28">
        <v>1013887</v>
      </c>
      <c r="H75" s="38">
        <v>1195486</v>
      </c>
      <c r="I75" s="17">
        <f t="shared" si="4"/>
        <v>-181599</v>
      </c>
      <c r="J75" s="12">
        <f t="shared" si="5"/>
        <v>-15.2</v>
      </c>
      <c r="K75" s="1"/>
    </row>
    <row r="76" spans="1:11" ht="13.9" customHeight="1">
      <c r="A76" s="1"/>
      <c r="B76" s="10">
        <v>70</v>
      </c>
      <c r="C76" s="50">
        <v>48</v>
      </c>
      <c r="D76" s="6"/>
      <c r="E76" s="37" t="s">
        <v>47</v>
      </c>
      <c r="F76" s="37"/>
      <c r="G76" s="28">
        <v>542538</v>
      </c>
      <c r="H76" s="38">
        <v>729382</v>
      </c>
      <c r="I76" s="17">
        <f t="shared" si="4"/>
        <v>-186844</v>
      </c>
      <c r="J76" s="12">
        <f t="shared" si="5"/>
        <v>-25.6</v>
      </c>
      <c r="K76" s="1"/>
    </row>
    <row r="77" spans="1:11" ht="13.9" customHeight="1">
      <c r="A77" s="1"/>
      <c r="B77" s="10">
        <v>71</v>
      </c>
      <c r="C77" s="50">
        <v>37</v>
      </c>
      <c r="D77" s="6"/>
      <c r="E77" s="37" t="s">
        <v>36</v>
      </c>
      <c r="F77" s="37"/>
      <c r="G77" s="28">
        <v>1847606</v>
      </c>
      <c r="H77" s="38">
        <v>2047190</v>
      </c>
      <c r="I77" s="17">
        <f t="shared" si="4"/>
        <v>-199584</v>
      </c>
      <c r="J77" s="12">
        <f t="shared" si="5"/>
        <v>-9.6999999999999993</v>
      </c>
      <c r="K77" s="1"/>
    </row>
    <row r="78" spans="1:11" ht="13.9" customHeight="1">
      <c r="A78" s="1"/>
      <c r="B78" s="10">
        <v>72</v>
      </c>
      <c r="C78" s="50">
        <v>3</v>
      </c>
      <c r="D78" s="6"/>
      <c r="E78" s="37" t="s">
        <v>3</v>
      </c>
      <c r="F78" s="37"/>
      <c r="G78" s="30">
        <v>1257221</v>
      </c>
      <c r="H78" s="31">
        <v>1461671</v>
      </c>
      <c r="I78" s="17">
        <f t="shared" si="4"/>
        <v>-204450</v>
      </c>
      <c r="J78" s="12">
        <f t="shared" si="5"/>
        <v>-14</v>
      </c>
      <c r="K78" s="1"/>
    </row>
    <row r="79" spans="1:11" ht="13.9" customHeight="1">
      <c r="A79" s="1"/>
      <c r="B79" s="10">
        <v>73</v>
      </c>
      <c r="C79" s="50">
        <v>43</v>
      </c>
      <c r="D79" s="6"/>
      <c r="E79" s="37" t="s">
        <v>42</v>
      </c>
      <c r="F79" s="37"/>
      <c r="G79" s="28">
        <v>137089</v>
      </c>
      <c r="H79" s="38">
        <v>344045</v>
      </c>
      <c r="I79" s="17">
        <f t="shared" si="4"/>
        <v>-206956</v>
      </c>
      <c r="J79" s="12">
        <f t="shared" si="5"/>
        <v>-60.2</v>
      </c>
      <c r="K79" s="1"/>
    </row>
    <row r="80" spans="1:11" ht="13.9" customHeight="1">
      <c r="A80" s="1"/>
      <c r="B80" s="10">
        <v>74</v>
      </c>
      <c r="C80" s="50">
        <v>12</v>
      </c>
      <c r="D80" s="6"/>
      <c r="E80" s="37" t="s">
        <v>12</v>
      </c>
      <c r="F80" s="37"/>
      <c r="G80" s="30">
        <v>5067145</v>
      </c>
      <c r="H80" s="31">
        <v>5295763</v>
      </c>
      <c r="I80" s="17">
        <f t="shared" si="4"/>
        <v>-228618</v>
      </c>
      <c r="J80" s="12">
        <f t="shared" si="5"/>
        <v>-4.3</v>
      </c>
      <c r="K80" s="1"/>
    </row>
    <row r="81" spans="1:11" ht="13.9" customHeight="1">
      <c r="A81" s="1"/>
      <c r="B81" s="10">
        <v>75</v>
      </c>
      <c r="C81" s="50">
        <v>63</v>
      </c>
      <c r="D81" s="6"/>
      <c r="E81" s="37" t="s">
        <v>62</v>
      </c>
      <c r="F81" s="37"/>
      <c r="G81" s="28">
        <v>401039</v>
      </c>
      <c r="H81" s="38">
        <v>639510</v>
      </c>
      <c r="I81" s="17">
        <f t="shared" si="4"/>
        <v>-238471</v>
      </c>
      <c r="J81" s="12">
        <f t="shared" si="5"/>
        <v>-37.299999999999997</v>
      </c>
      <c r="K81" s="1"/>
    </row>
    <row r="82" spans="1:11" ht="13.9" customHeight="1">
      <c r="A82" s="1"/>
      <c r="B82" s="10">
        <v>76</v>
      </c>
      <c r="C82" s="50">
        <v>9</v>
      </c>
      <c r="D82" s="6"/>
      <c r="E82" s="37" t="s">
        <v>9</v>
      </c>
      <c r="F82" s="37"/>
      <c r="G82" s="28">
        <v>2127726</v>
      </c>
      <c r="H82" s="38">
        <v>2371785</v>
      </c>
      <c r="I82" s="17">
        <f t="shared" si="4"/>
        <v>-244059</v>
      </c>
      <c r="J82" s="12">
        <f t="shared" si="5"/>
        <v>-10.3</v>
      </c>
      <c r="K82" s="1"/>
    </row>
    <row r="83" spans="1:11" ht="13.9" customHeight="1">
      <c r="A83" s="1"/>
      <c r="B83" s="10">
        <v>77</v>
      </c>
      <c r="C83" s="50">
        <v>1</v>
      </c>
      <c r="D83" s="6"/>
      <c r="E83" s="37" t="s">
        <v>91</v>
      </c>
      <c r="F83" s="37"/>
      <c r="G83" s="28">
        <v>2779299</v>
      </c>
      <c r="H83" s="38">
        <v>3066078</v>
      </c>
      <c r="I83" s="17">
        <f t="shared" si="4"/>
        <v>-286779</v>
      </c>
      <c r="J83" s="12">
        <f t="shared" si="5"/>
        <v>-9.4</v>
      </c>
      <c r="K83" s="1"/>
    </row>
    <row r="84" spans="1:11" ht="13.9" customHeight="1">
      <c r="A84" s="1"/>
      <c r="B84" s="10">
        <v>78</v>
      </c>
      <c r="C84" s="50">
        <v>27</v>
      </c>
      <c r="D84" s="6"/>
      <c r="E84" s="37" t="s">
        <v>26</v>
      </c>
      <c r="F84" s="37"/>
      <c r="G84" s="28">
        <v>1143812</v>
      </c>
      <c r="H84" s="38">
        <v>1502799</v>
      </c>
      <c r="I84" s="17">
        <f t="shared" si="4"/>
        <v>-358987</v>
      </c>
      <c r="J84" s="12">
        <f t="shared" si="5"/>
        <v>-23.9</v>
      </c>
      <c r="K84" s="1"/>
    </row>
    <row r="85" spans="1:11" ht="13.9" customHeight="1">
      <c r="A85" s="1"/>
      <c r="B85" s="10">
        <v>79</v>
      </c>
      <c r="C85" s="50">
        <v>11</v>
      </c>
      <c r="D85" s="6"/>
      <c r="E85" s="37" t="s">
        <v>11</v>
      </c>
      <c r="F85" s="37"/>
      <c r="G85" s="28">
        <v>1186575</v>
      </c>
      <c r="H85" s="38">
        <v>1556627</v>
      </c>
      <c r="I85" s="17">
        <f t="shared" si="4"/>
        <v>-370052</v>
      </c>
      <c r="J85" s="12">
        <f t="shared" si="5"/>
        <v>-23.8</v>
      </c>
      <c r="K85" s="1"/>
    </row>
    <row r="86" spans="1:11" ht="13.9" customHeight="1">
      <c r="A86" s="1"/>
      <c r="B86" s="10">
        <v>80</v>
      </c>
      <c r="C86" s="50">
        <v>22</v>
      </c>
      <c r="D86" s="6"/>
      <c r="E86" s="37" t="s">
        <v>22</v>
      </c>
      <c r="F86" s="37"/>
      <c r="G86" s="30">
        <v>526084</v>
      </c>
      <c r="H86" s="31">
        <v>1124181</v>
      </c>
      <c r="I86" s="17">
        <f t="shared" si="4"/>
        <v>-598097</v>
      </c>
      <c r="J86" s="12">
        <f t="shared" si="5"/>
        <v>-53.2</v>
      </c>
      <c r="K86" s="1"/>
    </row>
    <row r="87" spans="1:11" ht="13.9" customHeight="1">
      <c r="A87" s="1"/>
      <c r="B87" s="10">
        <v>81</v>
      </c>
      <c r="C87" s="50">
        <v>34</v>
      </c>
      <c r="D87" s="14"/>
      <c r="E87" s="32" t="s">
        <v>33</v>
      </c>
      <c r="F87" s="32"/>
      <c r="G87" s="30">
        <v>2197745</v>
      </c>
      <c r="H87" s="31">
        <v>2948141</v>
      </c>
      <c r="I87" s="17">
        <f t="shared" si="4"/>
        <v>-750396</v>
      </c>
      <c r="J87" s="12">
        <f t="shared" si="5"/>
        <v>-25.5</v>
      </c>
      <c r="K87" s="1"/>
    </row>
    <row r="88" spans="1:11" ht="13.9" customHeight="1">
      <c r="A88" s="1"/>
      <c r="B88" s="10">
        <v>82</v>
      </c>
      <c r="C88" s="50">
        <v>19</v>
      </c>
      <c r="D88" s="6"/>
      <c r="E88" s="37" t="s">
        <v>19</v>
      </c>
      <c r="F88" s="37"/>
      <c r="G88" s="30">
        <v>3784400</v>
      </c>
      <c r="H88" s="31">
        <v>5040583</v>
      </c>
      <c r="I88" s="17">
        <f t="shared" si="4"/>
        <v>-1256183</v>
      </c>
      <c r="J88" s="12">
        <f t="shared" si="5"/>
        <v>-24.9</v>
      </c>
      <c r="K88" s="1"/>
    </row>
    <row r="89" spans="1:11" ht="13.9" customHeight="1">
      <c r="A89" s="1"/>
      <c r="B89" s="10">
        <v>83</v>
      </c>
      <c r="C89" s="50">
        <v>4</v>
      </c>
      <c r="D89" s="14"/>
      <c r="E89" s="32" t="s">
        <v>4</v>
      </c>
      <c r="F89" s="32"/>
      <c r="G89" s="28">
        <v>29495</v>
      </c>
      <c r="H89" s="38">
        <v>1287120</v>
      </c>
      <c r="I89" s="17">
        <f t="shared" si="4"/>
        <v>-1257625</v>
      </c>
      <c r="J89" s="12">
        <f t="shared" si="5"/>
        <v>-97.7</v>
      </c>
      <c r="K89" s="1"/>
    </row>
    <row r="90" spans="1:11" ht="13.9" customHeight="1">
      <c r="A90" s="1"/>
      <c r="B90" s="10">
        <v>84</v>
      </c>
      <c r="C90" s="50">
        <v>18</v>
      </c>
      <c r="D90" s="6"/>
      <c r="E90" s="37" t="s">
        <v>18</v>
      </c>
      <c r="F90" s="37"/>
      <c r="G90" s="30">
        <v>1543141</v>
      </c>
      <c r="H90" s="31">
        <v>2846671</v>
      </c>
      <c r="I90" s="16">
        <f t="shared" si="4"/>
        <v>-1303530</v>
      </c>
      <c r="J90" s="12">
        <f t="shared" si="5"/>
        <v>-45.8</v>
      </c>
      <c r="K90" s="1"/>
    </row>
    <row r="91" spans="1:11" ht="13.9" customHeight="1" thickBot="1">
      <c r="A91" s="1"/>
      <c r="B91" s="10">
        <v>85</v>
      </c>
      <c r="C91" s="9">
        <v>2</v>
      </c>
      <c r="D91" s="5"/>
      <c r="E91" s="37" t="s">
        <v>2</v>
      </c>
      <c r="F91" s="37"/>
      <c r="G91" s="30">
        <v>501598</v>
      </c>
      <c r="H91" s="31">
        <v>2179084</v>
      </c>
      <c r="I91" s="17">
        <f t="shared" si="4"/>
        <v>-1677486</v>
      </c>
      <c r="J91" s="12">
        <f t="shared" si="5"/>
        <v>-77</v>
      </c>
      <c r="K91" s="1"/>
    </row>
    <row r="92" spans="1:11" ht="15" customHeight="1" thickTop="1">
      <c r="A92" s="1"/>
      <c r="B92" s="18" t="s">
        <v>39</v>
      </c>
      <c r="C92" s="19"/>
      <c r="D92" s="19"/>
      <c r="E92" s="20" t="s">
        <v>94</v>
      </c>
      <c r="F92" s="20"/>
      <c r="G92" s="39">
        <v>66276319</v>
      </c>
      <c r="H92" s="39">
        <v>75568218</v>
      </c>
      <c r="I92" s="21">
        <f t="shared" si="4"/>
        <v>-9291899</v>
      </c>
      <c r="J92" s="22">
        <f t="shared" si="5"/>
        <v>-12.3</v>
      </c>
      <c r="K92" s="1"/>
    </row>
    <row r="93" spans="1:11" ht="13.9" customHeight="1">
      <c r="A93" s="1"/>
      <c r="B93" s="8" t="s">
        <v>39</v>
      </c>
      <c r="C93" s="13"/>
      <c r="D93" s="13"/>
      <c r="E93" s="14" t="s">
        <v>83</v>
      </c>
      <c r="F93" s="14"/>
      <c r="G93" s="38">
        <v>41597949</v>
      </c>
      <c r="H93" s="38">
        <v>42077078</v>
      </c>
      <c r="I93" s="17">
        <f t="shared" si="4"/>
        <v>-479129</v>
      </c>
      <c r="J93" s="12">
        <f t="shared" si="5"/>
        <v>-1.1000000000000001</v>
      </c>
      <c r="K93" s="1"/>
    </row>
    <row r="94" spans="1:11" ht="13.9" customHeight="1">
      <c r="A94" s="1"/>
      <c r="B94" s="7" t="s">
        <v>39</v>
      </c>
      <c r="C94" s="5"/>
      <c r="D94" s="5"/>
      <c r="E94" s="6" t="s">
        <v>84</v>
      </c>
      <c r="F94" s="6"/>
      <c r="G94" s="25">
        <f>SUM(G7:G91)</f>
        <v>107874268</v>
      </c>
      <c r="H94" s="25">
        <f>SUM(H7:H91)</f>
        <v>117645296</v>
      </c>
      <c r="I94" s="25">
        <f t="shared" si="4"/>
        <v>-9771028</v>
      </c>
      <c r="J94" s="12">
        <f t="shared" si="5"/>
        <v>-8.3000000000000007</v>
      </c>
      <c r="K94" s="1"/>
    </row>
    <row r="95" spans="1:11" ht="13.9" customHeight="1">
      <c r="A95" s="1"/>
      <c r="B95" s="11"/>
      <c r="C95" s="11"/>
      <c r="D95" s="11"/>
      <c r="E95" s="11"/>
      <c r="F95" s="11"/>
      <c r="G95" s="23"/>
      <c r="H95" s="23"/>
      <c r="I95" s="23"/>
      <c r="J95" s="24"/>
      <c r="K95" s="1"/>
    </row>
    <row r="96" spans="1:11">
      <c r="A96" s="1"/>
      <c r="B96" s="1"/>
      <c r="C96" s="1"/>
      <c r="D96" s="1"/>
      <c r="E96" s="1"/>
      <c r="F96" s="1"/>
      <c r="G96" s="1"/>
      <c r="H96" s="1"/>
      <c r="I96" s="1"/>
      <c r="J96" s="1"/>
      <c r="K96" s="1"/>
    </row>
  </sheetData>
  <mergeCells count="3">
    <mergeCell ref="B2:J2"/>
    <mergeCell ref="C4:C5"/>
    <mergeCell ref="B4:B6"/>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96"/>
  <sheetViews>
    <sheetView view="pageBreakPreview" zoomScaleNormal="100" workbookViewId="0">
      <pane xSplit="2" ySplit="6" topLeftCell="C7" activePane="bottomRight" state="frozen"/>
      <selection pane="topRight"/>
      <selection pane="bottomLeft"/>
      <selection pane="bottomRight"/>
    </sheetView>
  </sheetViews>
  <sheetFormatPr defaultColWidth="10.625" defaultRowHeight="14.25"/>
  <cols>
    <col min="1" max="1" width="2.625" style="2" customWidth="1"/>
    <col min="2" max="3" width="5.625" style="2" customWidth="1"/>
    <col min="4" max="4" width="1.625" style="2" customWidth="1"/>
    <col min="5" max="5" width="10.25" style="2" customWidth="1"/>
    <col min="6" max="6" width="1.625" style="2" customWidth="1"/>
    <col min="7" max="8" width="14.625" style="2" customWidth="1"/>
    <col min="9" max="9" width="13.875" style="2" customWidth="1"/>
    <col min="10" max="10" width="12.625" style="2" customWidth="1"/>
    <col min="11" max="11" width="2.625" style="2" customWidth="1"/>
    <col min="12" max="16384" width="10.625" style="2"/>
  </cols>
  <sheetData>
    <row r="1" spans="1:20">
      <c r="A1" s="1"/>
      <c r="B1" s="1" t="s">
        <v>100</v>
      </c>
      <c r="C1" s="1"/>
      <c r="D1" s="1"/>
      <c r="E1" s="1"/>
      <c r="F1" s="1"/>
      <c r="G1" s="1"/>
      <c r="H1" s="1"/>
      <c r="I1" s="1"/>
      <c r="J1" s="1"/>
      <c r="K1" s="1"/>
    </row>
    <row r="2" spans="1:20">
      <c r="A2" s="1"/>
      <c r="B2" s="313" t="s">
        <v>107</v>
      </c>
      <c r="C2" s="313"/>
      <c r="D2" s="313"/>
      <c r="E2" s="313"/>
      <c r="F2" s="313"/>
      <c r="G2" s="313"/>
      <c r="H2" s="313"/>
      <c r="I2" s="313"/>
      <c r="J2" s="313"/>
      <c r="K2" s="1"/>
    </row>
    <row r="3" spans="1:20">
      <c r="A3" s="1"/>
      <c r="B3" s="1"/>
      <c r="C3" s="1"/>
      <c r="D3" s="1"/>
      <c r="E3" s="1"/>
      <c r="F3" s="1"/>
      <c r="G3" s="1"/>
      <c r="H3" s="1"/>
      <c r="I3" s="1" t="s">
        <v>97</v>
      </c>
      <c r="J3" s="1"/>
      <c r="K3" s="1"/>
    </row>
    <row r="4" spans="1:20">
      <c r="A4" s="1"/>
      <c r="B4" s="314" t="s">
        <v>98</v>
      </c>
      <c r="C4" s="317" t="s">
        <v>104</v>
      </c>
      <c r="D4" s="41"/>
      <c r="E4" s="41"/>
      <c r="F4" s="41"/>
      <c r="G4" s="42" t="s">
        <v>101</v>
      </c>
      <c r="H4" s="42" t="s">
        <v>102</v>
      </c>
      <c r="I4" s="43" t="s">
        <v>85</v>
      </c>
      <c r="J4" s="44" t="s">
        <v>86</v>
      </c>
      <c r="K4" s="1"/>
    </row>
    <row r="5" spans="1:20">
      <c r="A5" s="1"/>
      <c r="B5" s="315"/>
      <c r="C5" s="318"/>
      <c r="D5" s="11"/>
      <c r="E5" s="11" t="s">
        <v>0</v>
      </c>
      <c r="F5" s="11"/>
      <c r="G5" s="3" t="s">
        <v>106</v>
      </c>
      <c r="H5" s="3" t="s">
        <v>108</v>
      </c>
      <c r="I5" s="4" t="s">
        <v>87</v>
      </c>
      <c r="J5" s="45" t="s">
        <v>88</v>
      </c>
      <c r="K5" s="1"/>
    </row>
    <row r="6" spans="1:20">
      <c r="A6" s="1"/>
      <c r="B6" s="316"/>
      <c r="C6" s="54" t="s">
        <v>105</v>
      </c>
      <c r="D6" s="27"/>
      <c r="E6" s="27"/>
      <c r="F6" s="27"/>
      <c r="G6" s="46" t="s">
        <v>1</v>
      </c>
      <c r="H6" s="47" t="s">
        <v>110</v>
      </c>
      <c r="I6" s="47" t="s">
        <v>89</v>
      </c>
      <c r="J6" s="48" t="s">
        <v>90</v>
      </c>
      <c r="K6" s="1"/>
    </row>
    <row r="7" spans="1:20" ht="15" customHeight="1">
      <c r="A7" s="1"/>
      <c r="B7" s="9">
        <v>1</v>
      </c>
      <c r="C7" s="50">
        <v>61</v>
      </c>
      <c r="D7" s="14"/>
      <c r="E7" s="32" t="s">
        <v>60</v>
      </c>
      <c r="F7" s="32"/>
      <c r="G7" s="35">
        <v>291584</v>
      </c>
      <c r="H7" s="36">
        <v>150331</v>
      </c>
      <c r="I7" s="17">
        <f t="shared" ref="I7:I38" si="0">G7-H7</f>
        <v>141253</v>
      </c>
      <c r="J7" s="12">
        <f t="shared" ref="J7:J38" si="1">IF(H7=0,IF(G7=0,"－　","皆増　"),IF(G7=0,"皆減　",ROUND(I7/H7*100,1)))</f>
        <v>94</v>
      </c>
      <c r="K7" s="1"/>
      <c r="M7" s="50">
        <v>31</v>
      </c>
      <c r="N7" s="14"/>
      <c r="O7" s="32" t="s">
        <v>30</v>
      </c>
      <c r="P7" s="32"/>
      <c r="Q7" s="35">
        <v>0</v>
      </c>
      <c r="R7" s="36">
        <v>91565</v>
      </c>
      <c r="S7" s="17">
        <f t="shared" ref="S7:S13" si="2">Q7-R7</f>
        <v>-91565</v>
      </c>
      <c r="T7" s="12" t="str">
        <f t="shared" ref="T7:T13" si="3">IF(R7=0,IF(Q7=0,"－　","皆増　"),IF(Q7=0,"皆減　",ROUND(S7/R7*100,1)))</f>
        <v>皆減　</v>
      </c>
    </row>
    <row r="8" spans="1:20" ht="15" customHeight="1">
      <c r="A8" s="1"/>
      <c r="B8" s="49">
        <v>2</v>
      </c>
      <c r="C8" s="50">
        <v>67</v>
      </c>
      <c r="D8" s="6"/>
      <c r="E8" s="37" t="s">
        <v>65</v>
      </c>
      <c r="F8" s="37"/>
      <c r="G8" s="33">
        <v>647375</v>
      </c>
      <c r="H8" s="34">
        <v>558404</v>
      </c>
      <c r="I8" s="17">
        <f t="shared" si="0"/>
        <v>88971</v>
      </c>
      <c r="J8" s="12">
        <f t="shared" si="1"/>
        <v>15.9</v>
      </c>
      <c r="K8" s="1"/>
      <c r="M8" s="50">
        <v>7</v>
      </c>
      <c r="N8" s="6"/>
      <c r="O8" s="37" t="s">
        <v>7</v>
      </c>
      <c r="P8" s="37"/>
      <c r="Q8" s="33">
        <v>0</v>
      </c>
      <c r="R8" s="34">
        <v>0</v>
      </c>
      <c r="S8" s="17">
        <f t="shared" si="2"/>
        <v>0</v>
      </c>
      <c r="T8" s="12" t="str">
        <f t="shared" si="3"/>
        <v>－　</v>
      </c>
    </row>
    <row r="9" spans="1:20" ht="15" customHeight="1">
      <c r="A9" s="1"/>
      <c r="B9" s="49">
        <v>3</v>
      </c>
      <c r="C9" s="50">
        <v>33</v>
      </c>
      <c r="D9" s="6"/>
      <c r="E9" s="37" t="s">
        <v>32</v>
      </c>
      <c r="F9" s="37"/>
      <c r="G9" s="33">
        <v>1594215</v>
      </c>
      <c r="H9" s="34">
        <v>1382748</v>
      </c>
      <c r="I9" s="17">
        <f t="shared" si="0"/>
        <v>211467</v>
      </c>
      <c r="J9" s="12">
        <f t="shared" si="1"/>
        <v>15.3</v>
      </c>
      <c r="K9" s="1"/>
      <c r="M9" s="50">
        <v>13</v>
      </c>
      <c r="N9" s="6"/>
      <c r="O9" s="37" t="s">
        <v>13</v>
      </c>
      <c r="P9" s="37"/>
      <c r="Q9" s="33">
        <v>0</v>
      </c>
      <c r="R9" s="34">
        <v>0</v>
      </c>
      <c r="S9" s="17">
        <f t="shared" si="2"/>
        <v>0</v>
      </c>
      <c r="T9" s="12" t="str">
        <f t="shared" si="3"/>
        <v>－　</v>
      </c>
    </row>
    <row r="10" spans="1:20" ht="15" customHeight="1">
      <c r="A10" s="1"/>
      <c r="B10" s="49">
        <v>4</v>
      </c>
      <c r="C10" s="50">
        <v>66</v>
      </c>
      <c r="D10" s="6"/>
      <c r="E10" s="37" t="s">
        <v>95</v>
      </c>
      <c r="F10" s="37"/>
      <c r="G10" s="35">
        <v>679658</v>
      </c>
      <c r="H10" s="36">
        <v>607602</v>
      </c>
      <c r="I10" s="17">
        <f t="shared" si="0"/>
        <v>72056</v>
      </c>
      <c r="J10" s="12">
        <f t="shared" si="1"/>
        <v>11.9</v>
      </c>
      <c r="K10" s="1"/>
      <c r="M10" s="50">
        <v>21</v>
      </c>
      <c r="N10" s="6"/>
      <c r="O10" s="37" t="s">
        <v>21</v>
      </c>
      <c r="P10" s="37"/>
      <c r="Q10" s="35">
        <v>0</v>
      </c>
      <c r="R10" s="36">
        <v>0</v>
      </c>
      <c r="S10" s="17">
        <f t="shared" si="2"/>
        <v>0</v>
      </c>
      <c r="T10" s="12" t="str">
        <f t="shared" si="3"/>
        <v>－　</v>
      </c>
    </row>
    <row r="11" spans="1:20" ht="15" customHeight="1">
      <c r="A11" s="1"/>
      <c r="B11" s="49">
        <v>5</v>
      </c>
      <c r="C11" s="50">
        <v>47</v>
      </c>
      <c r="D11" s="6"/>
      <c r="E11" s="37" t="s">
        <v>46</v>
      </c>
      <c r="F11" s="37"/>
      <c r="G11" s="35">
        <v>219820</v>
      </c>
      <c r="H11" s="36">
        <v>197456</v>
      </c>
      <c r="I11" s="17">
        <f t="shared" si="0"/>
        <v>22364</v>
      </c>
      <c r="J11" s="12">
        <f t="shared" si="1"/>
        <v>11.3</v>
      </c>
      <c r="K11" s="1"/>
      <c r="M11" s="50">
        <v>24</v>
      </c>
      <c r="N11" s="6"/>
      <c r="O11" s="37" t="s">
        <v>23</v>
      </c>
      <c r="P11" s="37"/>
      <c r="Q11" s="35">
        <v>0</v>
      </c>
      <c r="R11" s="36">
        <v>0</v>
      </c>
      <c r="S11" s="17">
        <f t="shared" si="2"/>
        <v>0</v>
      </c>
      <c r="T11" s="12" t="str">
        <f t="shared" si="3"/>
        <v>－　</v>
      </c>
    </row>
    <row r="12" spans="1:20" ht="15" customHeight="1">
      <c r="A12" s="1"/>
      <c r="B12" s="49">
        <v>6</v>
      </c>
      <c r="C12" s="50">
        <v>55</v>
      </c>
      <c r="D12" s="6"/>
      <c r="E12" s="37" t="s">
        <v>54</v>
      </c>
      <c r="F12" s="37"/>
      <c r="G12" s="33">
        <v>489977</v>
      </c>
      <c r="H12" s="34">
        <v>440060</v>
      </c>
      <c r="I12" s="17">
        <f t="shared" si="0"/>
        <v>49917</v>
      </c>
      <c r="J12" s="12">
        <f t="shared" si="1"/>
        <v>11.3</v>
      </c>
      <c r="K12" s="1"/>
      <c r="M12" s="50">
        <v>26</v>
      </c>
      <c r="N12" s="6"/>
      <c r="O12" s="37" t="s">
        <v>25</v>
      </c>
      <c r="P12" s="37"/>
      <c r="Q12" s="33">
        <v>0</v>
      </c>
      <c r="R12" s="34">
        <v>0</v>
      </c>
      <c r="S12" s="17">
        <f t="shared" si="2"/>
        <v>0</v>
      </c>
      <c r="T12" s="12" t="str">
        <f t="shared" si="3"/>
        <v>－　</v>
      </c>
    </row>
    <row r="13" spans="1:20" ht="15" customHeight="1">
      <c r="A13" s="1"/>
      <c r="B13" s="49">
        <v>7</v>
      </c>
      <c r="C13" s="50">
        <v>8</v>
      </c>
      <c r="D13" s="6"/>
      <c r="E13" s="37" t="s">
        <v>8</v>
      </c>
      <c r="F13" s="37"/>
      <c r="G13" s="33">
        <v>2576546</v>
      </c>
      <c r="H13" s="34">
        <v>2373064</v>
      </c>
      <c r="I13" s="17">
        <f t="shared" si="0"/>
        <v>203482</v>
      </c>
      <c r="J13" s="12">
        <f t="shared" si="1"/>
        <v>8.6</v>
      </c>
      <c r="K13" s="1"/>
      <c r="M13" s="50">
        <v>44</v>
      </c>
      <c r="N13" s="6"/>
      <c r="O13" s="37" t="s">
        <v>43</v>
      </c>
      <c r="P13" s="37"/>
      <c r="Q13" s="33">
        <v>0</v>
      </c>
      <c r="R13" s="34">
        <v>0</v>
      </c>
      <c r="S13" s="17">
        <f t="shared" si="2"/>
        <v>0</v>
      </c>
      <c r="T13" s="12" t="str">
        <f t="shared" si="3"/>
        <v>－　</v>
      </c>
    </row>
    <row r="14" spans="1:20" ht="15" customHeight="1">
      <c r="A14" s="1"/>
      <c r="B14" s="49">
        <v>8</v>
      </c>
      <c r="C14" s="50">
        <v>65</v>
      </c>
      <c r="D14" s="6"/>
      <c r="E14" s="37" t="s">
        <v>64</v>
      </c>
      <c r="F14" s="37"/>
      <c r="G14" s="35">
        <v>770373</v>
      </c>
      <c r="H14" s="36">
        <v>711231</v>
      </c>
      <c r="I14" s="17">
        <f t="shared" si="0"/>
        <v>59142</v>
      </c>
      <c r="J14" s="12">
        <f t="shared" si="1"/>
        <v>8.3000000000000007</v>
      </c>
      <c r="K14" s="1"/>
    </row>
    <row r="15" spans="1:20" ht="15" customHeight="1">
      <c r="A15" s="1"/>
      <c r="B15" s="49">
        <v>9</v>
      </c>
      <c r="C15" s="50">
        <v>54</v>
      </c>
      <c r="D15" s="6"/>
      <c r="E15" s="37" t="s">
        <v>53</v>
      </c>
      <c r="F15" s="37"/>
      <c r="G15" s="35">
        <v>702814</v>
      </c>
      <c r="H15" s="36">
        <v>655492</v>
      </c>
      <c r="I15" s="17">
        <f t="shared" si="0"/>
        <v>47322</v>
      </c>
      <c r="J15" s="12">
        <f t="shared" si="1"/>
        <v>7.2</v>
      </c>
      <c r="K15" s="1"/>
    </row>
    <row r="16" spans="1:20" ht="15" customHeight="1">
      <c r="A16" s="1"/>
      <c r="B16" s="49">
        <v>10</v>
      </c>
      <c r="C16" s="50">
        <v>17</v>
      </c>
      <c r="D16" s="6"/>
      <c r="E16" s="37" t="s">
        <v>17</v>
      </c>
      <c r="F16" s="37"/>
      <c r="G16" s="35">
        <v>1861784</v>
      </c>
      <c r="H16" s="36">
        <v>1739677</v>
      </c>
      <c r="I16" s="17">
        <f t="shared" si="0"/>
        <v>122107</v>
      </c>
      <c r="J16" s="12">
        <f t="shared" si="1"/>
        <v>7</v>
      </c>
      <c r="K16" s="1"/>
    </row>
    <row r="17" spans="1:11" ht="15" customHeight="1">
      <c r="A17" s="1"/>
      <c r="B17" s="49">
        <v>11</v>
      </c>
      <c r="C17" s="50">
        <v>69</v>
      </c>
      <c r="D17" s="14"/>
      <c r="E17" s="32" t="s">
        <v>67</v>
      </c>
      <c r="F17" s="32"/>
      <c r="G17" s="33">
        <v>1004374</v>
      </c>
      <c r="H17" s="34">
        <v>939048</v>
      </c>
      <c r="I17" s="17">
        <f t="shared" si="0"/>
        <v>65326</v>
      </c>
      <c r="J17" s="12">
        <f t="shared" si="1"/>
        <v>7</v>
      </c>
      <c r="K17" s="1"/>
    </row>
    <row r="18" spans="1:11" ht="15" customHeight="1">
      <c r="A18" s="1"/>
      <c r="B18" s="49">
        <v>12</v>
      </c>
      <c r="C18" s="50">
        <v>75</v>
      </c>
      <c r="D18" s="6"/>
      <c r="E18" s="37" t="s">
        <v>96</v>
      </c>
      <c r="F18" s="37"/>
      <c r="G18" s="35">
        <v>662746</v>
      </c>
      <c r="H18" s="36">
        <v>621844</v>
      </c>
      <c r="I18" s="17">
        <f t="shared" si="0"/>
        <v>40902</v>
      </c>
      <c r="J18" s="12">
        <f t="shared" si="1"/>
        <v>6.6</v>
      </c>
      <c r="K18" s="1"/>
    </row>
    <row r="19" spans="1:11" ht="15" customHeight="1">
      <c r="A19" s="1"/>
      <c r="B19" s="49">
        <v>13</v>
      </c>
      <c r="C19" s="50">
        <v>52</v>
      </c>
      <c r="D19" s="6"/>
      <c r="E19" s="37" t="s">
        <v>51</v>
      </c>
      <c r="F19" s="37"/>
      <c r="G19" s="33">
        <v>1278540</v>
      </c>
      <c r="H19" s="34">
        <v>1220431</v>
      </c>
      <c r="I19" s="17">
        <f t="shared" si="0"/>
        <v>58109</v>
      </c>
      <c r="J19" s="12">
        <f t="shared" si="1"/>
        <v>4.8</v>
      </c>
      <c r="K19" s="1"/>
    </row>
    <row r="20" spans="1:11" ht="15" customHeight="1">
      <c r="A20" s="1"/>
      <c r="B20" s="49">
        <v>14</v>
      </c>
      <c r="C20" s="50">
        <v>74</v>
      </c>
      <c r="D20" s="6"/>
      <c r="E20" s="37" t="s">
        <v>72</v>
      </c>
      <c r="F20" s="37"/>
      <c r="G20" s="33">
        <v>579047</v>
      </c>
      <c r="H20" s="34">
        <v>552793</v>
      </c>
      <c r="I20" s="17">
        <f t="shared" si="0"/>
        <v>26254</v>
      </c>
      <c r="J20" s="12">
        <f t="shared" si="1"/>
        <v>4.7</v>
      </c>
      <c r="K20" s="1"/>
    </row>
    <row r="21" spans="1:11" ht="15" customHeight="1">
      <c r="A21" s="1"/>
      <c r="B21" s="49">
        <v>15</v>
      </c>
      <c r="C21" s="50">
        <v>64</v>
      </c>
      <c r="D21" s="6"/>
      <c r="E21" s="37" t="s">
        <v>63</v>
      </c>
      <c r="F21" s="37"/>
      <c r="G21" s="35">
        <v>361258</v>
      </c>
      <c r="H21" s="36">
        <v>345513</v>
      </c>
      <c r="I21" s="17">
        <f t="shared" si="0"/>
        <v>15745</v>
      </c>
      <c r="J21" s="12">
        <f t="shared" si="1"/>
        <v>4.5999999999999996</v>
      </c>
      <c r="K21" s="1"/>
    </row>
    <row r="22" spans="1:11" ht="15" customHeight="1">
      <c r="A22" s="1"/>
      <c r="B22" s="49">
        <v>16</v>
      </c>
      <c r="C22" s="50">
        <v>73</v>
      </c>
      <c r="D22" s="6"/>
      <c r="E22" s="37" t="s">
        <v>71</v>
      </c>
      <c r="F22" s="37"/>
      <c r="G22" s="33">
        <v>1768480</v>
      </c>
      <c r="H22" s="34">
        <v>1690338</v>
      </c>
      <c r="I22" s="17">
        <f t="shared" si="0"/>
        <v>78142</v>
      </c>
      <c r="J22" s="12">
        <f t="shared" si="1"/>
        <v>4.5999999999999996</v>
      </c>
      <c r="K22" s="1"/>
    </row>
    <row r="23" spans="1:11" ht="15" customHeight="1">
      <c r="A23" s="1"/>
      <c r="B23" s="49">
        <v>17</v>
      </c>
      <c r="C23" s="50">
        <v>6</v>
      </c>
      <c r="D23" s="6"/>
      <c r="E23" s="37" t="s">
        <v>6</v>
      </c>
      <c r="F23" s="37"/>
      <c r="G23" s="33">
        <v>5635498</v>
      </c>
      <c r="H23" s="34">
        <v>5398581</v>
      </c>
      <c r="I23" s="17">
        <f t="shared" si="0"/>
        <v>236917</v>
      </c>
      <c r="J23" s="12">
        <f t="shared" si="1"/>
        <v>4.4000000000000004</v>
      </c>
      <c r="K23" s="1"/>
    </row>
    <row r="24" spans="1:11" ht="15" customHeight="1">
      <c r="A24" s="1"/>
      <c r="B24" s="49">
        <v>18</v>
      </c>
      <c r="C24" s="50">
        <v>45</v>
      </c>
      <c r="D24" s="6"/>
      <c r="E24" s="37" t="s">
        <v>44</v>
      </c>
      <c r="F24" s="37"/>
      <c r="G24" s="33">
        <v>1603567</v>
      </c>
      <c r="H24" s="34">
        <v>1547791</v>
      </c>
      <c r="I24" s="17">
        <f t="shared" si="0"/>
        <v>55776</v>
      </c>
      <c r="J24" s="12">
        <f t="shared" si="1"/>
        <v>3.6</v>
      </c>
      <c r="K24" s="1"/>
    </row>
    <row r="25" spans="1:11" ht="15" customHeight="1">
      <c r="A25" s="1"/>
      <c r="B25" s="49">
        <v>19</v>
      </c>
      <c r="C25" s="50">
        <v>60</v>
      </c>
      <c r="D25" s="6"/>
      <c r="E25" s="37" t="s">
        <v>59</v>
      </c>
      <c r="F25" s="37"/>
      <c r="G25" s="33">
        <v>833399</v>
      </c>
      <c r="H25" s="34">
        <v>805013</v>
      </c>
      <c r="I25" s="17">
        <f t="shared" si="0"/>
        <v>28386</v>
      </c>
      <c r="J25" s="12">
        <f t="shared" si="1"/>
        <v>3.5</v>
      </c>
      <c r="K25" s="1"/>
    </row>
    <row r="26" spans="1:11" ht="15" customHeight="1">
      <c r="A26" s="1"/>
      <c r="B26" s="49">
        <v>20</v>
      </c>
      <c r="C26" s="50">
        <v>49</v>
      </c>
      <c r="D26" s="6"/>
      <c r="E26" s="37" t="s">
        <v>48</v>
      </c>
      <c r="F26" s="37"/>
      <c r="G26" s="35">
        <v>1651088</v>
      </c>
      <c r="H26" s="36">
        <v>1598955</v>
      </c>
      <c r="I26" s="17">
        <f t="shared" si="0"/>
        <v>52133</v>
      </c>
      <c r="J26" s="12">
        <f t="shared" si="1"/>
        <v>3.3</v>
      </c>
      <c r="K26" s="1"/>
    </row>
    <row r="27" spans="1:11" ht="15" customHeight="1">
      <c r="A27" s="1"/>
      <c r="B27" s="49">
        <v>21</v>
      </c>
      <c r="C27" s="50">
        <v>71</v>
      </c>
      <c r="D27" s="6"/>
      <c r="E27" s="37" t="s">
        <v>69</v>
      </c>
      <c r="F27" s="37"/>
      <c r="G27" s="35">
        <v>778551</v>
      </c>
      <c r="H27" s="36">
        <v>755961</v>
      </c>
      <c r="I27" s="17">
        <f t="shared" si="0"/>
        <v>22590</v>
      </c>
      <c r="J27" s="12">
        <f t="shared" si="1"/>
        <v>3</v>
      </c>
      <c r="K27" s="1"/>
    </row>
    <row r="28" spans="1:11" ht="15" customHeight="1">
      <c r="A28" s="1"/>
      <c r="B28" s="49">
        <v>22</v>
      </c>
      <c r="C28" s="50">
        <v>29</v>
      </c>
      <c r="D28" s="6"/>
      <c r="E28" s="37" t="s">
        <v>28</v>
      </c>
      <c r="F28" s="37"/>
      <c r="G28" s="35">
        <v>873998</v>
      </c>
      <c r="H28" s="36">
        <v>853938</v>
      </c>
      <c r="I28" s="17">
        <f t="shared" si="0"/>
        <v>20060</v>
      </c>
      <c r="J28" s="12">
        <f t="shared" si="1"/>
        <v>2.2999999999999998</v>
      </c>
      <c r="K28" s="1"/>
    </row>
    <row r="29" spans="1:11" ht="15" customHeight="1">
      <c r="A29" s="1"/>
      <c r="B29" s="49">
        <v>23</v>
      </c>
      <c r="C29" s="50">
        <v>84</v>
      </c>
      <c r="D29" s="6"/>
      <c r="E29" s="37" t="s">
        <v>81</v>
      </c>
      <c r="F29" s="37"/>
      <c r="G29" s="35">
        <v>1571081</v>
      </c>
      <c r="H29" s="36">
        <v>1538465</v>
      </c>
      <c r="I29" s="17">
        <f t="shared" si="0"/>
        <v>32616</v>
      </c>
      <c r="J29" s="12">
        <f t="shared" si="1"/>
        <v>2.1</v>
      </c>
      <c r="K29" s="1"/>
    </row>
    <row r="30" spans="1:11" ht="15" customHeight="1">
      <c r="A30" s="1"/>
      <c r="B30" s="49">
        <v>24</v>
      </c>
      <c r="C30" s="50">
        <v>16</v>
      </c>
      <c r="D30" s="6"/>
      <c r="E30" s="37" t="s">
        <v>16</v>
      </c>
      <c r="F30" s="37"/>
      <c r="G30" s="33">
        <v>2483099</v>
      </c>
      <c r="H30" s="34">
        <v>2434370</v>
      </c>
      <c r="I30" s="17">
        <f t="shared" si="0"/>
        <v>48729</v>
      </c>
      <c r="J30" s="12">
        <f t="shared" si="1"/>
        <v>2</v>
      </c>
      <c r="K30" s="1"/>
    </row>
    <row r="31" spans="1:11" ht="15" customHeight="1">
      <c r="A31" s="1"/>
      <c r="B31" s="49">
        <v>25</v>
      </c>
      <c r="C31" s="50">
        <v>72</v>
      </c>
      <c r="D31" s="6"/>
      <c r="E31" s="37" t="s">
        <v>70</v>
      </c>
      <c r="F31" s="37"/>
      <c r="G31" s="35">
        <v>1249653</v>
      </c>
      <c r="H31" s="36">
        <v>1242384</v>
      </c>
      <c r="I31" s="17">
        <f t="shared" si="0"/>
        <v>7269</v>
      </c>
      <c r="J31" s="12">
        <f t="shared" si="1"/>
        <v>0.6</v>
      </c>
      <c r="K31" s="1"/>
    </row>
    <row r="32" spans="1:11" ht="15" customHeight="1">
      <c r="A32" s="1"/>
      <c r="B32" s="49">
        <v>26</v>
      </c>
      <c r="C32" s="50">
        <v>59</v>
      </c>
      <c r="D32" s="6"/>
      <c r="E32" s="37" t="s">
        <v>58</v>
      </c>
      <c r="F32" s="37"/>
      <c r="G32" s="35">
        <v>734323</v>
      </c>
      <c r="H32" s="36">
        <v>731685</v>
      </c>
      <c r="I32" s="17">
        <f t="shared" si="0"/>
        <v>2638</v>
      </c>
      <c r="J32" s="12">
        <f t="shared" si="1"/>
        <v>0.4</v>
      </c>
      <c r="K32" s="1"/>
    </row>
    <row r="33" spans="1:11" ht="15" customHeight="1">
      <c r="A33" s="1"/>
      <c r="B33" s="49">
        <v>27</v>
      </c>
      <c r="C33" s="50">
        <v>53</v>
      </c>
      <c r="D33" s="6"/>
      <c r="E33" s="37" t="s">
        <v>52</v>
      </c>
      <c r="F33" s="37"/>
      <c r="G33" s="35">
        <v>1231276</v>
      </c>
      <c r="H33" s="36">
        <v>1227922</v>
      </c>
      <c r="I33" s="17">
        <f t="shared" si="0"/>
        <v>3354</v>
      </c>
      <c r="J33" s="12">
        <f t="shared" si="1"/>
        <v>0.3</v>
      </c>
      <c r="K33" s="1"/>
    </row>
    <row r="34" spans="1:11" ht="15" customHeight="1">
      <c r="A34" s="1"/>
      <c r="B34" s="49">
        <v>28</v>
      </c>
      <c r="C34" s="50">
        <v>80</v>
      </c>
      <c r="D34" s="6"/>
      <c r="E34" s="37" t="s">
        <v>77</v>
      </c>
      <c r="F34" s="37"/>
      <c r="G34" s="33">
        <v>1363474</v>
      </c>
      <c r="H34" s="34">
        <v>1360059</v>
      </c>
      <c r="I34" s="17">
        <f t="shared" si="0"/>
        <v>3415</v>
      </c>
      <c r="J34" s="12">
        <f t="shared" si="1"/>
        <v>0.3</v>
      </c>
      <c r="K34" s="1"/>
    </row>
    <row r="35" spans="1:11" ht="15" customHeight="1">
      <c r="A35" s="1"/>
      <c r="B35" s="49">
        <v>29</v>
      </c>
      <c r="C35" s="50">
        <v>70</v>
      </c>
      <c r="D35" s="6"/>
      <c r="E35" s="37" t="s">
        <v>68</v>
      </c>
      <c r="F35" s="37"/>
      <c r="G35" s="35">
        <v>575794</v>
      </c>
      <c r="H35" s="36">
        <v>577558</v>
      </c>
      <c r="I35" s="17">
        <f t="shared" si="0"/>
        <v>-1764</v>
      </c>
      <c r="J35" s="12">
        <f t="shared" si="1"/>
        <v>-0.3</v>
      </c>
      <c r="K35" s="1"/>
    </row>
    <row r="36" spans="1:11" ht="15" customHeight="1">
      <c r="A36" s="1"/>
      <c r="B36" s="49">
        <v>30</v>
      </c>
      <c r="C36" s="50">
        <v>14</v>
      </c>
      <c r="D36" s="6"/>
      <c r="E36" s="37" t="s">
        <v>14</v>
      </c>
      <c r="F36" s="37"/>
      <c r="G36" s="35">
        <v>2141526</v>
      </c>
      <c r="H36" s="36">
        <v>2150177</v>
      </c>
      <c r="I36" s="17">
        <f t="shared" si="0"/>
        <v>-8651</v>
      </c>
      <c r="J36" s="12">
        <f t="shared" si="1"/>
        <v>-0.4</v>
      </c>
      <c r="K36" s="1"/>
    </row>
    <row r="37" spans="1:11" ht="15" customHeight="1">
      <c r="A37" s="1"/>
      <c r="B37" s="49">
        <v>31</v>
      </c>
      <c r="C37" s="50">
        <v>28</v>
      </c>
      <c r="D37" s="6"/>
      <c r="E37" s="37" t="s">
        <v>27</v>
      </c>
      <c r="F37" s="37"/>
      <c r="G37" s="35">
        <v>1630821</v>
      </c>
      <c r="H37" s="36">
        <v>1636899</v>
      </c>
      <c r="I37" s="17">
        <f t="shared" si="0"/>
        <v>-6078</v>
      </c>
      <c r="J37" s="12">
        <f t="shared" si="1"/>
        <v>-0.4</v>
      </c>
      <c r="K37" s="1"/>
    </row>
    <row r="38" spans="1:11" ht="15" customHeight="1">
      <c r="A38" s="1"/>
      <c r="B38" s="49">
        <v>32</v>
      </c>
      <c r="C38" s="50">
        <v>58</v>
      </c>
      <c r="D38" s="6"/>
      <c r="E38" s="37" t="s">
        <v>57</v>
      </c>
      <c r="F38" s="37"/>
      <c r="G38" s="35">
        <v>1227428</v>
      </c>
      <c r="H38" s="36">
        <v>1232045</v>
      </c>
      <c r="I38" s="17">
        <f t="shared" si="0"/>
        <v>-4617</v>
      </c>
      <c r="J38" s="12">
        <f t="shared" si="1"/>
        <v>-0.4</v>
      </c>
      <c r="K38" s="1"/>
    </row>
    <row r="39" spans="1:11" ht="15" customHeight="1">
      <c r="A39" s="1"/>
      <c r="B39" s="49">
        <v>33</v>
      </c>
      <c r="C39" s="50">
        <v>82</v>
      </c>
      <c r="D39" s="6"/>
      <c r="E39" s="37" t="s">
        <v>79</v>
      </c>
      <c r="F39" s="37"/>
      <c r="G39" s="35">
        <v>1406227</v>
      </c>
      <c r="H39" s="36">
        <v>1412017</v>
      </c>
      <c r="I39" s="17">
        <f t="shared" ref="I39:I70" si="4">G39-H39</f>
        <v>-5790</v>
      </c>
      <c r="J39" s="12">
        <f t="shared" ref="J39:J70" si="5">IF(H39=0,IF(G39=0,"－　","皆増　"),IF(G39=0,"皆減　",ROUND(I39/H39*100,1)))</f>
        <v>-0.4</v>
      </c>
      <c r="K39" s="1"/>
    </row>
    <row r="40" spans="1:11" ht="15" customHeight="1">
      <c r="A40" s="1"/>
      <c r="B40" s="49">
        <v>34</v>
      </c>
      <c r="C40" s="50">
        <v>76</v>
      </c>
      <c r="D40" s="6"/>
      <c r="E40" s="37" t="s">
        <v>73</v>
      </c>
      <c r="F40" s="37"/>
      <c r="G40" s="35">
        <v>906541</v>
      </c>
      <c r="H40" s="36">
        <v>911153</v>
      </c>
      <c r="I40" s="17">
        <f t="shared" si="4"/>
        <v>-4612</v>
      </c>
      <c r="J40" s="12">
        <f t="shared" si="5"/>
        <v>-0.5</v>
      </c>
      <c r="K40" s="1"/>
    </row>
    <row r="41" spans="1:11" ht="15" customHeight="1">
      <c r="A41" s="1"/>
      <c r="B41" s="49">
        <v>35</v>
      </c>
      <c r="C41" s="50">
        <v>68</v>
      </c>
      <c r="D41" s="14"/>
      <c r="E41" s="32" t="s">
        <v>66</v>
      </c>
      <c r="F41" s="32"/>
      <c r="G41" s="30">
        <v>1292270</v>
      </c>
      <c r="H41" s="31">
        <v>1299777</v>
      </c>
      <c r="I41" s="17">
        <f t="shared" si="4"/>
        <v>-7507</v>
      </c>
      <c r="J41" s="12">
        <f t="shared" si="5"/>
        <v>-0.6</v>
      </c>
      <c r="K41" s="1"/>
    </row>
    <row r="42" spans="1:11" ht="15" customHeight="1">
      <c r="A42" s="1"/>
      <c r="B42" s="49">
        <v>36</v>
      </c>
      <c r="C42" s="50">
        <v>62</v>
      </c>
      <c r="D42" s="6"/>
      <c r="E42" s="37" t="s">
        <v>61</v>
      </c>
      <c r="F42" s="37"/>
      <c r="G42" s="28">
        <v>857858</v>
      </c>
      <c r="H42" s="38">
        <v>863510</v>
      </c>
      <c r="I42" s="17">
        <f t="shared" si="4"/>
        <v>-5652</v>
      </c>
      <c r="J42" s="12">
        <f t="shared" si="5"/>
        <v>-0.7</v>
      </c>
      <c r="K42" s="1"/>
    </row>
    <row r="43" spans="1:11" ht="15" customHeight="1">
      <c r="A43" s="1"/>
      <c r="B43" s="49">
        <v>37</v>
      </c>
      <c r="C43" s="50">
        <v>57</v>
      </c>
      <c r="D43" s="6"/>
      <c r="E43" s="37" t="s">
        <v>56</v>
      </c>
      <c r="F43" s="37"/>
      <c r="G43" s="28">
        <v>846312</v>
      </c>
      <c r="H43" s="38">
        <v>853123</v>
      </c>
      <c r="I43" s="17">
        <f t="shared" si="4"/>
        <v>-6811</v>
      </c>
      <c r="J43" s="12">
        <f t="shared" si="5"/>
        <v>-0.8</v>
      </c>
      <c r="K43" s="1"/>
    </row>
    <row r="44" spans="1:11" ht="15" customHeight="1">
      <c r="A44" s="1"/>
      <c r="B44" s="49">
        <v>38</v>
      </c>
      <c r="C44" s="50">
        <v>85</v>
      </c>
      <c r="D44" s="6"/>
      <c r="E44" s="37" t="s">
        <v>82</v>
      </c>
      <c r="F44" s="37"/>
      <c r="G44" s="30">
        <v>1970753</v>
      </c>
      <c r="H44" s="31">
        <v>1991979</v>
      </c>
      <c r="I44" s="17">
        <f t="shared" si="4"/>
        <v>-21226</v>
      </c>
      <c r="J44" s="12">
        <f t="shared" si="5"/>
        <v>-1.1000000000000001</v>
      </c>
      <c r="K44" s="1"/>
    </row>
    <row r="45" spans="1:11" ht="15" customHeight="1">
      <c r="A45" s="1"/>
      <c r="B45" s="49">
        <v>39</v>
      </c>
      <c r="C45" s="51">
        <v>56</v>
      </c>
      <c r="D45" s="6"/>
      <c r="E45" s="37" t="s">
        <v>55</v>
      </c>
      <c r="F45" s="37"/>
      <c r="G45" s="28">
        <v>1131401</v>
      </c>
      <c r="H45" s="38">
        <v>1145793</v>
      </c>
      <c r="I45" s="17">
        <f t="shared" si="4"/>
        <v>-14392</v>
      </c>
      <c r="J45" s="12">
        <f t="shared" si="5"/>
        <v>-1.3</v>
      </c>
      <c r="K45" s="1"/>
    </row>
    <row r="46" spans="1:11" ht="15" customHeight="1">
      <c r="A46" s="1"/>
      <c r="B46" s="55">
        <v>40</v>
      </c>
      <c r="C46" s="50">
        <v>46</v>
      </c>
      <c r="D46" s="14"/>
      <c r="E46" s="32" t="s">
        <v>45</v>
      </c>
      <c r="F46" s="32"/>
      <c r="G46" s="28">
        <v>980662</v>
      </c>
      <c r="H46" s="38">
        <v>994447</v>
      </c>
      <c r="I46" s="17">
        <f t="shared" si="4"/>
        <v>-13785</v>
      </c>
      <c r="J46" s="12">
        <f t="shared" si="5"/>
        <v>-1.4</v>
      </c>
      <c r="K46" s="1"/>
    </row>
    <row r="47" spans="1:11" ht="15" customHeight="1">
      <c r="A47" s="1"/>
      <c r="B47" s="9">
        <v>41</v>
      </c>
      <c r="C47" s="52">
        <v>83</v>
      </c>
      <c r="D47" s="6"/>
      <c r="E47" s="37" t="s">
        <v>80</v>
      </c>
      <c r="F47" s="37"/>
      <c r="G47" s="28">
        <v>1735544</v>
      </c>
      <c r="H47" s="38">
        <v>1777179</v>
      </c>
      <c r="I47" s="17">
        <f t="shared" si="4"/>
        <v>-41635</v>
      </c>
      <c r="J47" s="12">
        <f t="shared" si="5"/>
        <v>-2.2999999999999998</v>
      </c>
      <c r="K47" s="1"/>
    </row>
    <row r="48" spans="1:11" ht="13.9" customHeight="1">
      <c r="A48" s="1"/>
      <c r="B48" s="49">
        <v>42</v>
      </c>
      <c r="C48" s="50">
        <v>5</v>
      </c>
      <c r="D48" s="6"/>
      <c r="E48" s="37" t="s">
        <v>5</v>
      </c>
      <c r="F48" s="37"/>
      <c r="G48" s="28">
        <v>3109156</v>
      </c>
      <c r="H48" s="38">
        <v>3185521</v>
      </c>
      <c r="I48" s="17">
        <f t="shared" si="4"/>
        <v>-76365</v>
      </c>
      <c r="J48" s="12">
        <f t="shared" si="5"/>
        <v>-2.4</v>
      </c>
      <c r="K48" s="1"/>
    </row>
    <row r="49" spans="1:11" ht="13.9" customHeight="1">
      <c r="A49" s="1"/>
      <c r="B49" s="49">
        <v>43</v>
      </c>
      <c r="C49" s="50">
        <v>50</v>
      </c>
      <c r="D49" s="6"/>
      <c r="E49" s="37" t="s">
        <v>49</v>
      </c>
      <c r="F49" s="37"/>
      <c r="G49" s="28">
        <v>967204</v>
      </c>
      <c r="H49" s="38">
        <v>990949</v>
      </c>
      <c r="I49" s="17">
        <f t="shared" si="4"/>
        <v>-23745</v>
      </c>
      <c r="J49" s="12">
        <f t="shared" si="5"/>
        <v>-2.4</v>
      </c>
      <c r="K49" s="1"/>
    </row>
    <row r="50" spans="1:11" ht="13.9" customHeight="1">
      <c r="A50" s="1"/>
      <c r="B50" s="49">
        <v>44</v>
      </c>
      <c r="C50" s="50">
        <v>30</v>
      </c>
      <c r="D50" s="6"/>
      <c r="E50" s="37" t="s">
        <v>29</v>
      </c>
      <c r="F50" s="37"/>
      <c r="G50" s="30">
        <v>1560688</v>
      </c>
      <c r="H50" s="31">
        <v>1600111</v>
      </c>
      <c r="I50" s="17">
        <f t="shared" si="4"/>
        <v>-39423</v>
      </c>
      <c r="J50" s="12">
        <f t="shared" si="5"/>
        <v>-2.5</v>
      </c>
      <c r="K50" s="1"/>
    </row>
    <row r="51" spans="1:11" ht="13.9" customHeight="1">
      <c r="A51" s="1"/>
      <c r="B51" s="49">
        <v>45</v>
      </c>
      <c r="C51" s="50">
        <v>78</v>
      </c>
      <c r="D51" s="14"/>
      <c r="E51" s="32" t="s">
        <v>75</v>
      </c>
      <c r="F51" s="32"/>
      <c r="G51" s="30">
        <v>1660014</v>
      </c>
      <c r="H51" s="31">
        <v>1703611</v>
      </c>
      <c r="I51" s="17">
        <f t="shared" si="4"/>
        <v>-43597</v>
      </c>
      <c r="J51" s="12">
        <f t="shared" si="5"/>
        <v>-2.6</v>
      </c>
      <c r="K51" s="1"/>
    </row>
    <row r="52" spans="1:11" ht="13.9" customHeight="1">
      <c r="A52" s="1"/>
      <c r="B52" s="49">
        <v>46</v>
      </c>
      <c r="C52" s="50">
        <v>10</v>
      </c>
      <c r="D52" s="6"/>
      <c r="E52" s="37" t="s">
        <v>10</v>
      </c>
      <c r="F52" s="37"/>
      <c r="G52" s="28">
        <v>2241195</v>
      </c>
      <c r="H52" s="38">
        <v>2317320</v>
      </c>
      <c r="I52" s="17">
        <f t="shared" si="4"/>
        <v>-76125</v>
      </c>
      <c r="J52" s="12">
        <f t="shared" si="5"/>
        <v>-3.3</v>
      </c>
      <c r="K52" s="1"/>
    </row>
    <row r="53" spans="1:11" ht="13.9" customHeight="1">
      <c r="A53" s="1"/>
      <c r="B53" s="49">
        <v>47</v>
      </c>
      <c r="C53" s="50">
        <v>36</v>
      </c>
      <c r="D53" s="14"/>
      <c r="E53" s="32" t="s">
        <v>35</v>
      </c>
      <c r="F53" s="32"/>
      <c r="G53" s="30">
        <v>1860540</v>
      </c>
      <c r="H53" s="31">
        <v>1931018</v>
      </c>
      <c r="I53" s="17">
        <f t="shared" si="4"/>
        <v>-70478</v>
      </c>
      <c r="J53" s="12">
        <f t="shared" si="5"/>
        <v>-3.6</v>
      </c>
      <c r="K53" s="1"/>
    </row>
    <row r="54" spans="1:11" ht="13.9" customHeight="1">
      <c r="A54" s="1"/>
      <c r="B54" s="49">
        <v>48</v>
      </c>
      <c r="C54" s="50">
        <v>32</v>
      </c>
      <c r="D54" s="6"/>
      <c r="E54" s="37" t="s">
        <v>31</v>
      </c>
      <c r="F54" s="37"/>
      <c r="G54" s="30">
        <v>3683845</v>
      </c>
      <c r="H54" s="31">
        <v>3824270</v>
      </c>
      <c r="I54" s="17">
        <f t="shared" si="4"/>
        <v>-140425</v>
      </c>
      <c r="J54" s="12">
        <f t="shared" si="5"/>
        <v>-3.7</v>
      </c>
      <c r="K54" s="1"/>
    </row>
    <row r="55" spans="1:11" ht="13.9" customHeight="1">
      <c r="A55" s="1"/>
      <c r="B55" s="49">
        <v>49</v>
      </c>
      <c r="C55" s="50">
        <v>12</v>
      </c>
      <c r="D55" s="6"/>
      <c r="E55" s="37" t="s">
        <v>12</v>
      </c>
      <c r="F55" s="37"/>
      <c r="G55" s="28">
        <v>5067145</v>
      </c>
      <c r="H55" s="38">
        <v>5295763</v>
      </c>
      <c r="I55" s="17">
        <f t="shared" si="4"/>
        <v>-228618</v>
      </c>
      <c r="J55" s="12">
        <f t="shared" si="5"/>
        <v>-4.3</v>
      </c>
      <c r="K55" s="1"/>
    </row>
    <row r="56" spans="1:11" ht="13.9" customHeight="1">
      <c r="A56" s="1"/>
      <c r="B56" s="49">
        <v>50</v>
      </c>
      <c r="C56" s="50">
        <v>40</v>
      </c>
      <c r="D56" s="6"/>
      <c r="E56" s="37" t="s">
        <v>38</v>
      </c>
      <c r="F56" s="37"/>
      <c r="G56" s="28">
        <v>1508300</v>
      </c>
      <c r="H56" s="38">
        <v>1575504</v>
      </c>
      <c r="I56" s="17">
        <f t="shared" si="4"/>
        <v>-67204</v>
      </c>
      <c r="J56" s="12">
        <f t="shared" si="5"/>
        <v>-4.3</v>
      </c>
      <c r="K56" s="1"/>
    </row>
    <row r="57" spans="1:11" ht="13.9" customHeight="1">
      <c r="A57" s="1"/>
      <c r="B57" s="49">
        <v>51</v>
      </c>
      <c r="C57" s="50">
        <v>15</v>
      </c>
      <c r="D57" s="14"/>
      <c r="E57" s="32" t="s">
        <v>15</v>
      </c>
      <c r="F57" s="32"/>
      <c r="G57" s="28">
        <v>2194649</v>
      </c>
      <c r="H57" s="38">
        <v>2302701</v>
      </c>
      <c r="I57" s="17">
        <f t="shared" si="4"/>
        <v>-108052</v>
      </c>
      <c r="J57" s="12">
        <f t="shared" si="5"/>
        <v>-4.7</v>
      </c>
      <c r="K57" s="1"/>
    </row>
    <row r="58" spans="1:11" ht="13.9" customHeight="1">
      <c r="A58" s="1"/>
      <c r="B58" s="49">
        <v>52</v>
      </c>
      <c r="C58" s="50">
        <v>35</v>
      </c>
      <c r="D58" s="6"/>
      <c r="E58" s="37" t="s">
        <v>34</v>
      </c>
      <c r="F58" s="37"/>
      <c r="G58" s="28">
        <v>1799645</v>
      </c>
      <c r="H58" s="38">
        <v>1901411</v>
      </c>
      <c r="I58" s="17">
        <f t="shared" si="4"/>
        <v>-101766</v>
      </c>
      <c r="J58" s="12">
        <f t="shared" si="5"/>
        <v>-5.4</v>
      </c>
      <c r="K58" s="1"/>
    </row>
    <row r="59" spans="1:11" ht="13.9" customHeight="1">
      <c r="A59" s="1"/>
      <c r="B59" s="49">
        <v>53</v>
      </c>
      <c r="C59" s="50">
        <v>39</v>
      </c>
      <c r="D59" s="6"/>
      <c r="E59" s="37" t="s">
        <v>37</v>
      </c>
      <c r="F59" s="37"/>
      <c r="G59" s="30">
        <v>1103221</v>
      </c>
      <c r="H59" s="31">
        <v>1180946</v>
      </c>
      <c r="I59" s="17">
        <f t="shared" si="4"/>
        <v>-77725</v>
      </c>
      <c r="J59" s="12">
        <f t="shared" si="5"/>
        <v>-6.6</v>
      </c>
      <c r="K59" s="1"/>
    </row>
    <row r="60" spans="1:11" ht="13.9" customHeight="1">
      <c r="A60" s="1"/>
      <c r="B60" s="49">
        <v>54</v>
      </c>
      <c r="C60" s="50">
        <v>38</v>
      </c>
      <c r="D60" s="6"/>
      <c r="E60" s="37" t="s">
        <v>93</v>
      </c>
      <c r="F60" s="37"/>
      <c r="G60" s="30">
        <v>894009</v>
      </c>
      <c r="H60" s="31">
        <v>975298</v>
      </c>
      <c r="I60" s="17">
        <f t="shared" si="4"/>
        <v>-81289</v>
      </c>
      <c r="J60" s="12">
        <f t="shared" si="5"/>
        <v>-8.3000000000000007</v>
      </c>
      <c r="K60" s="1"/>
    </row>
    <row r="61" spans="1:11" ht="13.9" customHeight="1">
      <c r="A61" s="1"/>
      <c r="B61" s="49">
        <v>55</v>
      </c>
      <c r="C61" s="50">
        <v>23</v>
      </c>
      <c r="D61" s="6"/>
      <c r="E61" s="37" t="s">
        <v>92</v>
      </c>
      <c r="F61" s="37"/>
      <c r="G61" s="28">
        <v>1707934</v>
      </c>
      <c r="H61" s="38">
        <v>1867138</v>
      </c>
      <c r="I61" s="17">
        <f t="shared" si="4"/>
        <v>-159204</v>
      </c>
      <c r="J61" s="12">
        <f t="shared" si="5"/>
        <v>-8.5</v>
      </c>
      <c r="K61" s="1"/>
    </row>
    <row r="62" spans="1:11" ht="13.9" customHeight="1">
      <c r="A62" s="1"/>
      <c r="B62" s="49">
        <v>56</v>
      </c>
      <c r="C62" s="50">
        <v>41</v>
      </c>
      <c r="D62" s="6"/>
      <c r="E62" s="37" t="s">
        <v>40</v>
      </c>
      <c r="F62" s="37"/>
      <c r="G62" s="28">
        <v>613071</v>
      </c>
      <c r="H62" s="38">
        <v>674303</v>
      </c>
      <c r="I62" s="17">
        <f t="shared" si="4"/>
        <v>-61232</v>
      </c>
      <c r="J62" s="12">
        <f t="shared" si="5"/>
        <v>-9.1</v>
      </c>
      <c r="K62" s="1"/>
    </row>
    <row r="63" spans="1:11" ht="13.9" customHeight="1">
      <c r="A63" s="1"/>
      <c r="B63" s="49">
        <v>57</v>
      </c>
      <c r="C63" s="50">
        <v>1</v>
      </c>
      <c r="D63" s="6"/>
      <c r="E63" s="37" t="s">
        <v>91</v>
      </c>
      <c r="F63" s="37"/>
      <c r="G63" s="28">
        <v>2779299</v>
      </c>
      <c r="H63" s="38">
        <v>3066078</v>
      </c>
      <c r="I63" s="17">
        <f t="shared" si="4"/>
        <v>-286779</v>
      </c>
      <c r="J63" s="12">
        <f t="shared" si="5"/>
        <v>-9.4</v>
      </c>
      <c r="K63" s="1"/>
    </row>
    <row r="64" spans="1:11" ht="13.9" customHeight="1">
      <c r="A64" s="1"/>
      <c r="B64" s="49">
        <v>58</v>
      </c>
      <c r="C64" s="50">
        <v>20</v>
      </c>
      <c r="D64" s="6"/>
      <c r="E64" s="37" t="s">
        <v>20</v>
      </c>
      <c r="F64" s="37"/>
      <c r="G64" s="28">
        <v>1319998</v>
      </c>
      <c r="H64" s="38">
        <v>1456337</v>
      </c>
      <c r="I64" s="17">
        <f t="shared" si="4"/>
        <v>-136339</v>
      </c>
      <c r="J64" s="12">
        <f t="shared" si="5"/>
        <v>-9.4</v>
      </c>
      <c r="K64" s="1"/>
    </row>
    <row r="65" spans="1:11" ht="13.9" customHeight="1">
      <c r="A65" s="1"/>
      <c r="B65" s="49">
        <v>59</v>
      </c>
      <c r="C65" s="50">
        <v>37</v>
      </c>
      <c r="D65" s="6"/>
      <c r="E65" s="37" t="s">
        <v>36</v>
      </c>
      <c r="F65" s="37"/>
      <c r="G65" s="28">
        <v>1847606</v>
      </c>
      <c r="H65" s="38">
        <v>2047190</v>
      </c>
      <c r="I65" s="17">
        <f t="shared" si="4"/>
        <v>-199584</v>
      </c>
      <c r="J65" s="12">
        <f t="shared" si="5"/>
        <v>-9.6999999999999993</v>
      </c>
      <c r="K65" s="1"/>
    </row>
    <row r="66" spans="1:11" ht="13.9" customHeight="1">
      <c r="A66" s="1"/>
      <c r="B66" s="49">
        <v>60</v>
      </c>
      <c r="C66" s="50">
        <v>51</v>
      </c>
      <c r="D66" s="6"/>
      <c r="E66" s="37" t="s">
        <v>50</v>
      </c>
      <c r="F66" s="37"/>
      <c r="G66" s="30">
        <v>419630</v>
      </c>
      <c r="H66" s="31">
        <v>466547</v>
      </c>
      <c r="I66" s="17">
        <f t="shared" si="4"/>
        <v>-46917</v>
      </c>
      <c r="J66" s="12">
        <f t="shared" si="5"/>
        <v>-10.1</v>
      </c>
      <c r="K66" s="1"/>
    </row>
    <row r="67" spans="1:11" ht="13.9" customHeight="1">
      <c r="A67" s="1"/>
      <c r="B67" s="49">
        <v>61</v>
      </c>
      <c r="C67" s="50">
        <v>9</v>
      </c>
      <c r="D67" s="6"/>
      <c r="E67" s="37" t="s">
        <v>9</v>
      </c>
      <c r="F67" s="37"/>
      <c r="G67" s="28">
        <v>2127726</v>
      </c>
      <c r="H67" s="38">
        <v>2371785</v>
      </c>
      <c r="I67" s="17">
        <f t="shared" si="4"/>
        <v>-244059</v>
      </c>
      <c r="J67" s="12">
        <f t="shared" si="5"/>
        <v>-10.3</v>
      </c>
      <c r="K67" s="1"/>
    </row>
    <row r="68" spans="1:11" ht="13.9" customHeight="1">
      <c r="A68" s="1"/>
      <c r="B68" s="49">
        <v>62</v>
      </c>
      <c r="C68" s="50">
        <v>79</v>
      </c>
      <c r="D68" s="14"/>
      <c r="E68" s="32" t="s">
        <v>76</v>
      </c>
      <c r="F68" s="32"/>
      <c r="G68" s="28">
        <v>1137455</v>
      </c>
      <c r="H68" s="38">
        <v>1281731</v>
      </c>
      <c r="I68" s="17">
        <f t="shared" si="4"/>
        <v>-144276</v>
      </c>
      <c r="J68" s="12">
        <f t="shared" si="5"/>
        <v>-11.3</v>
      </c>
      <c r="K68" s="1"/>
    </row>
    <row r="69" spans="1:11" ht="13.9" customHeight="1">
      <c r="A69" s="1"/>
      <c r="B69" s="49">
        <v>63</v>
      </c>
      <c r="C69" s="50">
        <v>42</v>
      </c>
      <c r="D69" s="6"/>
      <c r="E69" s="37" t="s">
        <v>41</v>
      </c>
      <c r="F69" s="37"/>
      <c r="G69" s="30">
        <v>959336</v>
      </c>
      <c r="H69" s="31">
        <v>1090019</v>
      </c>
      <c r="I69" s="17">
        <f t="shared" si="4"/>
        <v>-130683</v>
      </c>
      <c r="J69" s="12">
        <f t="shared" si="5"/>
        <v>-12</v>
      </c>
      <c r="K69" s="1"/>
    </row>
    <row r="70" spans="1:11" ht="13.9" customHeight="1">
      <c r="A70" s="1"/>
      <c r="B70" s="49">
        <v>64</v>
      </c>
      <c r="C70" s="50">
        <v>3</v>
      </c>
      <c r="D70" s="6"/>
      <c r="E70" s="37" t="s">
        <v>3</v>
      </c>
      <c r="F70" s="37"/>
      <c r="G70" s="28">
        <v>1257221</v>
      </c>
      <c r="H70" s="38">
        <v>1461671</v>
      </c>
      <c r="I70" s="17">
        <f t="shared" si="4"/>
        <v>-204450</v>
      </c>
      <c r="J70" s="12">
        <f t="shared" si="5"/>
        <v>-14</v>
      </c>
      <c r="K70" s="1"/>
    </row>
    <row r="71" spans="1:11" ht="13.9" customHeight="1">
      <c r="A71" s="1"/>
      <c r="B71" s="49">
        <v>65</v>
      </c>
      <c r="C71" s="50">
        <v>77</v>
      </c>
      <c r="D71" s="6"/>
      <c r="E71" s="37" t="s">
        <v>74</v>
      </c>
      <c r="F71" s="37"/>
      <c r="G71" s="30">
        <v>343438</v>
      </c>
      <c r="H71" s="31">
        <v>404136</v>
      </c>
      <c r="I71" s="17">
        <f t="shared" ref="I71:I94" si="6">G71-H71</f>
        <v>-60698</v>
      </c>
      <c r="J71" s="12">
        <f t="shared" ref="J71:J94" si="7">IF(H71=0,IF(G71=0,"－　","皆増　"),IF(G71=0,"皆減　",ROUND(I71/H71*100,1)))</f>
        <v>-15</v>
      </c>
      <c r="K71" s="1"/>
    </row>
    <row r="72" spans="1:11" ht="13.9" customHeight="1">
      <c r="A72" s="1"/>
      <c r="B72" s="49">
        <v>66</v>
      </c>
      <c r="C72" s="50">
        <v>81</v>
      </c>
      <c r="D72" s="6"/>
      <c r="E72" s="37" t="s">
        <v>78</v>
      </c>
      <c r="F72" s="37"/>
      <c r="G72" s="28">
        <v>1013887</v>
      </c>
      <c r="H72" s="38">
        <v>1195486</v>
      </c>
      <c r="I72" s="17">
        <f t="shared" si="6"/>
        <v>-181599</v>
      </c>
      <c r="J72" s="12">
        <f t="shared" si="7"/>
        <v>-15.2</v>
      </c>
      <c r="K72" s="1"/>
    </row>
    <row r="73" spans="1:11" ht="13.9" customHeight="1">
      <c r="A73" s="1"/>
      <c r="B73" s="49">
        <v>67</v>
      </c>
      <c r="C73" s="50">
        <v>11</v>
      </c>
      <c r="D73" s="6"/>
      <c r="E73" s="37" t="s">
        <v>11</v>
      </c>
      <c r="F73" s="37"/>
      <c r="G73" s="30">
        <v>1186575</v>
      </c>
      <c r="H73" s="31">
        <v>1556627</v>
      </c>
      <c r="I73" s="17">
        <f t="shared" si="6"/>
        <v>-370052</v>
      </c>
      <c r="J73" s="12">
        <f t="shared" si="7"/>
        <v>-23.8</v>
      </c>
      <c r="K73" s="1"/>
    </row>
    <row r="74" spans="1:11" ht="13.9" customHeight="1">
      <c r="A74" s="1"/>
      <c r="B74" s="49">
        <v>68</v>
      </c>
      <c r="C74" s="50">
        <v>25</v>
      </c>
      <c r="D74" s="6"/>
      <c r="E74" s="37" t="s">
        <v>24</v>
      </c>
      <c r="F74" s="37"/>
      <c r="G74" s="28">
        <v>503805</v>
      </c>
      <c r="H74" s="38">
        <v>661931</v>
      </c>
      <c r="I74" s="17">
        <f t="shared" si="6"/>
        <v>-158126</v>
      </c>
      <c r="J74" s="12">
        <f t="shared" si="7"/>
        <v>-23.9</v>
      </c>
      <c r="K74" s="1"/>
    </row>
    <row r="75" spans="1:11" ht="13.9" customHeight="1">
      <c r="A75" s="1"/>
      <c r="B75" s="49">
        <v>69</v>
      </c>
      <c r="C75" s="50">
        <v>27</v>
      </c>
      <c r="D75" s="6"/>
      <c r="E75" s="37" t="s">
        <v>26</v>
      </c>
      <c r="F75" s="37"/>
      <c r="G75" s="30">
        <v>1143812</v>
      </c>
      <c r="H75" s="31">
        <v>1502799</v>
      </c>
      <c r="I75" s="17">
        <f t="shared" si="6"/>
        <v>-358987</v>
      </c>
      <c r="J75" s="12">
        <f t="shared" si="7"/>
        <v>-23.9</v>
      </c>
      <c r="K75" s="1"/>
    </row>
    <row r="76" spans="1:11" ht="13.9" customHeight="1">
      <c r="A76" s="1"/>
      <c r="B76" s="49">
        <v>70</v>
      </c>
      <c r="C76" s="50">
        <v>19</v>
      </c>
      <c r="D76" s="6"/>
      <c r="E76" s="37" t="s">
        <v>19</v>
      </c>
      <c r="F76" s="37"/>
      <c r="G76" s="28">
        <v>3784400</v>
      </c>
      <c r="H76" s="38">
        <v>5040583</v>
      </c>
      <c r="I76" s="17">
        <f t="shared" si="6"/>
        <v>-1256183</v>
      </c>
      <c r="J76" s="12">
        <f t="shared" si="7"/>
        <v>-24.9</v>
      </c>
      <c r="K76" s="1"/>
    </row>
    <row r="77" spans="1:11" ht="13.9" customHeight="1">
      <c r="A77" s="1"/>
      <c r="B77" s="49">
        <v>71</v>
      </c>
      <c r="C77" s="50">
        <v>34</v>
      </c>
      <c r="D77" s="6"/>
      <c r="E77" s="37" t="s">
        <v>33</v>
      </c>
      <c r="F77" s="37"/>
      <c r="G77" s="28">
        <v>2197745</v>
      </c>
      <c r="H77" s="38">
        <v>2948141</v>
      </c>
      <c r="I77" s="17">
        <f t="shared" si="6"/>
        <v>-750396</v>
      </c>
      <c r="J77" s="12">
        <f t="shared" si="7"/>
        <v>-25.5</v>
      </c>
      <c r="K77" s="1"/>
    </row>
    <row r="78" spans="1:11" ht="13.9" customHeight="1">
      <c r="A78" s="1"/>
      <c r="B78" s="49">
        <v>72</v>
      </c>
      <c r="C78" s="50">
        <v>48</v>
      </c>
      <c r="D78" s="6"/>
      <c r="E78" s="37" t="s">
        <v>47</v>
      </c>
      <c r="F78" s="37"/>
      <c r="G78" s="30">
        <v>542538</v>
      </c>
      <c r="H78" s="31">
        <v>729382</v>
      </c>
      <c r="I78" s="16">
        <f t="shared" si="6"/>
        <v>-186844</v>
      </c>
      <c r="J78" s="12">
        <f t="shared" si="7"/>
        <v>-25.6</v>
      </c>
      <c r="K78" s="1"/>
    </row>
    <row r="79" spans="1:11" ht="13.9" customHeight="1">
      <c r="A79" s="1"/>
      <c r="B79" s="49">
        <v>73</v>
      </c>
      <c r="C79" s="50">
        <v>63</v>
      </c>
      <c r="D79" s="6"/>
      <c r="E79" s="37" t="s">
        <v>62</v>
      </c>
      <c r="F79" s="37"/>
      <c r="G79" s="28">
        <v>401039</v>
      </c>
      <c r="H79" s="38">
        <v>639510</v>
      </c>
      <c r="I79" s="17">
        <f t="shared" si="6"/>
        <v>-238471</v>
      </c>
      <c r="J79" s="12">
        <f t="shared" si="7"/>
        <v>-37.299999999999997</v>
      </c>
      <c r="K79" s="1"/>
    </row>
    <row r="80" spans="1:11" ht="13.9" customHeight="1">
      <c r="A80" s="1"/>
      <c r="B80" s="49">
        <v>74</v>
      </c>
      <c r="C80" s="50">
        <v>18</v>
      </c>
      <c r="D80" s="14"/>
      <c r="E80" s="32" t="s">
        <v>18</v>
      </c>
      <c r="F80" s="32"/>
      <c r="G80" s="28">
        <v>1543141</v>
      </c>
      <c r="H80" s="38">
        <v>2846671</v>
      </c>
      <c r="I80" s="17">
        <f t="shared" si="6"/>
        <v>-1303530</v>
      </c>
      <c r="J80" s="12">
        <f t="shared" si="7"/>
        <v>-45.8</v>
      </c>
      <c r="K80" s="1"/>
    </row>
    <row r="81" spans="1:11" ht="13.9" customHeight="1">
      <c r="A81" s="1"/>
      <c r="B81" s="49">
        <v>75</v>
      </c>
      <c r="C81" s="50">
        <v>22</v>
      </c>
      <c r="D81" s="6"/>
      <c r="E81" s="37" t="s">
        <v>22</v>
      </c>
      <c r="F81" s="37"/>
      <c r="G81" s="28">
        <v>526084</v>
      </c>
      <c r="H81" s="38">
        <v>1124181</v>
      </c>
      <c r="I81" s="17">
        <f t="shared" si="6"/>
        <v>-598097</v>
      </c>
      <c r="J81" s="12">
        <f t="shared" si="7"/>
        <v>-53.2</v>
      </c>
      <c r="K81" s="1"/>
    </row>
    <row r="82" spans="1:11" ht="13.9" customHeight="1">
      <c r="A82" s="1"/>
      <c r="B82" s="49">
        <v>76</v>
      </c>
      <c r="C82" s="50">
        <v>43</v>
      </c>
      <c r="D82" s="14"/>
      <c r="E82" s="32" t="s">
        <v>42</v>
      </c>
      <c r="F82" s="32"/>
      <c r="G82" s="30">
        <v>137089</v>
      </c>
      <c r="H82" s="31">
        <v>344045</v>
      </c>
      <c r="I82" s="17">
        <f t="shared" si="6"/>
        <v>-206956</v>
      </c>
      <c r="J82" s="12">
        <f t="shared" si="7"/>
        <v>-60.2</v>
      </c>
      <c r="K82" s="1"/>
    </row>
    <row r="83" spans="1:11" ht="13.9" customHeight="1">
      <c r="A83" s="1"/>
      <c r="B83" s="49">
        <v>77</v>
      </c>
      <c r="C83" s="50">
        <v>2</v>
      </c>
      <c r="D83" s="6"/>
      <c r="E83" s="37" t="s">
        <v>2</v>
      </c>
      <c r="F83" s="37"/>
      <c r="G83" s="30">
        <v>501598</v>
      </c>
      <c r="H83" s="31">
        <v>2179084</v>
      </c>
      <c r="I83" s="16">
        <f t="shared" si="6"/>
        <v>-1677486</v>
      </c>
      <c r="J83" s="12">
        <f t="shared" si="7"/>
        <v>-77</v>
      </c>
      <c r="K83" s="1"/>
    </row>
    <row r="84" spans="1:11" ht="13.9" customHeight="1">
      <c r="A84" s="1"/>
      <c r="B84" s="49">
        <v>78</v>
      </c>
      <c r="C84" s="9">
        <v>4</v>
      </c>
      <c r="D84" s="5"/>
      <c r="E84" s="37" t="s">
        <v>4</v>
      </c>
      <c r="F84" s="37"/>
      <c r="G84" s="30">
        <v>29495</v>
      </c>
      <c r="H84" s="31">
        <v>1287120</v>
      </c>
      <c r="I84" s="17">
        <f t="shared" si="6"/>
        <v>-1257625</v>
      </c>
      <c r="J84" s="12">
        <f t="shared" si="7"/>
        <v>-97.7</v>
      </c>
      <c r="K84" s="1"/>
    </row>
    <row r="85" spans="1:11" ht="13.9" customHeight="1">
      <c r="A85" s="1"/>
      <c r="B85" s="49">
        <v>79</v>
      </c>
      <c r="C85" s="50">
        <v>31</v>
      </c>
      <c r="D85" s="14"/>
      <c r="E85" s="32" t="s">
        <v>30</v>
      </c>
      <c r="F85" s="32"/>
      <c r="G85" s="33">
        <v>0</v>
      </c>
      <c r="H85" s="34">
        <v>91565</v>
      </c>
      <c r="I85" s="26">
        <f t="shared" si="6"/>
        <v>-91565</v>
      </c>
      <c r="J85" s="15" t="str">
        <f t="shared" si="7"/>
        <v>皆減　</v>
      </c>
      <c r="K85" s="1"/>
    </row>
    <row r="86" spans="1:11" ht="13.9" customHeight="1">
      <c r="A86" s="1"/>
      <c r="B86" s="49">
        <v>80</v>
      </c>
      <c r="C86" s="50">
        <v>7</v>
      </c>
      <c r="D86" s="14"/>
      <c r="E86" s="32" t="s">
        <v>7</v>
      </c>
      <c r="F86" s="32"/>
      <c r="G86" s="33">
        <v>0</v>
      </c>
      <c r="H86" s="34">
        <v>0</v>
      </c>
      <c r="I86" s="16">
        <f t="shared" si="6"/>
        <v>0</v>
      </c>
      <c r="J86" s="12" t="str">
        <f t="shared" si="7"/>
        <v>－　</v>
      </c>
      <c r="K86" s="1"/>
    </row>
    <row r="87" spans="1:11" ht="13.9" customHeight="1">
      <c r="A87" s="1"/>
      <c r="B87" s="49">
        <v>81</v>
      </c>
      <c r="C87" s="50">
        <v>13</v>
      </c>
      <c r="D87" s="6"/>
      <c r="E87" s="37" t="s">
        <v>13</v>
      </c>
      <c r="F87" s="37"/>
      <c r="G87" s="33">
        <v>0</v>
      </c>
      <c r="H87" s="34">
        <v>0</v>
      </c>
      <c r="I87" s="17">
        <f t="shared" si="6"/>
        <v>0</v>
      </c>
      <c r="J87" s="12" t="str">
        <f t="shared" si="7"/>
        <v>－　</v>
      </c>
      <c r="K87" s="1"/>
    </row>
    <row r="88" spans="1:11" ht="13.9" customHeight="1">
      <c r="A88" s="1"/>
      <c r="B88" s="49">
        <v>82</v>
      </c>
      <c r="C88" s="50">
        <v>21</v>
      </c>
      <c r="D88" s="6"/>
      <c r="E88" s="37" t="s">
        <v>21</v>
      </c>
      <c r="F88" s="37"/>
      <c r="G88" s="33">
        <v>0</v>
      </c>
      <c r="H88" s="34">
        <v>0</v>
      </c>
      <c r="I88" s="17">
        <f t="shared" si="6"/>
        <v>0</v>
      </c>
      <c r="J88" s="12" t="str">
        <f t="shared" si="7"/>
        <v>－　</v>
      </c>
      <c r="K88" s="1"/>
    </row>
    <row r="89" spans="1:11" ht="13.9" customHeight="1">
      <c r="A89" s="1"/>
      <c r="B89" s="49">
        <v>83</v>
      </c>
      <c r="C89" s="50">
        <v>24</v>
      </c>
      <c r="D89" s="6"/>
      <c r="E89" s="37" t="s">
        <v>23</v>
      </c>
      <c r="F89" s="37"/>
      <c r="G89" s="33">
        <v>0</v>
      </c>
      <c r="H89" s="34">
        <v>0</v>
      </c>
      <c r="I89" s="17">
        <f t="shared" si="6"/>
        <v>0</v>
      </c>
      <c r="J89" s="12" t="str">
        <f t="shared" si="7"/>
        <v>－　</v>
      </c>
      <c r="K89" s="1"/>
    </row>
    <row r="90" spans="1:11" ht="13.9" customHeight="1">
      <c r="A90" s="1"/>
      <c r="B90" s="49">
        <v>84</v>
      </c>
      <c r="C90" s="50">
        <v>26</v>
      </c>
      <c r="D90" s="6"/>
      <c r="E90" s="37" t="s">
        <v>25</v>
      </c>
      <c r="F90" s="37"/>
      <c r="G90" s="33">
        <v>0</v>
      </c>
      <c r="H90" s="34">
        <v>0</v>
      </c>
      <c r="I90" s="17">
        <f t="shared" si="6"/>
        <v>0</v>
      </c>
      <c r="J90" s="12" t="str">
        <f t="shared" si="7"/>
        <v>－　</v>
      </c>
      <c r="K90" s="1"/>
    </row>
    <row r="91" spans="1:11" ht="13.9" customHeight="1" thickBot="1">
      <c r="A91" s="1"/>
      <c r="B91" s="10">
        <v>85</v>
      </c>
      <c r="C91" s="50">
        <v>44</v>
      </c>
      <c r="D91" s="11"/>
      <c r="E91" s="29" t="s">
        <v>43</v>
      </c>
      <c r="F91" s="29"/>
      <c r="G91" s="35">
        <v>0</v>
      </c>
      <c r="H91" s="36">
        <v>0</v>
      </c>
      <c r="I91" s="25">
        <f t="shared" si="6"/>
        <v>0</v>
      </c>
      <c r="J91" s="15" t="str">
        <f t="shared" si="7"/>
        <v>－　</v>
      </c>
      <c r="K91" s="1"/>
    </row>
    <row r="92" spans="1:11" ht="15" customHeight="1" thickTop="1">
      <c r="A92" s="1"/>
      <c r="B92" s="18" t="s">
        <v>39</v>
      </c>
      <c r="C92" s="19"/>
      <c r="D92" s="19"/>
      <c r="E92" s="20" t="s">
        <v>94</v>
      </c>
      <c r="F92" s="20"/>
      <c r="G92" s="39">
        <v>66276319</v>
      </c>
      <c r="H92" s="39">
        <v>75568218</v>
      </c>
      <c r="I92" s="21">
        <f t="shared" si="6"/>
        <v>-9291899</v>
      </c>
      <c r="J92" s="22">
        <f t="shared" si="7"/>
        <v>-12.3</v>
      </c>
      <c r="K92" s="1"/>
    </row>
    <row r="93" spans="1:11" ht="13.9" customHeight="1">
      <c r="A93" s="1"/>
      <c r="B93" s="8" t="s">
        <v>39</v>
      </c>
      <c r="C93" s="13"/>
      <c r="D93" s="13"/>
      <c r="E93" s="14" t="s">
        <v>83</v>
      </c>
      <c r="F93" s="14"/>
      <c r="G93" s="38">
        <v>41597949</v>
      </c>
      <c r="H93" s="38">
        <v>42077078</v>
      </c>
      <c r="I93" s="17">
        <f t="shared" si="6"/>
        <v>-479129</v>
      </c>
      <c r="J93" s="12">
        <f t="shared" si="7"/>
        <v>-1.1000000000000001</v>
      </c>
      <c r="K93" s="1"/>
    </row>
    <row r="94" spans="1:11" ht="13.9" customHeight="1">
      <c r="A94" s="1"/>
      <c r="B94" s="7" t="s">
        <v>39</v>
      </c>
      <c r="C94" s="5"/>
      <c r="D94" s="5"/>
      <c r="E94" s="6" t="s">
        <v>84</v>
      </c>
      <c r="F94" s="6"/>
      <c r="G94" s="25">
        <f>SUM(G7:G91)</f>
        <v>107874268</v>
      </c>
      <c r="H94" s="25">
        <f>SUM(H7:H91)</f>
        <v>117645296</v>
      </c>
      <c r="I94" s="25">
        <f t="shared" si="6"/>
        <v>-9771028</v>
      </c>
      <c r="J94" s="12">
        <f t="shared" si="7"/>
        <v>-8.3000000000000007</v>
      </c>
      <c r="K94" s="1"/>
    </row>
    <row r="95" spans="1:11" ht="13.9" customHeight="1">
      <c r="A95" s="1"/>
      <c r="B95" s="11"/>
      <c r="C95" s="11"/>
      <c r="D95" s="11"/>
      <c r="E95" s="11"/>
      <c r="F95" s="11"/>
      <c r="G95" s="23"/>
      <c r="H95" s="23"/>
      <c r="I95" s="23"/>
      <c r="J95" s="24"/>
      <c r="K95" s="1"/>
    </row>
    <row r="96" spans="1:11">
      <c r="A96" s="1"/>
      <c r="B96" s="1"/>
      <c r="C96" s="1"/>
      <c r="D96" s="1"/>
      <c r="E96" s="1"/>
      <c r="F96" s="1"/>
      <c r="G96" s="1"/>
      <c r="H96" s="1"/>
      <c r="I96" s="1"/>
      <c r="J96" s="1"/>
      <c r="K96" s="1"/>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7"/>
  <sheetViews>
    <sheetView view="pageBreakPreview" zoomScale="85" zoomScaleNormal="85" zoomScaleSheetLayoutView="85" workbookViewId="0">
      <pane xSplit="2" ySplit="5" topLeftCell="C6" activePane="bottomRight" state="frozen"/>
      <selection activeCell="L21" sqref="L21"/>
      <selection pane="topRight" activeCell="L21" sqref="L21"/>
      <selection pane="bottomLeft" activeCell="L21" sqref="L21"/>
      <selection pane="bottomRight"/>
    </sheetView>
  </sheetViews>
  <sheetFormatPr defaultRowHeight="14.25"/>
  <cols>
    <col min="1" max="1" width="4" style="171" customWidth="1"/>
    <col min="2" max="2" width="14.625" style="171" customWidth="1"/>
    <col min="3" max="3" width="13.5" style="251" customWidth="1"/>
    <col min="4" max="5" width="5.5" style="251" customWidth="1"/>
    <col min="6" max="6" width="6.25" style="251" customWidth="1"/>
    <col min="7" max="8" width="17.625" style="251" customWidth="1"/>
    <col min="9" max="9" width="17.875" style="251" customWidth="1"/>
    <col min="10" max="10" width="17.625" style="251" customWidth="1"/>
    <col min="11" max="12" width="17.875" style="251" customWidth="1"/>
    <col min="13" max="13" width="16.625" style="252" customWidth="1"/>
    <col min="14" max="14" width="14.5" style="254" customWidth="1"/>
    <col min="15" max="16384" width="9" style="171"/>
  </cols>
  <sheetData>
    <row r="1" spans="1:14" ht="17.25" customHeight="1">
      <c r="A1" s="170" t="s">
        <v>311</v>
      </c>
      <c r="C1" s="172"/>
      <c r="D1" s="172"/>
      <c r="E1" s="172"/>
      <c r="F1" s="172"/>
      <c r="G1" s="172"/>
      <c r="H1" s="172"/>
      <c r="I1" s="172"/>
      <c r="J1" s="172"/>
      <c r="K1" s="172"/>
      <c r="L1" s="172"/>
      <c r="M1" s="173"/>
      <c r="N1" s="174"/>
    </row>
    <row r="2" spans="1:14" ht="15" thickBot="1">
      <c r="B2" s="170"/>
      <c r="C2" s="172"/>
      <c r="D2" s="172"/>
      <c r="E2" s="172"/>
      <c r="F2" s="172"/>
      <c r="G2" s="172"/>
      <c r="H2" s="172"/>
      <c r="I2" s="172"/>
      <c r="J2" s="172"/>
      <c r="K2" s="172"/>
      <c r="L2" s="172"/>
      <c r="M2" s="175"/>
      <c r="N2" s="176" t="s">
        <v>232</v>
      </c>
    </row>
    <row r="3" spans="1:14" s="184" customFormat="1" ht="17.25" customHeight="1">
      <c r="A3" s="339" t="s">
        <v>231</v>
      </c>
      <c r="B3" s="177"/>
      <c r="C3" s="178"/>
      <c r="D3" s="179"/>
      <c r="E3" s="178"/>
      <c r="F3" s="180"/>
      <c r="G3" s="180" t="s">
        <v>225</v>
      </c>
      <c r="H3" s="181" t="s">
        <v>226</v>
      </c>
      <c r="I3" s="182" t="s">
        <v>118</v>
      </c>
      <c r="J3" s="181" t="s">
        <v>121</v>
      </c>
      <c r="K3" s="182" t="s">
        <v>306</v>
      </c>
      <c r="L3" s="178" t="s">
        <v>292</v>
      </c>
      <c r="M3" s="183" t="s">
        <v>123</v>
      </c>
      <c r="N3" s="183" t="s">
        <v>228</v>
      </c>
    </row>
    <row r="4" spans="1:14" ht="17.25" customHeight="1">
      <c r="A4" s="340"/>
      <c r="B4" s="185" t="s">
        <v>125</v>
      </c>
      <c r="C4" s="186" t="s">
        <v>115</v>
      </c>
      <c r="D4" s="358" t="s">
        <v>113</v>
      </c>
      <c r="E4" s="359"/>
      <c r="F4" s="187" t="s">
        <v>114</v>
      </c>
      <c r="G4" s="187" t="s">
        <v>227</v>
      </c>
      <c r="H4" s="188" t="s">
        <v>227</v>
      </c>
      <c r="I4" s="189" t="s">
        <v>119</v>
      </c>
      <c r="J4" s="190">
        <v>0</v>
      </c>
      <c r="K4" s="189" t="s">
        <v>234</v>
      </c>
      <c r="L4" s="186"/>
      <c r="M4" s="191" t="s">
        <v>197</v>
      </c>
      <c r="N4" s="191" t="s">
        <v>229</v>
      </c>
    </row>
    <row r="5" spans="1:14" ht="17.25" customHeight="1">
      <c r="A5" s="341"/>
      <c r="B5" s="192"/>
      <c r="C5" s="193"/>
      <c r="D5" s="194"/>
      <c r="E5" s="193"/>
      <c r="F5" s="195"/>
      <c r="G5" s="196" t="s">
        <v>116</v>
      </c>
      <c r="H5" s="197" t="s">
        <v>117</v>
      </c>
      <c r="I5" s="198" t="s">
        <v>120</v>
      </c>
      <c r="J5" s="197" t="s">
        <v>124</v>
      </c>
      <c r="K5" s="198" t="s">
        <v>122</v>
      </c>
      <c r="L5" s="199" t="s">
        <v>195</v>
      </c>
      <c r="M5" s="200" t="s">
        <v>196</v>
      </c>
      <c r="N5" s="201" t="s">
        <v>230</v>
      </c>
    </row>
    <row r="6" spans="1:14" ht="17.25" customHeight="1">
      <c r="A6" s="202">
        <v>1</v>
      </c>
      <c r="B6" s="203" t="s">
        <v>277</v>
      </c>
      <c r="C6" s="204">
        <v>1324025</v>
      </c>
      <c r="D6" s="205">
        <v>1</v>
      </c>
      <c r="E6" s="206">
        <v>8</v>
      </c>
      <c r="F6" s="204">
        <v>898</v>
      </c>
      <c r="G6" s="207">
        <v>262482069</v>
      </c>
      <c r="H6" s="208">
        <v>250780659</v>
      </c>
      <c r="I6" s="209">
        <f>G6-H6</f>
        <v>11701410</v>
      </c>
      <c r="J6" s="208">
        <v>0</v>
      </c>
      <c r="K6" s="209">
        <f>IF((I6-J6)&lt;0,0,I6-J6)</f>
        <v>11701410</v>
      </c>
      <c r="L6" s="210">
        <v>9772657</v>
      </c>
      <c r="M6" s="207">
        <f>K6-L6</f>
        <v>1928753</v>
      </c>
      <c r="N6" s="211">
        <f>IF(L6=0,IF(K6=0,"－　","皆増　"),IF(K6=0,"皆減　",ROUND(M6/L6*100,10)))</f>
        <v>19.7362191265</v>
      </c>
    </row>
    <row r="7" spans="1:14" ht="17.25" customHeight="1">
      <c r="A7" s="202">
        <v>2</v>
      </c>
      <c r="B7" s="203" t="s">
        <v>2</v>
      </c>
      <c r="C7" s="204">
        <v>354571</v>
      </c>
      <c r="D7" s="212">
        <v>1</v>
      </c>
      <c r="E7" s="213">
        <v>6</v>
      </c>
      <c r="F7" s="204">
        <v>704</v>
      </c>
      <c r="G7" s="207">
        <v>53991000</v>
      </c>
      <c r="H7" s="208">
        <v>51054403</v>
      </c>
      <c r="I7" s="209">
        <f t="shared" ref="I7:I44" si="0">G7-H7</f>
        <v>2936597</v>
      </c>
      <c r="J7" s="208">
        <v>0</v>
      </c>
      <c r="K7" s="209">
        <f t="shared" ref="K7:K44" si="1">IF((I7-J7)&lt;0,0,I7-J7)</f>
        <v>2936597</v>
      </c>
      <c r="L7" s="210">
        <v>2735950</v>
      </c>
      <c r="M7" s="207">
        <f t="shared" ref="M7:M44" si="2">K7-L7</f>
        <v>200647</v>
      </c>
      <c r="N7" s="214">
        <f t="shared" ref="N7:N45" si="3">IF(L7=0,IF(K7=0,"－　","皆増　"),IF(K7=0,"皆減　",ROUND(M7/L7*100,10)))</f>
        <v>7.333723204</v>
      </c>
    </row>
    <row r="8" spans="1:14" ht="17.25" customHeight="1">
      <c r="A8" s="202">
        <v>3</v>
      </c>
      <c r="B8" s="203" t="s">
        <v>278</v>
      </c>
      <c r="C8" s="204">
        <v>194415</v>
      </c>
      <c r="D8" s="212">
        <v>1</v>
      </c>
      <c r="E8" s="213">
        <v>5</v>
      </c>
      <c r="F8" s="204">
        <v>587</v>
      </c>
      <c r="G8" s="207">
        <v>33768384</v>
      </c>
      <c r="H8" s="208">
        <v>27582152</v>
      </c>
      <c r="I8" s="209">
        <f t="shared" si="0"/>
        <v>6186232</v>
      </c>
      <c r="J8" s="208">
        <v>0</v>
      </c>
      <c r="K8" s="209">
        <f t="shared" si="1"/>
        <v>6186232</v>
      </c>
      <c r="L8" s="210">
        <v>5381387</v>
      </c>
      <c r="M8" s="207">
        <f t="shared" si="2"/>
        <v>804845</v>
      </c>
      <c r="N8" s="214">
        <f t="shared" si="3"/>
        <v>14.9560884582</v>
      </c>
    </row>
    <row r="9" spans="1:14" ht="17.25" customHeight="1">
      <c r="A9" s="202">
        <v>4</v>
      </c>
      <c r="B9" s="203" t="s">
        <v>291</v>
      </c>
      <c r="C9" s="204">
        <v>594274</v>
      </c>
      <c r="D9" s="212">
        <v>1</v>
      </c>
      <c r="E9" s="213">
        <v>7</v>
      </c>
      <c r="F9" s="204">
        <v>776</v>
      </c>
      <c r="G9" s="207">
        <v>90939605</v>
      </c>
      <c r="H9" s="208">
        <v>85282199</v>
      </c>
      <c r="I9" s="209">
        <f t="shared" si="0"/>
        <v>5657406</v>
      </c>
      <c r="J9" s="208">
        <v>0</v>
      </c>
      <c r="K9" s="209">
        <f t="shared" si="1"/>
        <v>5657406</v>
      </c>
      <c r="L9" s="210">
        <v>5661177</v>
      </c>
      <c r="M9" s="207">
        <f t="shared" si="2"/>
        <v>-3771</v>
      </c>
      <c r="N9" s="214">
        <f t="shared" si="3"/>
        <v>-6.6611589799999996E-2</v>
      </c>
    </row>
    <row r="10" spans="1:14" ht="17.25" customHeight="1">
      <c r="A10" s="215">
        <v>5</v>
      </c>
      <c r="B10" s="216" t="s">
        <v>279</v>
      </c>
      <c r="C10" s="204">
        <v>78617</v>
      </c>
      <c r="D10" s="212">
        <v>1</v>
      </c>
      <c r="E10" s="213">
        <v>4</v>
      </c>
      <c r="F10" s="204">
        <v>475</v>
      </c>
      <c r="G10" s="217">
        <v>15174189</v>
      </c>
      <c r="H10" s="218">
        <v>9957839</v>
      </c>
      <c r="I10" s="219">
        <f t="shared" si="0"/>
        <v>5216350</v>
      </c>
      <c r="J10" s="218">
        <v>0</v>
      </c>
      <c r="K10" s="219">
        <f t="shared" si="1"/>
        <v>5216350</v>
      </c>
      <c r="L10" s="220">
        <v>5046670</v>
      </c>
      <c r="M10" s="217">
        <f t="shared" si="2"/>
        <v>169680</v>
      </c>
      <c r="N10" s="221">
        <f t="shared" si="3"/>
        <v>3.3622170658999999</v>
      </c>
    </row>
    <row r="11" spans="1:14" ht="17.25" customHeight="1">
      <c r="A11" s="202">
        <v>6</v>
      </c>
      <c r="B11" s="203" t="s">
        <v>280</v>
      </c>
      <c r="C11" s="222">
        <v>59674</v>
      </c>
      <c r="D11" s="205">
        <v>1</v>
      </c>
      <c r="E11" s="206">
        <v>3</v>
      </c>
      <c r="F11" s="223">
        <v>391</v>
      </c>
      <c r="G11" s="207">
        <v>15077809</v>
      </c>
      <c r="H11" s="208">
        <v>8442279</v>
      </c>
      <c r="I11" s="209">
        <f t="shared" si="0"/>
        <v>6635530</v>
      </c>
      <c r="J11" s="208">
        <v>0</v>
      </c>
      <c r="K11" s="209">
        <f t="shared" si="1"/>
        <v>6635530</v>
      </c>
      <c r="L11" s="210">
        <v>6803415</v>
      </c>
      <c r="M11" s="207">
        <f t="shared" si="2"/>
        <v>-167885</v>
      </c>
      <c r="N11" s="211">
        <f t="shared" si="3"/>
        <v>-2.4676577865999998</v>
      </c>
    </row>
    <row r="12" spans="1:14" ht="17.25" customHeight="1">
      <c r="A12" s="202">
        <v>7</v>
      </c>
      <c r="B12" s="203" t="s">
        <v>7</v>
      </c>
      <c r="C12" s="224">
        <v>342464</v>
      </c>
      <c r="D12" s="212">
        <v>2</v>
      </c>
      <c r="E12" s="213">
        <v>9</v>
      </c>
      <c r="F12" s="225">
        <v>949</v>
      </c>
      <c r="G12" s="207">
        <v>50312786</v>
      </c>
      <c r="H12" s="208">
        <v>47574965</v>
      </c>
      <c r="I12" s="209">
        <f t="shared" si="0"/>
        <v>2737821</v>
      </c>
      <c r="J12" s="208">
        <v>0</v>
      </c>
      <c r="K12" s="209">
        <f t="shared" si="1"/>
        <v>2737821</v>
      </c>
      <c r="L12" s="210">
        <v>2771856</v>
      </c>
      <c r="M12" s="207">
        <f t="shared" si="2"/>
        <v>-34035</v>
      </c>
      <c r="N12" s="214">
        <f t="shared" si="3"/>
        <v>-1.2278776387000001</v>
      </c>
    </row>
    <row r="13" spans="1:14" ht="17.25" customHeight="1">
      <c r="A13" s="202">
        <v>8</v>
      </c>
      <c r="B13" s="203" t="s">
        <v>271</v>
      </c>
      <c r="C13" s="224">
        <v>80361</v>
      </c>
      <c r="D13" s="212">
        <v>2</v>
      </c>
      <c r="E13" s="213">
        <v>5</v>
      </c>
      <c r="F13" s="225">
        <v>738</v>
      </c>
      <c r="G13" s="207">
        <v>15832791</v>
      </c>
      <c r="H13" s="208">
        <v>11097683</v>
      </c>
      <c r="I13" s="209">
        <f t="shared" si="0"/>
        <v>4735108</v>
      </c>
      <c r="J13" s="208">
        <v>0</v>
      </c>
      <c r="K13" s="209">
        <f t="shared" si="1"/>
        <v>4735108</v>
      </c>
      <c r="L13" s="210">
        <v>4572208</v>
      </c>
      <c r="M13" s="207">
        <f t="shared" si="2"/>
        <v>162900</v>
      </c>
      <c r="N13" s="214">
        <f t="shared" si="3"/>
        <v>3.5628300374999999</v>
      </c>
    </row>
    <row r="14" spans="1:14" ht="17.25" customHeight="1">
      <c r="A14" s="202">
        <v>9</v>
      </c>
      <c r="B14" s="203" t="s">
        <v>272</v>
      </c>
      <c r="C14" s="224">
        <v>111623</v>
      </c>
      <c r="D14" s="212">
        <v>1</v>
      </c>
      <c r="E14" s="213">
        <v>4</v>
      </c>
      <c r="F14" s="225">
        <v>468</v>
      </c>
      <c r="G14" s="207">
        <v>21921236</v>
      </c>
      <c r="H14" s="208">
        <v>15910151</v>
      </c>
      <c r="I14" s="209">
        <f t="shared" si="0"/>
        <v>6011085</v>
      </c>
      <c r="J14" s="208">
        <v>0</v>
      </c>
      <c r="K14" s="209">
        <f t="shared" si="1"/>
        <v>6011085</v>
      </c>
      <c r="L14" s="210">
        <v>5750434</v>
      </c>
      <c r="M14" s="207">
        <f t="shared" si="2"/>
        <v>260651</v>
      </c>
      <c r="N14" s="214">
        <f t="shared" si="3"/>
        <v>4.5327187477999997</v>
      </c>
    </row>
    <row r="15" spans="1:14" ht="17.25" customHeight="1">
      <c r="A15" s="215">
        <v>10</v>
      </c>
      <c r="B15" s="216" t="s">
        <v>281</v>
      </c>
      <c r="C15" s="226">
        <v>78569</v>
      </c>
      <c r="D15" s="227">
        <v>1</v>
      </c>
      <c r="E15" s="228">
        <v>4</v>
      </c>
      <c r="F15" s="229">
        <v>483</v>
      </c>
      <c r="G15" s="217">
        <v>15220545</v>
      </c>
      <c r="H15" s="218">
        <v>11172795</v>
      </c>
      <c r="I15" s="219">
        <f t="shared" si="0"/>
        <v>4047750</v>
      </c>
      <c r="J15" s="218">
        <v>0</v>
      </c>
      <c r="K15" s="219">
        <f t="shared" si="1"/>
        <v>4047750</v>
      </c>
      <c r="L15" s="220">
        <v>3969662</v>
      </c>
      <c r="M15" s="217">
        <f t="shared" si="2"/>
        <v>78088</v>
      </c>
      <c r="N15" s="214">
        <f t="shared" si="3"/>
        <v>1.9671196187</v>
      </c>
    </row>
    <row r="16" spans="1:14" ht="17.25" customHeight="1">
      <c r="A16" s="202">
        <v>11</v>
      </c>
      <c r="B16" s="203" t="s">
        <v>11</v>
      </c>
      <c r="C16" s="204">
        <v>91791</v>
      </c>
      <c r="D16" s="212">
        <v>1</v>
      </c>
      <c r="E16" s="213">
        <v>4</v>
      </c>
      <c r="F16" s="204">
        <v>504</v>
      </c>
      <c r="G16" s="207">
        <v>15940150</v>
      </c>
      <c r="H16" s="208">
        <v>12665501</v>
      </c>
      <c r="I16" s="209">
        <f t="shared" si="0"/>
        <v>3274649</v>
      </c>
      <c r="J16" s="208">
        <v>0</v>
      </c>
      <c r="K16" s="209">
        <f t="shared" si="1"/>
        <v>3274649</v>
      </c>
      <c r="L16" s="210">
        <v>2989553</v>
      </c>
      <c r="M16" s="207">
        <f t="shared" si="2"/>
        <v>285096</v>
      </c>
      <c r="N16" s="211">
        <f t="shared" si="3"/>
        <v>9.5364089548000006</v>
      </c>
    </row>
    <row r="17" spans="1:14" ht="17.25" customHeight="1">
      <c r="A17" s="202">
        <v>12</v>
      </c>
      <c r="B17" s="203" t="s">
        <v>282</v>
      </c>
      <c r="C17" s="204">
        <v>229792</v>
      </c>
      <c r="D17" s="212">
        <v>2</v>
      </c>
      <c r="E17" s="213">
        <v>8</v>
      </c>
      <c r="F17" s="204">
        <v>855</v>
      </c>
      <c r="G17" s="207">
        <v>38888667</v>
      </c>
      <c r="H17" s="208">
        <v>27476535</v>
      </c>
      <c r="I17" s="209">
        <f t="shared" si="0"/>
        <v>11412132</v>
      </c>
      <c r="J17" s="208">
        <v>0</v>
      </c>
      <c r="K17" s="209">
        <f t="shared" si="1"/>
        <v>11412132</v>
      </c>
      <c r="L17" s="210">
        <v>10533552</v>
      </c>
      <c r="M17" s="207">
        <f t="shared" si="2"/>
        <v>878580</v>
      </c>
      <c r="N17" s="214">
        <f t="shared" si="3"/>
        <v>8.3407762168000001</v>
      </c>
    </row>
    <row r="18" spans="1:14" ht="17.25" customHeight="1">
      <c r="A18" s="202">
        <v>13</v>
      </c>
      <c r="B18" s="203" t="s">
        <v>13</v>
      </c>
      <c r="C18" s="204">
        <v>148699</v>
      </c>
      <c r="D18" s="212">
        <v>1</v>
      </c>
      <c r="E18" s="213">
        <v>5</v>
      </c>
      <c r="F18" s="204">
        <v>601</v>
      </c>
      <c r="G18" s="207">
        <v>24078315</v>
      </c>
      <c r="H18" s="208">
        <v>20113992</v>
      </c>
      <c r="I18" s="209">
        <f t="shared" si="0"/>
        <v>3964323</v>
      </c>
      <c r="J18" s="208">
        <v>0</v>
      </c>
      <c r="K18" s="209">
        <f t="shared" si="1"/>
        <v>3964323</v>
      </c>
      <c r="L18" s="210">
        <v>3337929</v>
      </c>
      <c r="M18" s="207">
        <f t="shared" si="2"/>
        <v>626394</v>
      </c>
      <c r="N18" s="214">
        <f t="shared" si="3"/>
        <v>18.765947388299999</v>
      </c>
    </row>
    <row r="19" spans="1:14" ht="17.25" customHeight="1">
      <c r="A19" s="202">
        <v>14</v>
      </c>
      <c r="B19" s="203" t="s">
        <v>14</v>
      </c>
      <c r="C19" s="204">
        <v>52862</v>
      </c>
      <c r="D19" s="212">
        <v>1</v>
      </c>
      <c r="E19" s="213">
        <v>3</v>
      </c>
      <c r="F19" s="204">
        <v>382</v>
      </c>
      <c r="G19" s="207">
        <v>9922060</v>
      </c>
      <c r="H19" s="208">
        <v>7613710</v>
      </c>
      <c r="I19" s="209">
        <f t="shared" si="0"/>
        <v>2308350</v>
      </c>
      <c r="J19" s="208">
        <v>0</v>
      </c>
      <c r="K19" s="209">
        <f t="shared" si="1"/>
        <v>2308350</v>
      </c>
      <c r="L19" s="210">
        <v>2200027</v>
      </c>
      <c r="M19" s="207">
        <f t="shared" si="2"/>
        <v>108323</v>
      </c>
      <c r="N19" s="214">
        <f t="shared" si="3"/>
        <v>4.9237122999</v>
      </c>
    </row>
    <row r="20" spans="1:14" ht="17.25" customHeight="1">
      <c r="A20" s="215">
        <v>15</v>
      </c>
      <c r="B20" s="216" t="s">
        <v>283</v>
      </c>
      <c r="C20" s="204">
        <v>116828</v>
      </c>
      <c r="D20" s="212">
        <v>1</v>
      </c>
      <c r="E20" s="213">
        <v>4</v>
      </c>
      <c r="F20" s="204">
        <v>526</v>
      </c>
      <c r="G20" s="217">
        <v>21788647</v>
      </c>
      <c r="H20" s="218">
        <v>14246743</v>
      </c>
      <c r="I20" s="219">
        <f t="shared" si="0"/>
        <v>7541904</v>
      </c>
      <c r="J20" s="218">
        <v>0</v>
      </c>
      <c r="K20" s="219">
        <f t="shared" si="1"/>
        <v>7541904</v>
      </c>
      <c r="L20" s="220">
        <v>7219816</v>
      </c>
      <c r="M20" s="217">
        <f t="shared" si="2"/>
        <v>322088</v>
      </c>
      <c r="N20" s="221">
        <f t="shared" si="3"/>
        <v>4.4611663233999996</v>
      </c>
    </row>
    <row r="21" spans="1:14" ht="17.25" customHeight="1">
      <c r="A21" s="202">
        <v>16</v>
      </c>
      <c r="B21" s="203" t="s">
        <v>284</v>
      </c>
      <c r="C21" s="222">
        <v>141268</v>
      </c>
      <c r="D21" s="205">
        <v>1</v>
      </c>
      <c r="E21" s="206">
        <v>4</v>
      </c>
      <c r="F21" s="223">
        <v>512</v>
      </c>
      <c r="G21" s="207">
        <v>26809056</v>
      </c>
      <c r="H21" s="208">
        <v>19052719</v>
      </c>
      <c r="I21" s="209">
        <f t="shared" si="0"/>
        <v>7756337</v>
      </c>
      <c r="J21" s="208">
        <v>0</v>
      </c>
      <c r="K21" s="209">
        <f t="shared" si="1"/>
        <v>7756337</v>
      </c>
      <c r="L21" s="210">
        <v>7476948</v>
      </c>
      <c r="M21" s="207">
        <f t="shared" si="2"/>
        <v>279389</v>
      </c>
      <c r="N21" s="211">
        <f t="shared" si="3"/>
        <v>3.7366717008000001</v>
      </c>
    </row>
    <row r="22" spans="1:14" ht="17.25" customHeight="1">
      <c r="A22" s="202">
        <v>17</v>
      </c>
      <c r="B22" s="203" t="s">
        <v>17</v>
      </c>
      <c r="C22" s="224">
        <v>226940</v>
      </c>
      <c r="D22" s="212">
        <v>2</v>
      </c>
      <c r="E22" s="213">
        <v>8</v>
      </c>
      <c r="F22" s="225">
        <v>878</v>
      </c>
      <c r="G22" s="207">
        <v>34046510</v>
      </c>
      <c r="H22" s="208">
        <v>28936590</v>
      </c>
      <c r="I22" s="209">
        <f t="shared" si="0"/>
        <v>5109920</v>
      </c>
      <c r="J22" s="208">
        <v>0</v>
      </c>
      <c r="K22" s="209">
        <f t="shared" si="1"/>
        <v>5109920</v>
      </c>
      <c r="L22" s="210">
        <v>4461200</v>
      </c>
      <c r="M22" s="207">
        <f t="shared" si="2"/>
        <v>648720</v>
      </c>
      <c r="N22" s="214">
        <f t="shared" si="3"/>
        <v>14.541379001199999</v>
      </c>
    </row>
    <row r="23" spans="1:14" ht="17.25" customHeight="1">
      <c r="A23" s="202">
        <v>18</v>
      </c>
      <c r="B23" s="203" t="s">
        <v>18</v>
      </c>
      <c r="C23" s="224">
        <v>248304</v>
      </c>
      <c r="D23" s="212">
        <v>2</v>
      </c>
      <c r="E23" s="213">
        <v>9</v>
      </c>
      <c r="F23" s="225">
        <v>918</v>
      </c>
      <c r="G23" s="207">
        <v>37876194</v>
      </c>
      <c r="H23" s="208">
        <v>33847102</v>
      </c>
      <c r="I23" s="209">
        <f t="shared" si="0"/>
        <v>4029092</v>
      </c>
      <c r="J23" s="208">
        <v>0</v>
      </c>
      <c r="K23" s="209">
        <f t="shared" si="1"/>
        <v>4029092</v>
      </c>
      <c r="L23" s="210">
        <v>3701807</v>
      </c>
      <c r="M23" s="207">
        <f t="shared" si="2"/>
        <v>327285</v>
      </c>
      <c r="N23" s="214">
        <f t="shared" si="3"/>
        <v>8.8412226784999994</v>
      </c>
    </row>
    <row r="24" spans="1:14" ht="17.25" customHeight="1">
      <c r="A24" s="202">
        <v>19</v>
      </c>
      <c r="B24" s="203" t="s">
        <v>19</v>
      </c>
      <c r="C24" s="224">
        <v>341621</v>
      </c>
      <c r="D24" s="212">
        <v>2</v>
      </c>
      <c r="E24" s="213">
        <v>9</v>
      </c>
      <c r="F24" s="225">
        <v>947</v>
      </c>
      <c r="G24" s="207">
        <v>52679043</v>
      </c>
      <c r="H24" s="208">
        <v>45983373</v>
      </c>
      <c r="I24" s="209">
        <f t="shared" si="0"/>
        <v>6695670</v>
      </c>
      <c r="J24" s="208">
        <v>0</v>
      </c>
      <c r="K24" s="209">
        <f t="shared" si="1"/>
        <v>6695670</v>
      </c>
      <c r="L24" s="210">
        <v>5998123</v>
      </c>
      <c r="M24" s="207">
        <f t="shared" si="2"/>
        <v>697547</v>
      </c>
      <c r="N24" s="214">
        <f t="shared" si="3"/>
        <v>11.629421404</v>
      </c>
    </row>
    <row r="25" spans="1:14" ht="17.25" customHeight="1">
      <c r="A25" s="215">
        <v>20</v>
      </c>
      <c r="B25" s="216" t="s">
        <v>20</v>
      </c>
      <c r="C25" s="226">
        <v>74283</v>
      </c>
      <c r="D25" s="227">
        <v>2</v>
      </c>
      <c r="E25" s="228">
        <v>9</v>
      </c>
      <c r="F25" s="229">
        <v>924</v>
      </c>
      <c r="G25" s="217">
        <v>12803612</v>
      </c>
      <c r="H25" s="218">
        <v>10257444</v>
      </c>
      <c r="I25" s="219">
        <f t="shared" si="0"/>
        <v>2546168</v>
      </c>
      <c r="J25" s="218">
        <v>0</v>
      </c>
      <c r="K25" s="219">
        <f t="shared" si="1"/>
        <v>2546168</v>
      </c>
      <c r="L25" s="220">
        <v>2110009</v>
      </c>
      <c r="M25" s="217">
        <f t="shared" si="2"/>
        <v>436159</v>
      </c>
      <c r="N25" s="214">
        <f t="shared" si="3"/>
        <v>20.670954484100001</v>
      </c>
    </row>
    <row r="26" spans="1:14" ht="17.25" customHeight="1">
      <c r="A26" s="202">
        <v>21</v>
      </c>
      <c r="B26" s="203" t="s">
        <v>21</v>
      </c>
      <c r="C26" s="222">
        <v>140899</v>
      </c>
      <c r="D26" s="205">
        <v>2</v>
      </c>
      <c r="E26" s="206">
        <v>10</v>
      </c>
      <c r="F26" s="223">
        <v>953</v>
      </c>
      <c r="G26" s="207">
        <v>20457196</v>
      </c>
      <c r="H26" s="208">
        <v>25069775</v>
      </c>
      <c r="I26" s="209">
        <f t="shared" si="0"/>
        <v>-4612579</v>
      </c>
      <c r="J26" s="208">
        <v>0</v>
      </c>
      <c r="K26" s="209">
        <f t="shared" si="1"/>
        <v>0</v>
      </c>
      <c r="L26" s="210">
        <v>0</v>
      </c>
      <c r="M26" s="207">
        <f t="shared" si="2"/>
        <v>0</v>
      </c>
      <c r="N26" s="211" t="str">
        <f t="shared" si="3"/>
        <v>－　</v>
      </c>
    </row>
    <row r="27" spans="1:14" ht="17.25" customHeight="1">
      <c r="A27" s="202">
        <v>22</v>
      </c>
      <c r="B27" s="203" t="s">
        <v>22</v>
      </c>
      <c r="C27" s="224">
        <v>145651</v>
      </c>
      <c r="D27" s="212">
        <v>2</v>
      </c>
      <c r="E27" s="213">
        <v>7</v>
      </c>
      <c r="F27" s="225">
        <v>843</v>
      </c>
      <c r="G27" s="207">
        <v>22344108</v>
      </c>
      <c r="H27" s="208">
        <v>19350385</v>
      </c>
      <c r="I27" s="209">
        <f t="shared" si="0"/>
        <v>2993723</v>
      </c>
      <c r="J27" s="208">
        <v>0</v>
      </c>
      <c r="K27" s="209">
        <f t="shared" si="1"/>
        <v>2993723</v>
      </c>
      <c r="L27" s="210">
        <v>2785731</v>
      </c>
      <c r="M27" s="207">
        <f t="shared" si="2"/>
        <v>207992</v>
      </c>
      <c r="N27" s="214">
        <f t="shared" si="3"/>
        <v>7.4663346892</v>
      </c>
    </row>
    <row r="28" spans="1:14" ht="17.25" customHeight="1">
      <c r="A28" s="202">
        <v>23</v>
      </c>
      <c r="B28" s="203" t="s">
        <v>23</v>
      </c>
      <c r="C28" s="224">
        <v>141083</v>
      </c>
      <c r="D28" s="212">
        <v>2</v>
      </c>
      <c r="E28" s="213">
        <v>10</v>
      </c>
      <c r="F28" s="225">
        <v>953</v>
      </c>
      <c r="G28" s="207">
        <v>21505335</v>
      </c>
      <c r="H28" s="208">
        <v>21195905</v>
      </c>
      <c r="I28" s="209">
        <f t="shared" si="0"/>
        <v>309430</v>
      </c>
      <c r="J28" s="208">
        <v>0</v>
      </c>
      <c r="K28" s="209">
        <f t="shared" si="1"/>
        <v>309430</v>
      </c>
      <c r="L28" s="210">
        <v>775909</v>
      </c>
      <c r="M28" s="207">
        <f t="shared" si="2"/>
        <v>-466479</v>
      </c>
      <c r="N28" s="214">
        <f t="shared" si="3"/>
        <v>-60.120323388400003</v>
      </c>
    </row>
    <row r="29" spans="1:14" ht="17.25" customHeight="1">
      <c r="A29" s="202">
        <v>24</v>
      </c>
      <c r="B29" s="203" t="s">
        <v>24</v>
      </c>
      <c r="C29" s="224">
        <v>75346</v>
      </c>
      <c r="D29" s="212">
        <v>2</v>
      </c>
      <c r="E29" s="213">
        <v>9</v>
      </c>
      <c r="F29" s="225">
        <v>918</v>
      </c>
      <c r="G29" s="207">
        <v>12761927</v>
      </c>
      <c r="H29" s="208">
        <v>9957545</v>
      </c>
      <c r="I29" s="209">
        <f t="shared" si="0"/>
        <v>2804382</v>
      </c>
      <c r="J29" s="208">
        <v>0</v>
      </c>
      <c r="K29" s="209">
        <f t="shared" si="1"/>
        <v>2804382</v>
      </c>
      <c r="L29" s="210">
        <v>2374037</v>
      </c>
      <c r="M29" s="207">
        <f t="shared" si="2"/>
        <v>430345</v>
      </c>
      <c r="N29" s="214">
        <f t="shared" si="3"/>
        <v>18.127139551700001</v>
      </c>
    </row>
    <row r="30" spans="1:14" ht="17.25" customHeight="1">
      <c r="A30" s="202">
        <v>25</v>
      </c>
      <c r="B30" s="216" t="s">
        <v>25</v>
      </c>
      <c r="C30" s="226">
        <v>83989</v>
      </c>
      <c r="D30" s="227">
        <v>2</v>
      </c>
      <c r="E30" s="228">
        <v>9</v>
      </c>
      <c r="F30" s="229">
        <v>917</v>
      </c>
      <c r="G30" s="217">
        <v>12595465</v>
      </c>
      <c r="H30" s="218">
        <v>13696568</v>
      </c>
      <c r="I30" s="219">
        <f t="shared" si="0"/>
        <v>-1101103</v>
      </c>
      <c r="J30" s="218">
        <v>0</v>
      </c>
      <c r="K30" s="219">
        <f t="shared" si="1"/>
        <v>0</v>
      </c>
      <c r="L30" s="220">
        <v>0</v>
      </c>
      <c r="M30" s="217">
        <f t="shared" si="2"/>
        <v>0</v>
      </c>
      <c r="N30" s="214" t="str">
        <f t="shared" si="3"/>
        <v>－　</v>
      </c>
    </row>
    <row r="31" spans="1:14" ht="17.25" customHeight="1">
      <c r="A31" s="230">
        <v>26</v>
      </c>
      <c r="B31" s="203" t="s">
        <v>26</v>
      </c>
      <c r="C31" s="204">
        <v>166017</v>
      </c>
      <c r="D31" s="212">
        <v>2</v>
      </c>
      <c r="E31" s="213">
        <v>9</v>
      </c>
      <c r="F31" s="204">
        <v>937</v>
      </c>
      <c r="G31" s="207">
        <v>25819152</v>
      </c>
      <c r="H31" s="208">
        <v>22556539</v>
      </c>
      <c r="I31" s="209">
        <f t="shared" si="0"/>
        <v>3262613</v>
      </c>
      <c r="J31" s="208">
        <v>0</v>
      </c>
      <c r="K31" s="209">
        <f t="shared" si="1"/>
        <v>3262613</v>
      </c>
      <c r="L31" s="210">
        <v>3014457</v>
      </c>
      <c r="M31" s="207">
        <f t="shared" si="2"/>
        <v>248156</v>
      </c>
      <c r="N31" s="211">
        <f t="shared" si="3"/>
        <v>8.2321957154999996</v>
      </c>
    </row>
    <row r="32" spans="1:14" ht="17.25" customHeight="1">
      <c r="A32" s="202">
        <v>27</v>
      </c>
      <c r="B32" s="203" t="s">
        <v>27</v>
      </c>
      <c r="C32" s="204">
        <v>74748</v>
      </c>
      <c r="D32" s="212">
        <v>2</v>
      </c>
      <c r="E32" s="213">
        <v>7</v>
      </c>
      <c r="F32" s="204">
        <v>817</v>
      </c>
      <c r="G32" s="207">
        <v>13018492</v>
      </c>
      <c r="H32" s="208">
        <v>9470317</v>
      </c>
      <c r="I32" s="209">
        <f t="shared" si="0"/>
        <v>3548175</v>
      </c>
      <c r="J32" s="208">
        <v>0</v>
      </c>
      <c r="K32" s="209">
        <f t="shared" si="1"/>
        <v>3548175</v>
      </c>
      <c r="L32" s="210">
        <v>3119786</v>
      </c>
      <c r="M32" s="207">
        <f t="shared" si="2"/>
        <v>428389</v>
      </c>
      <c r="N32" s="214">
        <f t="shared" si="3"/>
        <v>13.731358497</v>
      </c>
    </row>
    <row r="33" spans="1:14" ht="17.25" customHeight="1">
      <c r="A33" s="202">
        <v>28</v>
      </c>
      <c r="B33" s="203" t="s">
        <v>273</v>
      </c>
      <c r="C33" s="204">
        <v>150582</v>
      </c>
      <c r="D33" s="212">
        <v>1</v>
      </c>
      <c r="E33" s="213">
        <v>5</v>
      </c>
      <c r="F33" s="204">
        <v>579</v>
      </c>
      <c r="G33" s="207">
        <v>26700333</v>
      </c>
      <c r="H33" s="208">
        <v>21345667</v>
      </c>
      <c r="I33" s="209">
        <f t="shared" si="0"/>
        <v>5354666</v>
      </c>
      <c r="J33" s="208">
        <v>0</v>
      </c>
      <c r="K33" s="209">
        <f t="shared" si="1"/>
        <v>5354666</v>
      </c>
      <c r="L33" s="210">
        <v>4783452</v>
      </c>
      <c r="M33" s="207">
        <f t="shared" si="2"/>
        <v>571214</v>
      </c>
      <c r="N33" s="214">
        <f t="shared" si="3"/>
        <v>11.941459849499999</v>
      </c>
    </row>
    <row r="34" spans="1:14" ht="17.25" customHeight="1">
      <c r="A34" s="202">
        <v>29</v>
      </c>
      <c r="B34" s="203" t="s">
        <v>29</v>
      </c>
      <c r="C34" s="204">
        <v>65201</v>
      </c>
      <c r="D34" s="212">
        <v>2</v>
      </c>
      <c r="E34" s="213">
        <v>6</v>
      </c>
      <c r="F34" s="204">
        <v>785</v>
      </c>
      <c r="G34" s="207">
        <v>11228987</v>
      </c>
      <c r="H34" s="208">
        <v>8073700</v>
      </c>
      <c r="I34" s="209">
        <f t="shared" si="0"/>
        <v>3155287</v>
      </c>
      <c r="J34" s="208">
        <v>0</v>
      </c>
      <c r="K34" s="209">
        <f t="shared" si="1"/>
        <v>3155287</v>
      </c>
      <c r="L34" s="210">
        <v>2838434</v>
      </c>
      <c r="M34" s="207">
        <f t="shared" si="2"/>
        <v>316853</v>
      </c>
      <c r="N34" s="214">
        <f t="shared" si="3"/>
        <v>11.162951120200001</v>
      </c>
    </row>
    <row r="35" spans="1:14" ht="17.25" customHeight="1">
      <c r="A35" s="216">
        <v>30</v>
      </c>
      <c r="B35" s="216" t="s">
        <v>30</v>
      </c>
      <c r="C35" s="204">
        <v>93363</v>
      </c>
      <c r="D35" s="212">
        <v>2</v>
      </c>
      <c r="E35" s="213">
        <v>8</v>
      </c>
      <c r="F35" s="204">
        <v>852</v>
      </c>
      <c r="G35" s="217">
        <v>14845676</v>
      </c>
      <c r="H35" s="218">
        <v>15370274</v>
      </c>
      <c r="I35" s="219">
        <f t="shared" si="0"/>
        <v>-524598</v>
      </c>
      <c r="J35" s="218">
        <v>0</v>
      </c>
      <c r="K35" s="219">
        <f t="shared" si="1"/>
        <v>0</v>
      </c>
      <c r="L35" s="220">
        <v>0</v>
      </c>
      <c r="M35" s="217">
        <f t="shared" si="2"/>
        <v>0</v>
      </c>
      <c r="N35" s="221" t="str">
        <f t="shared" si="3"/>
        <v>－　</v>
      </c>
    </row>
    <row r="36" spans="1:14" ht="17.25" customHeight="1">
      <c r="A36" s="202">
        <v>31</v>
      </c>
      <c r="B36" s="203" t="s">
        <v>31</v>
      </c>
      <c r="C36" s="222">
        <v>111859</v>
      </c>
      <c r="D36" s="205">
        <v>2</v>
      </c>
      <c r="E36" s="206">
        <v>8</v>
      </c>
      <c r="F36" s="223">
        <v>898</v>
      </c>
      <c r="G36" s="207">
        <v>18315895</v>
      </c>
      <c r="H36" s="208">
        <v>14296280</v>
      </c>
      <c r="I36" s="209">
        <f t="shared" si="0"/>
        <v>4019615</v>
      </c>
      <c r="J36" s="208">
        <v>0</v>
      </c>
      <c r="K36" s="209">
        <f t="shared" si="1"/>
        <v>4019615</v>
      </c>
      <c r="L36" s="210">
        <v>3703796</v>
      </c>
      <c r="M36" s="207">
        <f t="shared" si="2"/>
        <v>315819</v>
      </c>
      <c r="N36" s="211">
        <f t="shared" si="3"/>
        <v>8.5269005096000008</v>
      </c>
    </row>
    <row r="37" spans="1:14" ht="17.25" customHeight="1">
      <c r="A37" s="202">
        <v>32</v>
      </c>
      <c r="B37" s="203" t="s">
        <v>33</v>
      </c>
      <c r="C37" s="224">
        <v>142145</v>
      </c>
      <c r="D37" s="212">
        <v>2</v>
      </c>
      <c r="E37" s="213">
        <v>7</v>
      </c>
      <c r="F37" s="225">
        <v>849</v>
      </c>
      <c r="G37" s="207">
        <v>22960180</v>
      </c>
      <c r="H37" s="208">
        <v>20670774</v>
      </c>
      <c r="I37" s="209">
        <f t="shared" si="0"/>
        <v>2289406</v>
      </c>
      <c r="J37" s="208">
        <v>0</v>
      </c>
      <c r="K37" s="209">
        <f t="shared" si="1"/>
        <v>2289406</v>
      </c>
      <c r="L37" s="210">
        <v>2023112</v>
      </c>
      <c r="M37" s="207">
        <f t="shared" si="2"/>
        <v>266294</v>
      </c>
      <c r="N37" s="214">
        <f t="shared" si="3"/>
        <v>13.1625930744</v>
      </c>
    </row>
    <row r="38" spans="1:14" ht="17.25" customHeight="1">
      <c r="A38" s="202">
        <v>33</v>
      </c>
      <c r="B38" s="203" t="s">
        <v>34</v>
      </c>
      <c r="C38" s="224">
        <v>61499</v>
      </c>
      <c r="D38" s="212">
        <v>2</v>
      </c>
      <c r="E38" s="213">
        <v>7</v>
      </c>
      <c r="F38" s="225">
        <v>805</v>
      </c>
      <c r="G38" s="207">
        <v>11265981</v>
      </c>
      <c r="H38" s="208">
        <v>8059252</v>
      </c>
      <c r="I38" s="209">
        <f t="shared" si="0"/>
        <v>3206729</v>
      </c>
      <c r="J38" s="208">
        <v>0</v>
      </c>
      <c r="K38" s="209">
        <f t="shared" si="1"/>
        <v>3206729</v>
      </c>
      <c r="L38" s="210">
        <v>3039946</v>
      </c>
      <c r="M38" s="207">
        <f t="shared" si="2"/>
        <v>166783</v>
      </c>
      <c r="N38" s="214">
        <f t="shared" si="3"/>
        <v>5.4863803502000001</v>
      </c>
    </row>
    <row r="39" spans="1:14" ht="17.25" customHeight="1">
      <c r="A39" s="202">
        <v>34</v>
      </c>
      <c r="B39" s="203" t="s">
        <v>35</v>
      </c>
      <c r="C39" s="224">
        <v>100275</v>
      </c>
      <c r="D39" s="212">
        <v>2</v>
      </c>
      <c r="E39" s="213">
        <v>6</v>
      </c>
      <c r="F39" s="225">
        <v>792</v>
      </c>
      <c r="G39" s="207">
        <v>16424885</v>
      </c>
      <c r="H39" s="208">
        <v>12820085</v>
      </c>
      <c r="I39" s="209">
        <f t="shared" si="0"/>
        <v>3604800</v>
      </c>
      <c r="J39" s="208">
        <v>0</v>
      </c>
      <c r="K39" s="209">
        <f t="shared" si="1"/>
        <v>3604800</v>
      </c>
      <c r="L39" s="210">
        <v>3494557</v>
      </c>
      <c r="M39" s="207">
        <f t="shared" si="2"/>
        <v>110243</v>
      </c>
      <c r="N39" s="214">
        <f t="shared" si="3"/>
        <v>3.1547060185000002</v>
      </c>
    </row>
    <row r="40" spans="1:14" ht="17.25" customHeight="1">
      <c r="A40" s="202">
        <v>35</v>
      </c>
      <c r="B40" s="203" t="s">
        <v>36</v>
      </c>
      <c r="C40" s="226">
        <v>50066</v>
      </c>
      <c r="D40" s="227">
        <v>2</v>
      </c>
      <c r="E40" s="228">
        <v>5</v>
      </c>
      <c r="F40" s="229">
        <v>712</v>
      </c>
      <c r="G40" s="217">
        <v>9255643</v>
      </c>
      <c r="H40" s="231">
        <v>6273667</v>
      </c>
      <c r="I40" s="219">
        <f t="shared" si="0"/>
        <v>2981976</v>
      </c>
      <c r="J40" s="218">
        <v>0</v>
      </c>
      <c r="K40" s="219">
        <f t="shared" si="1"/>
        <v>2981976</v>
      </c>
      <c r="L40" s="210">
        <v>2847699</v>
      </c>
      <c r="M40" s="217">
        <f t="shared" si="2"/>
        <v>134277</v>
      </c>
      <c r="N40" s="214">
        <f t="shared" si="3"/>
        <v>4.7152806528999998</v>
      </c>
    </row>
    <row r="41" spans="1:14" ht="17.25" customHeight="1">
      <c r="A41" s="230">
        <v>36</v>
      </c>
      <c r="B41" s="230" t="s">
        <v>112</v>
      </c>
      <c r="C41" s="204">
        <v>70117</v>
      </c>
      <c r="D41" s="212">
        <v>2</v>
      </c>
      <c r="E41" s="213">
        <v>7</v>
      </c>
      <c r="F41" s="204">
        <v>804</v>
      </c>
      <c r="G41" s="207">
        <v>11556368</v>
      </c>
      <c r="H41" s="208">
        <v>9176224</v>
      </c>
      <c r="I41" s="209">
        <f t="shared" si="0"/>
        <v>2380144</v>
      </c>
      <c r="J41" s="208">
        <v>0</v>
      </c>
      <c r="K41" s="209">
        <f t="shared" si="1"/>
        <v>2380144</v>
      </c>
      <c r="L41" s="232">
        <v>2166450</v>
      </c>
      <c r="M41" s="207">
        <f t="shared" si="2"/>
        <v>213694</v>
      </c>
      <c r="N41" s="211">
        <f t="shared" si="3"/>
        <v>9.8637863786000004</v>
      </c>
    </row>
    <row r="42" spans="1:14" ht="17.25" customHeight="1">
      <c r="A42" s="202">
        <v>37</v>
      </c>
      <c r="B42" s="203" t="s">
        <v>37</v>
      </c>
      <c r="C42" s="204">
        <v>54571</v>
      </c>
      <c r="D42" s="212">
        <v>2</v>
      </c>
      <c r="E42" s="213">
        <v>5</v>
      </c>
      <c r="F42" s="204">
        <v>709</v>
      </c>
      <c r="G42" s="207">
        <v>9737690</v>
      </c>
      <c r="H42" s="208">
        <v>7837468</v>
      </c>
      <c r="I42" s="209">
        <f t="shared" si="0"/>
        <v>1900222</v>
      </c>
      <c r="J42" s="208">
        <v>0</v>
      </c>
      <c r="K42" s="209">
        <f t="shared" si="1"/>
        <v>1900222</v>
      </c>
      <c r="L42" s="210">
        <v>1848815</v>
      </c>
      <c r="M42" s="207">
        <f t="shared" si="2"/>
        <v>51407</v>
      </c>
      <c r="N42" s="214">
        <f t="shared" si="3"/>
        <v>2.7805378039000002</v>
      </c>
    </row>
    <row r="43" spans="1:14" ht="17.25" customHeight="1">
      <c r="A43" s="202">
        <v>38</v>
      </c>
      <c r="B43" s="203" t="s">
        <v>38</v>
      </c>
      <c r="C43" s="204">
        <v>71979</v>
      </c>
      <c r="D43" s="212">
        <v>2</v>
      </c>
      <c r="E43" s="213">
        <v>7</v>
      </c>
      <c r="F43" s="204">
        <v>847</v>
      </c>
      <c r="G43" s="207">
        <v>11959363</v>
      </c>
      <c r="H43" s="208">
        <v>9404311</v>
      </c>
      <c r="I43" s="209">
        <f t="shared" si="0"/>
        <v>2555052</v>
      </c>
      <c r="J43" s="208">
        <v>0</v>
      </c>
      <c r="K43" s="209">
        <f t="shared" si="1"/>
        <v>2555052</v>
      </c>
      <c r="L43" s="210">
        <v>2371935</v>
      </c>
      <c r="M43" s="207">
        <f t="shared" si="2"/>
        <v>183117</v>
      </c>
      <c r="N43" s="214">
        <f t="shared" si="3"/>
        <v>7.7201525337000003</v>
      </c>
    </row>
    <row r="44" spans="1:14" ht="17.25" customHeight="1">
      <c r="A44" s="202">
        <v>39</v>
      </c>
      <c r="B44" s="203" t="s">
        <v>285</v>
      </c>
      <c r="C44" s="204">
        <v>113597</v>
      </c>
      <c r="D44" s="212">
        <v>2</v>
      </c>
      <c r="E44" s="213">
        <v>8</v>
      </c>
      <c r="F44" s="204">
        <v>889</v>
      </c>
      <c r="G44" s="207">
        <v>19999535</v>
      </c>
      <c r="H44" s="208">
        <v>15109273</v>
      </c>
      <c r="I44" s="209">
        <f t="shared" si="0"/>
        <v>4890262</v>
      </c>
      <c r="J44" s="208">
        <v>0</v>
      </c>
      <c r="K44" s="209">
        <f t="shared" si="1"/>
        <v>4890262</v>
      </c>
      <c r="L44" s="210">
        <v>4531280</v>
      </c>
      <c r="M44" s="207">
        <f t="shared" si="2"/>
        <v>358982</v>
      </c>
      <c r="N44" s="214">
        <f t="shared" si="3"/>
        <v>7.9223089281999997</v>
      </c>
    </row>
    <row r="45" spans="1:14" ht="17.25" customHeight="1" thickBot="1">
      <c r="A45" s="233">
        <v>40</v>
      </c>
      <c r="B45" s="233" t="s">
        <v>252</v>
      </c>
      <c r="C45" s="234">
        <v>52214</v>
      </c>
      <c r="D45" s="235">
        <v>2</v>
      </c>
      <c r="E45" s="236">
        <v>6</v>
      </c>
      <c r="F45" s="234">
        <v>798</v>
      </c>
      <c r="G45" s="237">
        <v>9067184</v>
      </c>
      <c r="H45" s="238">
        <v>6939215</v>
      </c>
      <c r="I45" s="239">
        <f>G45-H45</f>
        <v>2127969</v>
      </c>
      <c r="J45" s="240">
        <v>0</v>
      </c>
      <c r="K45" s="239">
        <f>IF((I45-J45)&lt;0,0,I45-J45)</f>
        <v>2127969</v>
      </c>
      <c r="L45" s="241">
        <v>1860424</v>
      </c>
      <c r="M45" s="237">
        <f>K45-L45</f>
        <v>267545</v>
      </c>
      <c r="N45" s="214">
        <f t="shared" si="3"/>
        <v>14.380861567</v>
      </c>
    </row>
    <row r="46" spans="1:14" ht="20.25" customHeight="1" thickTop="1">
      <c r="A46" s="342" t="s">
        <v>224</v>
      </c>
      <c r="B46" s="342"/>
      <c r="C46" s="344">
        <f>SUM(C6:C45)</f>
        <v>6856182</v>
      </c>
      <c r="D46" s="320"/>
      <c r="E46" s="322"/>
      <c r="F46" s="346"/>
      <c r="G46" s="348">
        <f t="shared" ref="G46:M46" si="4">SUM(G6:G45)</f>
        <v>1171372063</v>
      </c>
      <c r="H46" s="350">
        <f t="shared" si="4"/>
        <v>1015722058</v>
      </c>
      <c r="I46" s="242">
        <f>SUM(I6:I45)-I47</f>
        <v>161888285</v>
      </c>
      <c r="J46" s="352">
        <f t="shared" si="4"/>
        <v>0</v>
      </c>
      <c r="K46" s="354">
        <f t="shared" si="4"/>
        <v>161888285</v>
      </c>
      <c r="L46" s="356">
        <f>SUM(L6:L45)</f>
        <v>150074200</v>
      </c>
      <c r="M46" s="329">
        <f t="shared" si="4"/>
        <v>11814085</v>
      </c>
      <c r="N46" s="331">
        <f>IF(L46=0,IF(K46=0,"－　","皆増　"),IF(K46=0,"皆減　",ROUND(M46/L46*100,10)))</f>
        <v>7.8721625702000004</v>
      </c>
    </row>
    <row r="47" spans="1:14" ht="20.25" customHeight="1">
      <c r="A47" s="343"/>
      <c r="B47" s="343"/>
      <c r="C47" s="345"/>
      <c r="D47" s="321"/>
      <c r="E47" s="323"/>
      <c r="F47" s="347"/>
      <c r="G47" s="349"/>
      <c r="H47" s="351"/>
      <c r="I47" s="243">
        <f>I26+I30+I35</f>
        <v>-6238280</v>
      </c>
      <c r="J47" s="353"/>
      <c r="K47" s="355"/>
      <c r="L47" s="357"/>
      <c r="M47" s="330"/>
      <c r="N47" s="332"/>
    </row>
    <row r="48" spans="1:14" ht="17.25" customHeight="1">
      <c r="A48" s="203">
        <v>41</v>
      </c>
      <c r="B48" s="203" t="s">
        <v>40</v>
      </c>
      <c r="C48" s="204">
        <v>44841</v>
      </c>
      <c r="D48" s="212">
        <v>2</v>
      </c>
      <c r="E48" s="213">
        <v>7</v>
      </c>
      <c r="F48" s="204">
        <v>814</v>
      </c>
      <c r="G48" s="207">
        <v>7277165</v>
      </c>
      <c r="H48" s="244">
        <v>5867612</v>
      </c>
      <c r="I48" s="209">
        <f t="shared" ref="I48:I70" si="5">G48-H48</f>
        <v>1409553</v>
      </c>
      <c r="J48" s="208">
        <v>0</v>
      </c>
      <c r="K48" s="209">
        <f t="shared" ref="K48:K70" si="6">IF((I48-J48)&lt;0,0,I48-J48)</f>
        <v>1409553</v>
      </c>
      <c r="L48" s="210">
        <v>1331329</v>
      </c>
      <c r="M48" s="207">
        <f t="shared" ref="M48:M70" si="7">K48-L48</f>
        <v>78224</v>
      </c>
      <c r="N48" s="245">
        <f>IF(L48=0,IF(K48=0,"－　","皆増　"),IF(K48=0,"皆減　",ROUND(M48/L48*100,10)))</f>
        <v>5.8756325446000002</v>
      </c>
    </row>
    <row r="49" spans="1:14" ht="17.25" customHeight="1">
      <c r="A49" s="203">
        <v>42</v>
      </c>
      <c r="B49" s="203" t="s">
        <v>43</v>
      </c>
      <c r="C49" s="204">
        <v>38434</v>
      </c>
      <c r="D49" s="212">
        <v>2</v>
      </c>
      <c r="E49" s="213">
        <v>7</v>
      </c>
      <c r="F49" s="204">
        <v>846</v>
      </c>
      <c r="G49" s="207">
        <v>6449626</v>
      </c>
      <c r="H49" s="244">
        <v>7159786</v>
      </c>
      <c r="I49" s="209">
        <f t="shared" si="5"/>
        <v>-710160</v>
      </c>
      <c r="J49" s="208">
        <v>0</v>
      </c>
      <c r="K49" s="209">
        <f t="shared" si="6"/>
        <v>0</v>
      </c>
      <c r="L49" s="210">
        <v>0</v>
      </c>
      <c r="M49" s="207">
        <f t="shared" si="7"/>
        <v>0</v>
      </c>
      <c r="N49" s="245" t="str">
        <f t="shared" ref="N49:N70" si="8">IF(L49=0,IF(K49=0,"－　","皆増　"),IF(K49=0,"皆減　",ROUND(M49/L49*100,10)))</f>
        <v>－　</v>
      </c>
    </row>
    <row r="50" spans="1:14" ht="17.25" customHeight="1">
      <c r="A50" s="203">
        <v>43</v>
      </c>
      <c r="B50" s="203" t="s">
        <v>44</v>
      </c>
      <c r="C50" s="204">
        <v>35366</v>
      </c>
      <c r="D50" s="212">
        <v>2</v>
      </c>
      <c r="E50" s="213">
        <v>4</v>
      </c>
      <c r="F50" s="204">
        <v>685</v>
      </c>
      <c r="G50" s="207">
        <v>6349909</v>
      </c>
      <c r="H50" s="244">
        <v>3676512</v>
      </c>
      <c r="I50" s="209">
        <f t="shared" si="5"/>
        <v>2673397</v>
      </c>
      <c r="J50" s="208">
        <v>0</v>
      </c>
      <c r="K50" s="209">
        <f t="shared" si="6"/>
        <v>2673397</v>
      </c>
      <c r="L50" s="210">
        <v>2605157</v>
      </c>
      <c r="M50" s="207">
        <f t="shared" si="7"/>
        <v>68240</v>
      </c>
      <c r="N50" s="245">
        <f t="shared" si="8"/>
        <v>2.6194198660999999</v>
      </c>
    </row>
    <row r="51" spans="1:14" ht="17.25" customHeight="1">
      <c r="A51" s="203">
        <v>44</v>
      </c>
      <c r="B51" s="203" t="s">
        <v>45</v>
      </c>
      <c r="C51" s="204">
        <v>11029</v>
      </c>
      <c r="D51" s="212">
        <v>2</v>
      </c>
      <c r="E51" s="213">
        <v>4</v>
      </c>
      <c r="F51" s="204">
        <v>690</v>
      </c>
      <c r="G51" s="207">
        <v>2963283</v>
      </c>
      <c r="H51" s="244">
        <v>1365269</v>
      </c>
      <c r="I51" s="209">
        <f t="shared" si="5"/>
        <v>1598014</v>
      </c>
      <c r="J51" s="208">
        <v>0</v>
      </c>
      <c r="K51" s="209">
        <f t="shared" si="6"/>
        <v>1598014</v>
      </c>
      <c r="L51" s="210">
        <v>1549801</v>
      </c>
      <c r="M51" s="207">
        <f t="shared" si="7"/>
        <v>48213</v>
      </c>
      <c r="N51" s="245">
        <f t="shared" si="8"/>
        <v>3.1109155303999998</v>
      </c>
    </row>
    <row r="52" spans="1:14" ht="17.25" customHeight="1">
      <c r="A52" s="216">
        <v>45</v>
      </c>
      <c r="B52" s="216" t="s">
        <v>46</v>
      </c>
      <c r="C52" s="204">
        <v>19732</v>
      </c>
      <c r="D52" s="212">
        <v>2</v>
      </c>
      <c r="E52" s="213">
        <v>4</v>
      </c>
      <c r="F52" s="204">
        <v>668</v>
      </c>
      <c r="G52" s="217">
        <v>3949871</v>
      </c>
      <c r="H52" s="231">
        <v>3194682</v>
      </c>
      <c r="I52" s="219">
        <f t="shared" si="5"/>
        <v>755189</v>
      </c>
      <c r="J52" s="218">
        <v>0</v>
      </c>
      <c r="K52" s="219">
        <f t="shared" si="6"/>
        <v>755189</v>
      </c>
      <c r="L52" s="220">
        <v>707874</v>
      </c>
      <c r="M52" s="217">
        <f t="shared" si="7"/>
        <v>47315</v>
      </c>
      <c r="N52" s="246">
        <f t="shared" si="8"/>
        <v>6.6840991475999996</v>
      </c>
    </row>
    <row r="53" spans="1:14" ht="17.25" customHeight="1">
      <c r="A53" s="230">
        <v>46</v>
      </c>
      <c r="B53" s="203" t="s">
        <v>47</v>
      </c>
      <c r="C53" s="222">
        <v>17889</v>
      </c>
      <c r="D53" s="205">
        <v>2</v>
      </c>
      <c r="E53" s="206">
        <v>4</v>
      </c>
      <c r="F53" s="223">
        <v>630</v>
      </c>
      <c r="G53" s="207">
        <v>3904811</v>
      </c>
      <c r="H53" s="244">
        <v>2935102</v>
      </c>
      <c r="I53" s="209">
        <f t="shared" si="5"/>
        <v>969709</v>
      </c>
      <c r="J53" s="208">
        <v>0</v>
      </c>
      <c r="K53" s="209">
        <f t="shared" si="6"/>
        <v>969709</v>
      </c>
      <c r="L53" s="210">
        <v>998651</v>
      </c>
      <c r="M53" s="207">
        <f t="shared" si="7"/>
        <v>-28942</v>
      </c>
      <c r="N53" s="245">
        <f t="shared" si="8"/>
        <v>-2.8981095498</v>
      </c>
    </row>
    <row r="54" spans="1:14" ht="17.25" customHeight="1">
      <c r="A54" s="203">
        <v>47</v>
      </c>
      <c r="B54" s="203" t="s">
        <v>48</v>
      </c>
      <c r="C54" s="224">
        <v>28524</v>
      </c>
      <c r="D54" s="212">
        <v>2</v>
      </c>
      <c r="E54" s="213">
        <v>3</v>
      </c>
      <c r="F54" s="225">
        <v>579</v>
      </c>
      <c r="G54" s="207">
        <v>5858148</v>
      </c>
      <c r="H54" s="244">
        <v>3465319</v>
      </c>
      <c r="I54" s="209">
        <f t="shared" si="5"/>
        <v>2392829</v>
      </c>
      <c r="J54" s="208">
        <v>0</v>
      </c>
      <c r="K54" s="209">
        <f t="shared" si="6"/>
        <v>2392829</v>
      </c>
      <c r="L54" s="210">
        <v>2268516</v>
      </c>
      <c r="M54" s="207">
        <f t="shared" si="7"/>
        <v>124313</v>
      </c>
      <c r="N54" s="245">
        <f t="shared" si="8"/>
        <v>5.4799260837999997</v>
      </c>
    </row>
    <row r="55" spans="1:14" ht="17.25" customHeight="1">
      <c r="A55" s="203">
        <v>48</v>
      </c>
      <c r="B55" s="203" t="s">
        <v>51</v>
      </c>
      <c r="C55" s="224">
        <v>19378</v>
      </c>
      <c r="D55" s="212">
        <v>2</v>
      </c>
      <c r="E55" s="213">
        <v>5</v>
      </c>
      <c r="F55" s="225">
        <v>702</v>
      </c>
      <c r="G55" s="207">
        <v>4500311</v>
      </c>
      <c r="H55" s="244">
        <v>3240193</v>
      </c>
      <c r="I55" s="209">
        <f t="shared" si="5"/>
        <v>1260118</v>
      </c>
      <c r="J55" s="208">
        <v>0</v>
      </c>
      <c r="K55" s="209">
        <f t="shared" si="6"/>
        <v>1260118</v>
      </c>
      <c r="L55" s="210">
        <v>1172358</v>
      </c>
      <c r="M55" s="207">
        <f t="shared" si="7"/>
        <v>87760</v>
      </c>
      <c r="N55" s="245">
        <f t="shared" si="8"/>
        <v>7.4857679992000001</v>
      </c>
    </row>
    <row r="56" spans="1:14" ht="17.25" customHeight="1">
      <c r="A56" s="203">
        <v>49</v>
      </c>
      <c r="B56" s="203" t="s">
        <v>52</v>
      </c>
      <c r="C56" s="224">
        <v>18192</v>
      </c>
      <c r="D56" s="212">
        <v>2</v>
      </c>
      <c r="E56" s="213">
        <v>4</v>
      </c>
      <c r="F56" s="225">
        <v>683</v>
      </c>
      <c r="G56" s="207">
        <v>4350969</v>
      </c>
      <c r="H56" s="244">
        <v>2717223</v>
      </c>
      <c r="I56" s="209">
        <f t="shared" si="5"/>
        <v>1633746</v>
      </c>
      <c r="J56" s="208">
        <v>0</v>
      </c>
      <c r="K56" s="209">
        <f t="shared" si="6"/>
        <v>1633746</v>
      </c>
      <c r="L56" s="210">
        <v>1476669</v>
      </c>
      <c r="M56" s="207">
        <f t="shared" si="7"/>
        <v>157077</v>
      </c>
      <c r="N56" s="245">
        <f t="shared" si="8"/>
        <v>10.637251814700001</v>
      </c>
    </row>
    <row r="57" spans="1:14" ht="17.25" customHeight="1">
      <c r="A57" s="216">
        <v>50</v>
      </c>
      <c r="B57" s="216" t="s">
        <v>53</v>
      </c>
      <c r="C57" s="226">
        <v>13560</v>
      </c>
      <c r="D57" s="227">
        <v>2</v>
      </c>
      <c r="E57" s="228">
        <v>4</v>
      </c>
      <c r="F57" s="229">
        <v>697</v>
      </c>
      <c r="G57" s="217">
        <v>3430297</v>
      </c>
      <c r="H57" s="231">
        <v>1716870</v>
      </c>
      <c r="I57" s="219">
        <f t="shared" si="5"/>
        <v>1713427</v>
      </c>
      <c r="J57" s="218">
        <v>0</v>
      </c>
      <c r="K57" s="219">
        <f t="shared" si="6"/>
        <v>1713427</v>
      </c>
      <c r="L57" s="220">
        <v>1632451</v>
      </c>
      <c r="M57" s="217">
        <f t="shared" si="7"/>
        <v>80976</v>
      </c>
      <c r="N57" s="246">
        <f t="shared" si="8"/>
        <v>4.9603939107999997</v>
      </c>
    </row>
    <row r="58" spans="1:14" ht="17.25" customHeight="1">
      <c r="A58" s="230">
        <v>51</v>
      </c>
      <c r="B58" s="203" t="s">
        <v>194</v>
      </c>
      <c r="C58" s="204">
        <v>10540</v>
      </c>
      <c r="D58" s="212">
        <v>2</v>
      </c>
      <c r="E58" s="213">
        <v>4</v>
      </c>
      <c r="F58" s="204">
        <v>617</v>
      </c>
      <c r="G58" s="207">
        <v>3710286</v>
      </c>
      <c r="H58" s="244">
        <v>1429271</v>
      </c>
      <c r="I58" s="209">
        <f t="shared" si="5"/>
        <v>2281015</v>
      </c>
      <c r="J58" s="208">
        <v>0</v>
      </c>
      <c r="K58" s="209">
        <f t="shared" si="6"/>
        <v>2281015</v>
      </c>
      <c r="L58" s="210">
        <v>2285970</v>
      </c>
      <c r="M58" s="207">
        <f t="shared" si="7"/>
        <v>-4955</v>
      </c>
      <c r="N58" s="245">
        <f t="shared" si="8"/>
        <v>-0.2167570003</v>
      </c>
    </row>
    <row r="59" spans="1:14" ht="17.25" customHeight="1">
      <c r="A59" s="203">
        <v>52</v>
      </c>
      <c r="B59" s="203" t="s">
        <v>54</v>
      </c>
      <c r="C59" s="204">
        <v>7979</v>
      </c>
      <c r="D59" s="212">
        <v>2</v>
      </c>
      <c r="E59" s="213">
        <v>3</v>
      </c>
      <c r="F59" s="204">
        <v>507</v>
      </c>
      <c r="G59" s="207">
        <v>2356817</v>
      </c>
      <c r="H59" s="244">
        <v>1108648</v>
      </c>
      <c r="I59" s="209">
        <f t="shared" si="5"/>
        <v>1248169</v>
      </c>
      <c r="J59" s="208">
        <v>0</v>
      </c>
      <c r="K59" s="209">
        <f t="shared" si="6"/>
        <v>1248169</v>
      </c>
      <c r="L59" s="210">
        <v>1152263</v>
      </c>
      <c r="M59" s="207">
        <f t="shared" si="7"/>
        <v>95906</v>
      </c>
      <c r="N59" s="245">
        <f t="shared" si="8"/>
        <v>8.3232734192999995</v>
      </c>
    </row>
    <row r="60" spans="1:14" ht="17.25" customHeight="1">
      <c r="A60" s="203">
        <v>53</v>
      </c>
      <c r="B60" s="203" t="s">
        <v>55</v>
      </c>
      <c r="C60" s="204">
        <v>9302</v>
      </c>
      <c r="D60" s="212">
        <v>2</v>
      </c>
      <c r="E60" s="213">
        <v>2</v>
      </c>
      <c r="F60" s="204">
        <v>492</v>
      </c>
      <c r="G60" s="207">
        <v>2863039</v>
      </c>
      <c r="H60" s="244">
        <v>1128052</v>
      </c>
      <c r="I60" s="209">
        <f t="shared" si="5"/>
        <v>1734987</v>
      </c>
      <c r="J60" s="208">
        <v>0</v>
      </c>
      <c r="K60" s="209">
        <f t="shared" si="6"/>
        <v>1734987</v>
      </c>
      <c r="L60" s="210">
        <v>1714761</v>
      </c>
      <c r="M60" s="207">
        <f t="shared" si="7"/>
        <v>20226</v>
      </c>
      <c r="N60" s="245">
        <f t="shared" si="8"/>
        <v>1.1795229773</v>
      </c>
    </row>
    <row r="61" spans="1:14" ht="17.25" customHeight="1">
      <c r="A61" s="203">
        <v>54</v>
      </c>
      <c r="B61" s="203" t="s">
        <v>56</v>
      </c>
      <c r="C61" s="204">
        <v>6807</v>
      </c>
      <c r="D61" s="212">
        <v>2</v>
      </c>
      <c r="E61" s="213">
        <v>2</v>
      </c>
      <c r="F61" s="204">
        <v>499</v>
      </c>
      <c r="G61" s="207">
        <v>2295415</v>
      </c>
      <c r="H61" s="244">
        <v>830793</v>
      </c>
      <c r="I61" s="209">
        <f t="shared" si="5"/>
        <v>1464622</v>
      </c>
      <c r="J61" s="208">
        <v>0</v>
      </c>
      <c r="K61" s="209">
        <f t="shared" si="6"/>
        <v>1464622</v>
      </c>
      <c r="L61" s="210">
        <v>1427749</v>
      </c>
      <c r="M61" s="207">
        <f t="shared" si="7"/>
        <v>36873</v>
      </c>
      <c r="N61" s="245">
        <f t="shared" si="8"/>
        <v>2.5825968010000002</v>
      </c>
    </row>
    <row r="62" spans="1:14" ht="17.25" customHeight="1">
      <c r="A62" s="216">
        <v>55</v>
      </c>
      <c r="B62" s="216" t="s">
        <v>286</v>
      </c>
      <c r="C62" s="226">
        <v>10928</v>
      </c>
      <c r="D62" s="227">
        <v>2</v>
      </c>
      <c r="E62" s="228">
        <v>2</v>
      </c>
      <c r="F62" s="229">
        <v>436</v>
      </c>
      <c r="G62" s="217">
        <v>4256282</v>
      </c>
      <c r="H62" s="231">
        <v>1328473</v>
      </c>
      <c r="I62" s="219">
        <f t="shared" si="5"/>
        <v>2927809</v>
      </c>
      <c r="J62" s="218">
        <v>0</v>
      </c>
      <c r="K62" s="219">
        <f t="shared" si="6"/>
        <v>2927809</v>
      </c>
      <c r="L62" s="220">
        <v>2949272</v>
      </c>
      <c r="M62" s="217">
        <f t="shared" si="7"/>
        <v>-21463</v>
      </c>
      <c r="N62" s="246">
        <f t="shared" si="8"/>
        <v>-0.72773891319999995</v>
      </c>
    </row>
    <row r="63" spans="1:14" ht="17.25" customHeight="1">
      <c r="A63" s="230">
        <v>56</v>
      </c>
      <c r="B63" s="203" t="s">
        <v>59</v>
      </c>
      <c r="C63" s="204">
        <v>2709</v>
      </c>
      <c r="D63" s="212">
        <v>2</v>
      </c>
      <c r="E63" s="213">
        <v>2</v>
      </c>
      <c r="F63" s="204">
        <v>470</v>
      </c>
      <c r="G63" s="207">
        <v>1557962</v>
      </c>
      <c r="H63" s="244">
        <v>280160</v>
      </c>
      <c r="I63" s="209">
        <f t="shared" si="5"/>
        <v>1277802</v>
      </c>
      <c r="J63" s="208">
        <v>0</v>
      </c>
      <c r="K63" s="209">
        <f t="shared" si="6"/>
        <v>1277802</v>
      </c>
      <c r="L63" s="210">
        <v>1268696</v>
      </c>
      <c r="M63" s="207">
        <f t="shared" si="7"/>
        <v>9106</v>
      </c>
      <c r="N63" s="245">
        <f t="shared" si="8"/>
        <v>0.71774483410000001</v>
      </c>
    </row>
    <row r="64" spans="1:14" ht="17.25" customHeight="1">
      <c r="A64" s="203">
        <v>57</v>
      </c>
      <c r="B64" s="203" t="s">
        <v>60</v>
      </c>
      <c r="C64" s="204">
        <v>11039</v>
      </c>
      <c r="D64" s="212">
        <v>2</v>
      </c>
      <c r="E64" s="213">
        <v>2</v>
      </c>
      <c r="F64" s="204">
        <v>489</v>
      </c>
      <c r="G64" s="207">
        <v>3069112</v>
      </c>
      <c r="H64" s="244">
        <v>1906884</v>
      </c>
      <c r="I64" s="209">
        <f t="shared" si="5"/>
        <v>1162228</v>
      </c>
      <c r="J64" s="208">
        <v>0</v>
      </c>
      <c r="K64" s="209">
        <f t="shared" si="6"/>
        <v>1162228</v>
      </c>
      <c r="L64" s="210">
        <v>1094889</v>
      </c>
      <c r="M64" s="207">
        <f t="shared" si="7"/>
        <v>67339</v>
      </c>
      <c r="N64" s="245">
        <f t="shared" si="8"/>
        <v>6.1503038207999996</v>
      </c>
    </row>
    <row r="65" spans="1:14" ht="17.25" customHeight="1">
      <c r="A65" s="203">
        <v>58</v>
      </c>
      <c r="B65" s="203" t="s">
        <v>287</v>
      </c>
      <c r="C65" s="204">
        <v>13359</v>
      </c>
      <c r="D65" s="212">
        <v>2</v>
      </c>
      <c r="E65" s="213">
        <v>3</v>
      </c>
      <c r="F65" s="204">
        <v>501</v>
      </c>
      <c r="G65" s="207">
        <v>3796885</v>
      </c>
      <c r="H65" s="244">
        <v>1886727</v>
      </c>
      <c r="I65" s="209">
        <f t="shared" si="5"/>
        <v>1910158</v>
      </c>
      <c r="J65" s="208">
        <v>0</v>
      </c>
      <c r="K65" s="209">
        <f t="shared" si="6"/>
        <v>1910158</v>
      </c>
      <c r="L65" s="210">
        <v>1863093</v>
      </c>
      <c r="M65" s="207">
        <f t="shared" si="7"/>
        <v>47065</v>
      </c>
      <c r="N65" s="245">
        <f t="shared" si="8"/>
        <v>2.5261755585999999</v>
      </c>
    </row>
    <row r="66" spans="1:14" ht="17.25" customHeight="1">
      <c r="A66" s="203">
        <v>59</v>
      </c>
      <c r="B66" s="203" t="s">
        <v>64</v>
      </c>
      <c r="C66" s="204">
        <v>30343</v>
      </c>
      <c r="D66" s="212">
        <v>2</v>
      </c>
      <c r="E66" s="213">
        <v>3</v>
      </c>
      <c r="F66" s="204">
        <v>526</v>
      </c>
      <c r="G66" s="207">
        <v>5437622</v>
      </c>
      <c r="H66" s="244">
        <v>4106421</v>
      </c>
      <c r="I66" s="209">
        <f t="shared" si="5"/>
        <v>1331201</v>
      </c>
      <c r="J66" s="208">
        <v>0</v>
      </c>
      <c r="K66" s="209">
        <f t="shared" si="6"/>
        <v>1331201</v>
      </c>
      <c r="L66" s="210">
        <v>1364940</v>
      </c>
      <c r="M66" s="207">
        <f t="shared" si="7"/>
        <v>-33739</v>
      </c>
      <c r="N66" s="245">
        <f t="shared" si="8"/>
        <v>-2.4718302635999998</v>
      </c>
    </row>
    <row r="67" spans="1:14" ht="17.25" customHeight="1">
      <c r="A67" s="203">
        <v>60</v>
      </c>
      <c r="B67" s="216" t="s">
        <v>70</v>
      </c>
      <c r="C67" s="226">
        <v>32374</v>
      </c>
      <c r="D67" s="227">
        <v>2</v>
      </c>
      <c r="E67" s="228">
        <v>3</v>
      </c>
      <c r="F67" s="226">
        <v>507</v>
      </c>
      <c r="G67" s="217">
        <v>6462268</v>
      </c>
      <c r="H67" s="231">
        <v>4999085</v>
      </c>
      <c r="I67" s="219">
        <f t="shared" si="5"/>
        <v>1463183</v>
      </c>
      <c r="J67" s="218">
        <v>0</v>
      </c>
      <c r="K67" s="219">
        <f t="shared" si="6"/>
        <v>1463183</v>
      </c>
      <c r="L67" s="220">
        <v>1403579</v>
      </c>
      <c r="M67" s="217">
        <f t="shared" si="7"/>
        <v>59604</v>
      </c>
      <c r="N67" s="245">
        <f t="shared" si="8"/>
        <v>4.2465725121000002</v>
      </c>
    </row>
    <row r="68" spans="1:14" ht="17.25" customHeight="1">
      <c r="A68" s="230">
        <v>61</v>
      </c>
      <c r="B68" s="203" t="s">
        <v>75</v>
      </c>
      <c r="C68" s="204">
        <v>34147</v>
      </c>
      <c r="D68" s="212">
        <v>2</v>
      </c>
      <c r="E68" s="213">
        <v>6</v>
      </c>
      <c r="F68" s="204">
        <v>769</v>
      </c>
      <c r="G68" s="207">
        <v>6421123</v>
      </c>
      <c r="H68" s="244">
        <v>3779779</v>
      </c>
      <c r="I68" s="209">
        <f t="shared" si="5"/>
        <v>2641344</v>
      </c>
      <c r="J68" s="208">
        <v>0</v>
      </c>
      <c r="K68" s="209">
        <f t="shared" si="6"/>
        <v>2641344</v>
      </c>
      <c r="L68" s="210">
        <v>2591274</v>
      </c>
      <c r="M68" s="207">
        <f t="shared" si="7"/>
        <v>50070</v>
      </c>
      <c r="N68" s="247">
        <f t="shared" si="8"/>
        <v>1.932254173</v>
      </c>
    </row>
    <row r="69" spans="1:14" ht="17.25" customHeight="1">
      <c r="A69" s="203">
        <v>62</v>
      </c>
      <c r="B69" s="203" t="s">
        <v>80</v>
      </c>
      <c r="C69" s="204">
        <v>43845</v>
      </c>
      <c r="D69" s="212">
        <v>2</v>
      </c>
      <c r="E69" s="213">
        <v>6</v>
      </c>
      <c r="F69" s="204">
        <v>750</v>
      </c>
      <c r="G69" s="207">
        <v>8016220</v>
      </c>
      <c r="H69" s="244">
        <v>5676098</v>
      </c>
      <c r="I69" s="209">
        <f t="shared" si="5"/>
        <v>2340122</v>
      </c>
      <c r="J69" s="208">
        <v>0</v>
      </c>
      <c r="K69" s="209">
        <f t="shared" si="6"/>
        <v>2340122</v>
      </c>
      <c r="L69" s="210">
        <v>2077566</v>
      </c>
      <c r="M69" s="207">
        <f t="shared" si="7"/>
        <v>262556</v>
      </c>
      <c r="N69" s="245">
        <f t="shared" si="8"/>
        <v>12.637673123300001</v>
      </c>
    </row>
    <row r="70" spans="1:14" ht="17.25" customHeight="1" thickBot="1">
      <c r="A70" s="203">
        <v>63</v>
      </c>
      <c r="B70" s="203" t="s">
        <v>81</v>
      </c>
      <c r="C70" s="204">
        <v>28266</v>
      </c>
      <c r="D70" s="235">
        <v>2</v>
      </c>
      <c r="E70" s="236">
        <v>7</v>
      </c>
      <c r="F70" s="204">
        <v>817</v>
      </c>
      <c r="G70" s="207">
        <v>5377744</v>
      </c>
      <c r="H70" s="244">
        <v>3337748</v>
      </c>
      <c r="I70" s="209">
        <f t="shared" si="5"/>
        <v>2039996</v>
      </c>
      <c r="J70" s="208">
        <v>0</v>
      </c>
      <c r="K70" s="209">
        <f t="shared" si="6"/>
        <v>2039996</v>
      </c>
      <c r="L70" s="210">
        <v>2044022</v>
      </c>
      <c r="M70" s="207">
        <f t="shared" si="7"/>
        <v>-4026</v>
      </c>
      <c r="N70" s="245">
        <f t="shared" si="8"/>
        <v>-0.1969646119</v>
      </c>
    </row>
    <row r="71" spans="1:14" ht="20.25" customHeight="1" thickTop="1" thickBot="1">
      <c r="A71" s="334" t="s">
        <v>222</v>
      </c>
      <c r="B71" s="335"/>
      <c r="C71" s="333">
        <f>SUM(C48:C70)</f>
        <v>488583</v>
      </c>
      <c r="D71" s="328"/>
      <c r="E71" s="327"/>
      <c r="F71" s="326"/>
      <c r="G71" s="325">
        <f t="shared" ref="G71:M71" si="9">SUM(G48:G70)</f>
        <v>104655165</v>
      </c>
      <c r="H71" s="324">
        <f t="shared" si="9"/>
        <v>67136707</v>
      </c>
      <c r="I71" s="248">
        <f>SUM(I48:I70)-I72</f>
        <v>38228618</v>
      </c>
      <c r="J71" s="338">
        <f t="shared" si="9"/>
        <v>0</v>
      </c>
      <c r="K71" s="336">
        <f t="shared" si="9"/>
        <v>38228618</v>
      </c>
      <c r="L71" s="333">
        <f t="shared" si="9"/>
        <v>36980880</v>
      </c>
      <c r="M71" s="325">
        <f t="shared" si="9"/>
        <v>1247738</v>
      </c>
      <c r="N71" s="319">
        <f>IF(L71=0,IF(K71=0,"－　","皆増　"),IF(K71=0,"皆減　",ROUND(M71/L71*100,10)))</f>
        <v>3.3740084064999998</v>
      </c>
    </row>
    <row r="72" spans="1:14" ht="20.25" customHeight="1" thickTop="1" thickBot="1">
      <c r="A72" s="334"/>
      <c r="B72" s="335"/>
      <c r="C72" s="333"/>
      <c r="D72" s="328"/>
      <c r="E72" s="327"/>
      <c r="F72" s="326"/>
      <c r="G72" s="325"/>
      <c r="H72" s="324"/>
      <c r="I72" s="249">
        <f>I49</f>
        <v>-710160</v>
      </c>
      <c r="J72" s="338"/>
      <c r="K72" s="336"/>
      <c r="L72" s="333"/>
      <c r="M72" s="325"/>
      <c r="N72" s="319"/>
    </row>
    <row r="73" spans="1:14" ht="20.25" customHeight="1" thickTop="1" thickBot="1">
      <c r="A73" s="334" t="s">
        <v>223</v>
      </c>
      <c r="B73" s="335"/>
      <c r="C73" s="333">
        <f>SUM(C46,C71)</f>
        <v>7344765</v>
      </c>
      <c r="D73" s="328"/>
      <c r="E73" s="327"/>
      <c r="F73" s="326"/>
      <c r="G73" s="325">
        <f t="shared" ref="G73:M73" si="10">SUM(G46,G71)</f>
        <v>1276027228</v>
      </c>
      <c r="H73" s="324">
        <f t="shared" si="10"/>
        <v>1082858765</v>
      </c>
      <c r="I73" s="242">
        <f>SUM(I46,I71)</f>
        <v>200116903</v>
      </c>
      <c r="J73" s="338">
        <f t="shared" si="10"/>
        <v>0</v>
      </c>
      <c r="K73" s="336">
        <f t="shared" si="10"/>
        <v>200116903</v>
      </c>
      <c r="L73" s="333">
        <f t="shared" si="10"/>
        <v>187055080</v>
      </c>
      <c r="M73" s="325">
        <f t="shared" si="10"/>
        <v>13061823</v>
      </c>
      <c r="N73" s="319">
        <f>IF(L73=0,IF(K73=0,"－　","皆増　"),IF(K73=0,"皆減　",ROUND(M73/L73*100,10)))</f>
        <v>6.9828753114</v>
      </c>
    </row>
    <row r="74" spans="1:14" ht="20.25" customHeight="1" thickTop="1" thickBot="1">
      <c r="A74" s="334"/>
      <c r="B74" s="335"/>
      <c r="C74" s="333"/>
      <c r="D74" s="328"/>
      <c r="E74" s="327"/>
      <c r="F74" s="326"/>
      <c r="G74" s="325"/>
      <c r="H74" s="324"/>
      <c r="I74" s="249">
        <f>I72+I47</f>
        <v>-6948440</v>
      </c>
      <c r="J74" s="338"/>
      <c r="K74" s="337"/>
      <c r="L74" s="333"/>
      <c r="M74" s="325"/>
      <c r="N74" s="319"/>
    </row>
    <row r="75" spans="1:14" ht="15" thickTop="1">
      <c r="B75" s="170"/>
      <c r="C75" s="172"/>
      <c r="D75" s="172"/>
      <c r="E75" s="172"/>
      <c r="F75" s="172"/>
      <c r="G75" s="172"/>
      <c r="H75" s="172"/>
      <c r="I75" s="172"/>
      <c r="J75" s="172"/>
      <c r="K75" s="172"/>
      <c r="L75" s="172"/>
      <c r="M75" s="173"/>
      <c r="N75" s="250"/>
    </row>
    <row r="76" spans="1:14" ht="18.75" customHeight="1">
      <c r="A76" s="170"/>
      <c r="C76" s="172"/>
      <c r="D76" s="172"/>
      <c r="E76" s="172"/>
      <c r="F76" s="172"/>
      <c r="G76" s="172"/>
      <c r="H76" s="172"/>
      <c r="I76" s="172"/>
      <c r="J76" s="172"/>
      <c r="K76" s="172"/>
      <c r="L76" s="172"/>
      <c r="M76" s="173"/>
      <c r="N76" s="250"/>
    </row>
    <row r="77" spans="1:14">
      <c r="N77" s="253"/>
    </row>
  </sheetData>
  <mergeCells count="38">
    <mergeCell ref="G46:G47"/>
    <mergeCell ref="H46:H47"/>
    <mergeCell ref="J46:J47"/>
    <mergeCell ref="K46:K47"/>
    <mergeCell ref="L46:L47"/>
    <mergeCell ref="D4:E4"/>
    <mergeCell ref="A71:B72"/>
    <mergeCell ref="C71:C72"/>
    <mergeCell ref="A3:A5"/>
    <mergeCell ref="A46:B47"/>
    <mergeCell ref="C46:C47"/>
    <mergeCell ref="F46:F47"/>
    <mergeCell ref="M71:M72"/>
    <mergeCell ref="L71:L72"/>
    <mergeCell ref="K71:K72"/>
    <mergeCell ref="J71:J72"/>
    <mergeCell ref="H71:H72"/>
    <mergeCell ref="G71:G72"/>
    <mergeCell ref="C73:C74"/>
    <mergeCell ref="F71:F72"/>
    <mergeCell ref="E71:E72"/>
    <mergeCell ref="D71:D72"/>
    <mergeCell ref="N71:N72"/>
    <mergeCell ref="A73:B74"/>
    <mergeCell ref="M73:M74"/>
    <mergeCell ref="L73:L74"/>
    <mergeCell ref="K73:K74"/>
    <mergeCell ref="J73:J74"/>
    <mergeCell ref="N73:N74"/>
    <mergeCell ref="D46:D47"/>
    <mergeCell ref="E46:E47"/>
    <mergeCell ref="H73:H74"/>
    <mergeCell ref="G73:G74"/>
    <mergeCell ref="F73:F74"/>
    <mergeCell ref="E73:E74"/>
    <mergeCell ref="D73:D74"/>
    <mergeCell ref="M46:M47"/>
    <mergeCell ref="N46:N47"/>
  </mergeCells>
  <phoneticPr fontId="4"/>
  <pageMargins left="0.78740157480314965" right="0.39370078740157483" top="0.78740157480314965" bottom="0.39370078740157483" header="0.51181102362204722" footer="0.51181102362204722"/>
  <pageSetup paperSize="9" scale="3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85"/>
  <sheetViews>
    <sheetView view="pageBreakPreview" zoomScale="160" zoomScaleNormal="130" zoomScaleSheetLayoutView="160" workbookViewId="0"/>
  </sheetViews>
  <sheetFormatPr defaultRowHeight="9"/>
  <cols>
    <col min="1" max="1" width="1.5" style="256" customWidth="1"/>
    <col min="2" max="2" width="23.75" style="256" customWidth="1"/>
    <col min="3" max="5" width="14.875" style="256" customWidth="1"/>
    <col min="6" max="6" width="9.75" style="257" customWidth="1"/>
    <col min="7" max="16384" width="9" style="256"/>
  </cols>
  <sheetData>
    <row r="1" spans="2:6" ht="12">
      <c r="B1" s="255" t="s">
        <v>295</v>
      </c>
    </row>
    <row r="2" spans="2:6" ht="12.75" customHeight="1">
      <c r="B2" s="258" t="s">
        <v>126</v>
      </c>
      <c r="F2" s="259" t="s">
        <v>199</v>
      </c>
    </row>
    <row r="3" spans="2:6" ht="10.5" customHeight="1">
      <c r="B3" s="360" t="s">
        <v>127</v>
      </c>
      <c r="C3" s="362" t="s">
        <v>200</v>
      </c>
      <c r="D3" s="363"/>
      <c r="E3" s="363"/>
      <c r="F3" s="364"/>
    </row>
    <row r="4" spans="2:6" ht="10.5" customHeight="1">
      <c r="B4" s="361"/>
      <c r="C4" s="260" t="s">
        <v>298</v>
      </c>
      <c r="D4" s="260" t="s">
        <v>293</v>
      </c>
      <c r="E4" s="261" t="s">
        <v>128</v>
      </c>
      <c r="F4" s="262" t="s">
        <v>129</v>
      </c>
    </row>
    <row r="5" spans="2:6" ht="12.75" customHeight="1">
      <c r="B5" s="263" t="s">
        <v>130</v>
      </c>
      <c r="C5" s="264">
        <v>89282612</v>
      </c>
      <c r="D5" s="264">
        <v>88981232</v>
      </c>
      <c r="E5" s="264">
        <f>C5-D5</f>
        <v>301380</v>
      </c>
      <c r="F5" s="265">
        <f>IF(E5=0,0,IF(D5=0,"　　 皆増",IF(C5=0,"　　 皆減",ROUND(E5/D5*100,1))))</f>
        <v>0.3</v>
      </c>
    </row>
    <row r="6" spans="2:6" ht="10.5">
      <c r="B6" s="266" t="s">
        <v>202</v>
      </c>
      <c r="C6" s="267">
        <v>16160247</v>
      </c>
      <c r="D6" s="267">
        <v>16051062</v>
      </c>
      <c r="E6" s="267">
        <f>C6-D6</f>
        <v>109185</v>
      </c>
      <c r="F6" s="268">
        <f>IF(E6=0,0,IF(D6=0,"　　 皆増",IF(C6=0,"　　 皆減",ROUND(E6/D6*100,1))))</f>
        <v>0.7</v>
      </c>
    </row>
    <row r="7" spans="2:6" ht="10.5">
      <c r="B7" s="266" t="s">
        <v>253</v>
      </c>
      <c r="C7" s="267">
        <v>19311264</v>
      </c>
      <c r="D7" s="267">
        <v>20123090</v>
      </c>
      <c r="E7" s="267">
        <f>C7-D7</f>
        <v>-811826</v>
      </c>
      <c r="F7" s="268">
        <f>IF(E7=0,0,IF(D7=0,"　　 皆増",IF(C7=0,"　　 皆減",ROUND(E7/D7*100,1))))</f>
        <v>-4</v>
      </c>
    </row>
    <row r="8" spans="2:6" ht="10.5">
      <c r="B8" s="266" t="s">
        <v>131</v>
      </c>
      <c r="C8" s="269">
        <v>0</v>
      </c>
      <c r="D8" s="269">
        <v>0</v>
      </c>
      <c r="E8" s="269" t="s">
        <v>205</v>
      </c>
      <c r="F8" s="269" t="s">
        <v>205</v>
      </c>
    </row>
    <row r="9" spans="2:6" ht="10.5">
      <c r="B9" s="266" t="s">
        <v>132</v>
      </c>
      <c r="C9" s="269">
        <v>0</v>
      </c>
      <c r="D9" s="269">
        <v>0</v>
      </c>
      <c r="E9" s="269" t="s">
        <v>205</v>
      </c>
      <c r="F9" s="269" t="s">
        <v>205</v>
      </c>
    </row>
    <row r="10" spans="2:6" ht="10.5">
      <c r="B10" s="266" t="s">
        <v>133</v>
      </c>
      <c r="C10" s="267">
        <v>8114429</v>
      </c>
      <c r="D10" s="267">
        <v>8108617</v>
      </c>
      <c r="E10" s="267">
        <f t="shared" ref="E10:E54" si="0">C10-D10</f>
        <v>5812</v>
      </c>
      <c r="F10" s="268">
        <f>IF(E10=0,0,IF(D10=0,"　　 皆増",IF(C10=0,"　　 皆減",ROUND(E10/D10*100,2))))</f>
        <v>7.0000000000000007E-2</v>
      </c>
    </row>
    <row r="11" spans="2:6" ht="11.25" customHeight="1">
      <c r="B11" s="266" t="s">
        <v>134</v>
      </c>
      <c r="C11" s="267">
        <v>4535846</v>
      </c>
      <c r="D11" s="267">
        <v>4544886</v>
      </c>
      <c r="E11" s="267">
        <f t="shared" si="0"/>
        <v>-9040</v>
      </c>
      <c r="F11" s="268">
        <f t="shared" ref="F11:F54" si="1">IF(E11=0,0,IF(D11=0,"　　 皆増",IF(C11=0,"　　 皆減",ROUND(E11/D11*100,1))))</f>
        <v>-0.2</v>
      </c>
    </row>
    <row r="12" spans="2:6" ht="11.25" customHeight="1">
      <c r="B12" s="266" t="s">
        <v>254</v>
      </c>
      <c r="C12" s="267">
        <v>1275289</v>
      </c>
      <c r="D12" s="267">
        <v>1257112</v>
      </c>
      <c r="E12" s="267">
        <f>C12-D12</f>
        <v>18177</v>
      </c>
      <c r="F12" s="268">
        <f t="shared" si="1"/>
        <v>1.4</v>
      </c>
    </row>
    <row r="13" spans="2:6" ht="10.5">
      <c r="B13" s="266" t="s">
        <v>135</v>
      </c>
      <c r="C13" s="267">
        <v>16222239</v>
      </c>
      <c r="D13" s="267">
        <v>15474332</v>
      </c>
      <c r="E13" s="267">
        <f t="shared" si="0"/>
        <v>747907</v>
      </c>
      <c r="F13" s="268">
        <f t="shared" si="1"/>
        <v>4.8</v>
      </c>
    </row>
    <row r="14" spans="2:6" ht="10.5">
      <c r="B14" s="266" t="s">
        <v>136</v>
      </c>
      <c r="C14" s="267">
        <v>11511476</v>
      </c>
      <c r="D14" s="267">
        <v>11166290</v>
      </c>
      <c r="E14" s="267">
        <f t="shared" si="0"/>
        <v>345186</v>
      </c>
      <c r="F14" s="268">
        <f t="shared" si="1"/>
        <v>3.1</v>
      </c>
    </row>
    <row r="15" spans="2:6" ht="10.5">
      <c r="B15" s="270" t="s">
        <v>137</v>
      </c>
      <c r="C15" s="271">
        <f>SUM(C6:C14)</f>
        <v>77130790</v>
      </c>
      <c r="D15" s="271">
        <f>SUM(D6:D14)</f>
        <v>76725389</v>
      </c>
      <c r="E15" s="271">
        <f t="shared" si="0"/>
        <v>405401</v>
      </c>
      <c r="F15" s="272">
        <f t="shared" si="1"/>
        <v>0.5</v>
      </c>
    </row>
    <row r="16" spans="2:6" ht="10.5">
      <c r="B16" s="273" t="s">
        <v>138</v>
      </c>
      <c r="C16" s="274">
        <v>16299031</v>
      </c>
      <c r="D16" s="274">
        <v>16185240</v>
      </c>
      <c r="E16" s="274">
        <f t="shared" si="0"/>
        <v>113791</v>
      </c>
      <c r="F16" s="275">
        <f t="shared" si="1"/>
        <v>0.7</v>
      </c>
    </row>
    <row r="17" spans="1:6" ht="10.5">
      <c r="B17" s="266" t="s">
        <v>139</v>
      </c>
      <c r="C17" s="267">
        <v>13556699</v>
      </c>
      <c r="D17" s="267">
        <v>13574493</v>
      </c>
      <c r="E17" s="267">
        <f t="shared" si="0"/>
        <v>-17794</v>
      </c>
      <c r="F17" s="268">
        <f t="shared" si="1"/>
        <v>-0.1</v>
      </c>
    </row>
    <row r="18" spans="1:6" ht="10.5">
      <c r="B18" s="266" t="s">
        <v>140</v>
      </c>
      <c r="C18" s="267">
        <v>9635053</v>
      </c>
      <c r="D18" s="267">
        <v>9367187</v>
      </c>
      <c r="E18" s="267">
        <f t="shared" si="0"/>
        <v>267866</v>
      </c>
      <c r="F18" s="268">
        <f t="shared" si="1"/>
        <v>2.9</v>
      </c>
    </row>
    <row r="19" spans="1:6" ht="10.5">
      <c r="B19" s="266" t="s">
        <v>141</v>
      </c>
      <c r="C19" s="267">
        <v>7369004</v>
      </c>
      <c r="D19" s="267">
        <v>7402122</v>
      </c>
      <c r="E19" s="267">
        <f t="shared" si="0"/>
        <v>-33118</v>
      </c>
      <c r="F19" s="268">
        <f t="shared" si="1"/>
        <v>-0.4</v>
      </c>
    </row>
    <row r="20" spans="1:6" ht="10.5">
      <c r="B20" s="266" t="s">
        <v>142</v>
      </c>
      <c r="C20" s="267">
        <v>7131177</v>
      </c>
      <c r="D20" s="267">
        <v>7157703</v>
      </c>
      <c r="E20" s="267">
        <f t="shared" si="0"/>
        <v>-26526</v>
      </c>
      <c r="F20" s="268">
        <f t="shared" si="1"/>
        <v>-0.4</v>
      </c>
    </row>
    <row r="21" spans="1:6" ht="10.5">
      <c r="B21" s="266" t="s">
        <v>140</v>
      </c>
      <c r="C21" s="267">
        <v>4356403</v>
      </c>
      <c r="D21" s="267">
        <v>4237805</v>
      </c>
      <c r="E21" s="267">
        <f t="shared" si="0"/>
        <v>118598</v>
      </c>
      <c r="F21" s="268">
        <f t="shared" si="1"/>
        <v>2.8</v>
      </c>
    </row>
    <row r="22" spans="1:6" ht="10.5">
      <c r="B22" s="266" t="s">
        <v>211</v>
      </c>
      <c r="C22" s="267">
        <v>2938674</v>
      </c>
      <c r="D22" s="267">
        <v>2876331</v>
      </c>
      <c r="E22" s="267">
        <f t="shared" si="0"/>
        <v>62343</v>
      </c>
      <c r="F22" s="268">
        <f t="shared" si="1"/>
        <v>2.2000000000000002</v>
      </c>
    </row>
    <row r="23" spans="1:6" ht="10.5">
      <c r="B23" s="266" t="s">
        <v>212</v>
      </c>
      <c r="C23" s="267">
        <v>463067</v>
      </c>
      <c r="D23" s="267">
        <v>458970</v>
      </c>
      <c r="E23" s="267">
        <f t="shared" si="0"/>
        <v>4097</v>
      </c>
      <c r="F23" s="268">
        <f t="shared" si="1"/>
        <v>0.9</v>
      </c>
    </row>
    <row r="24" spans="1:6" ht="10.5">
      <c r="B24" s="266" t="s">
        <v>213</v>
      </c>
      <c r="C24" s="267">
        <v>81999213</v>
      </c>
      <c r="D24" s="267">
        <v>81961231</v>
      </c>
      <c r="E24" s="267">
        <f t="shared" si="0"/>
        <v>37982</v>
      </c>
      <c r="F24" s="268">
        <f t="shared" si="1"/>
        <v>0</v>
      </c>
    </row>
    <row r="25" spans="1:6" ht="10.5">
      <c r="B25" s="276" t="s">
        <v>288</v>
      </c>
      <c r="C25" s="267">
        <v>1240944</v>
      </c>
      <c r="D25" s="267">
        <v>1308450</v>
      </c>
      <c r="E25" s="267">
        <f t="shared" si="0"/>
        <v>-67506</v>
      </c>
      <c r="F25" s="268">
        <f t="shared" si="1"/>
        <v>-5.2</v>
      </c>
    </row>
    <row r="26" spans="1:6" ht="10.5">
      <c r="A26" s="256" t="s">
        <v>143</v>
      </c>
      <c r="B26" s="277" t="s">
        <v>144</v>
      </c>
      <c r="C26" s="278">
        <f>SUM(C16:C25)</f>
        <v>144989265</v>
      </c>
      <c r="D26" s="278">
        <f>SUM(D16:D25)</f>
        <v>144529532</v>
      </c>
      <c r="E26" s="278">
        <f t="shared" si="0"/>
        <v>459733</v>
      </c>
      <c r="F26" s="279">
        <f t="shared" si="1"/>
        <v>0.3</v>
      </c>
    </row>
    <row r="27" spans="1:6" ht="10.5">
      <c r="B27" s="266" t="s">
        <v>145</v>
      </c>
      <c r="C27" s="267">
        <v>52984783</v>
      </c>
      <c r="D27" s="267">
        <v>52571751</v>
      </c>
      <c r="E27" s="267">
        <f t="shared" si="0"/>
        <v>413032</v>
      </c>
      <c r="F27" s="268">
        <f t="shared" si="1"/>
        <v>0.8</v>
      </c>
    </row>
    <row r="28" spans="1:6" ht="10.5">
      <c r="B28" s="266" t="s">
        <v>146</v>
      </c>
      <c r="C28" s="267">
        <v>186488768</v>
      </c>
      <c r="D28" s="267">
        <v>180622895</v>
      </c>
      <c r="E28" s="267">
        <f t="shared" si="0"/>
        <v>5865873</v>
      </c>
      <c r="F28" s="268">
        <f t="shared" si="1"/>
        <v>3.2</v>
      </c>
    </row>
    <row r="29" spans="1:6" ht="10.5">
      <c r="B29" s="266" t="s">
        <v>147</v>
      </c>
      <c r="C29" s="267">
        <v>77497344</v>
      </c>
      <c r="D29" s="267">
        <v>77356699</v>
      </c>
      <c r="E29" s="267">
        <f t="shared" si="0"/>
        <v>140645</v>
      </c>
      <c r="F29" s="268">
        <f t="shared" si="1"/>
        <v>0.2</v>
      </c>
    </row>
    <row r="30" spans="1:6" ht="10.5">
      <c r="B30" s="266" t="s">
        <v>214</v>
      </c>
      <c r="C30" s="267">
        <v>120638193</v>
      </c>
      <c r="D30" s="267">
        <v>115651062</v>
      </c>
      <c r="E30" s="267">
        <f t="shared" si="0"/>
        <v>4987131</v>
      </c>
      <c r="F30" s="268">
        <f t="shared" si="1"/>
        <v>4.3</v>
      </c>
    </row>
    <row r="31" spans="1:6" ht="10.5">
      <c r="B31" s="280" t="s">
        <v>215</v>
      </c>
      <c r="C31" s="267">
        <v>83442864</v>
      </c>
      <c r="D31" s="267">
        <v>78924308</v>
      </c>
      <c r="E31" s="267">
        <f t="shared" si="0"/>
        <v>4518556</v>
      </c>
      <c r="F31" s="268">
        <f t="shared" si="1"/>
        <v>5.7</v>
      </c>
    </row>
    <row r="32" spans="1:6" ht="10.5">
      <c r="B32" s="266" t="s">
        <v>148</v>
      </c>
      <c r="C32" s="267">
        <v>49790695</v>
      </c>
      <c r="D32" s="267">
        <v>49711971</v>
      </c>
      <c r="E32" s="267">
        <f t="shared" si="0"/>
        <v>78724</v>
      </c>
      <c r="F32" s="268">
        <f t="shared" si="1"/>
        <v>0.2</v>
      </c>
    </row>
    <row r="33" spans="1:6" ht="10.5">
      <c r="B33" s="270" t="s">
        <v>149</v>
      </c>
      <c r="C33" s="271">
        <f>SUM(C27:C32)</f>
        <v>570842647</v>
      </c>
      <c r="D33" s="271">
        <f>SUM(D27:D32)</f>
        <v>554838686</v>
      </c>
      <c r="E33" s="271">
        <f t="shared" si="0"/>
        <v>16003961</v>
      </c>
      <c r="F33" s="272">
        <f t="shared" si="1"/>
        <v>2.9</v>
      </c>
    </row>
    <row r="34" spans="1:6" ht="10.5">
      <c r="B34" s="273" t="s">
        <v>150</v>
      </c>
      <c r="C34" s="274">
        <v>6239901</v>
      </c>
      <c r="D34" s="274">
        <v>6542444</v>
      </c>
      <c r="E34" s="274">
        <f t="shared" si="0"/>
        <v>-302543</v>
      </c>
      <c r="F34" s="275">
        <f t="shared" si="1"/>
        <v>-4.5999999999999996</v>
      </c>
    </row>
    <row r="35" spans="1:6" ht="10.5">
      <c r="B35" s="266" t="s">
        <v>216</v>
      </c>
      <c r="C35" s="267">
        <v>1527924</v>
      </c>
      <c r="D35" s="267">
        <v>1533105</v>
      </c>
      <c r="E35" s="267">
        <f t="shared" si="0"/>
        <v>-5181</v>
      </c>
      <c r="F35" s="268">
        <f t="shared" si="1"/>
        <v>-0.3</v>
      </c>
    </row>
    <row r="36" spans="1:6" ht="10.5">
      <c r="B36" s="266" t="s">
        <v>151</v>
      </c>
      <c r="C36" s="267">
        <v>10854206</v>
      </c>
      <c r="D36" s="267">
        <v>10838058</v>
      </c>
      <c r="E36" s="267">
        <f t="shared" si="0"/>
        <v>16148</v>
      </c>
      <c r="F36" s="268">
        <f t="shared" si="1"/>
        <v>0.1</v>
      </c>
    </row>
    <row r="37" spans="1:6" ht="10.5">
      <c r="B37" s="277" t="s">
        <v>260</v>
      </c>
      <c r="C37" s="278">
        <f>SUM(C34:C36)</f>
        <v>18622031</v>
      </c>
      <c r="D37" s="278">
        <f>SUM(D34:D36)</f>
        <v>18913607</v>
      </c>
      <c r="E37" s="278">
        <f t="shared" si="0"/>
        <v>-291576</v>
      </c>
      <c r="F37" s="279">
        <f t="shared" si="1"/>
        <v>-1.5</v>
      </c>
    </row>
    <row r="38" spans="1:6" ht="10.5">
      <c r="B38" s="266" t="s">
        <v>152</v>
      </c>
      <c r="C38" s="267">
        <v>11433213</v>
      </c>
      <c r="D38" s="267">
        <v>11239886</v>
      </c>
      <c r="E38" s="267">
        <f t="shared" si="0"/>
        <v>193327</v>
      </c>
      <c r="F38" s="268">
        <f t="shared" si="1"/>
        <v>1.7</v>
      </c>
    </row>
    <row r="39" spans="1:6" ht="10.5">
      <c r="B39" s="266" t="s">
        <v>217</v>
      </c>
      <c r="C39" s="267">
        <v>2686533</v>
      </c>
      <c r="D39" s="267">
        <v>2712538</v>
      </c>
      <c r="E39" s="267">
        <f t="shared" si="0"/>
        <v>-26005</v>
      </c>
      <c r="F39" s="268">
        <f t="shared" si="1"/>
        <v>-1</v>
      </c>
    </row>
    <row r="40" spans="1:6" ht="10.5">
      <c r="B40" s="266" t="s">
        <v>218</v>
      </c>
      <c r="C40" s="267">
        <v>5935153</v>
      </c>
      <c r="D40" s="267">
        <v>5997054</v>
      </c>
      <c r="E40" s="267">
        <f t="shared" si="0"/>
        <v>-61901</v>
      </c>
      <c r="F40" s="268">
        <f t="shared" si="1"/>
        <v>-1</v>
      </c>
    </row>
    <row r="41" spans="1:6" ht="10.5">
      <c r="B41" s="266" t="s">
        <v>201</v>
      </c>
      <c r="C41" s="267">
        <v>53112155</v>
      </c>
      <c r="D41" s="267">
        <v>52087600</v>
      </c>
      <c r="E41" s="267">
        <f t="shared" si="0"/>
        <v>1024555</v>
      </c>
      <c r="F41" s="268">
        <f t="shared" si="1"/>
        <v>2</v>
      </c>
    </row>
    <row r="42" spans="1:6" ht="10.5">
      <c r="B42" s="266" t="s">
        <v>153</v>
      </c>
      <c r="C42" s="267">
        <v>2247767</v>
      </c>
      <c r="D42" s="267">
        <v>2219244</v>
      </c>
      <c r="E42" s="267">
        <f t="shared" si="0"/>
        <v>28523</v>
      </c>
      <c r="F42" s="268">
        <f t="shared" si="1"/>
        <v>1.3</v>
      </c>
    </row>
    <row r="43" spans="1:6" ht="10.5">
      <c r="A43" s="281"/>
      <c r="B43" s="270" t="s">
        <v>261</v>
      </c>
      <c r="C43" s="271">
        <f>SUM(C38:C42)</f>
        <v>75414821</v>
      </c>
      <c r="D43" s="271">
        <f>SUM(D38:D42)</f>
        <v>74256322</v>
      </c>
      <c r="E43" s="271">
        <f t="shared" si="0"/>
        <v>1158499</v>
      </c>
      <c r="F43" s="272">
        <f t="shared" si="1"/>
        <v>1.6</v>
      </c>
    </row>
    <row r="44" spans="1:6" ht="10.5">
      <c r="B44" s="263" t="s">
        <v>257</v>
      </c>
      <c r="C44" s="264">
        <v>15992300</v>
      </c>
      <c r="D44" s="264">
        <v>15526720</v>
      </c>
      <c r="E44" s="264">
        <f t="shared" ref="E44:E49" si="2">C44-D44</f>
        <v>465580</v>
      </c>
      <c r="F44" s="265">
        <f t="shared" ref="F44:F49" si="3">IF(E44=0,0,IF(D44=0,"　　 皆増",IF(C44=0,"　　 皆減",ROUND(E44/D44*100,1))))</f>
        <v>3</v>
      </c>
    </row>
    <row r="45" spans="1:6" ht="11.25" customHeight="1">
      <c r="B45" s="263" t="s">
        <v>258</v>
      </c>
      <c r="C45" s="264">
        <v>19186357</v>
      </c>
      <c r="D45" s="264">
        <v>19445105</v>
      </c>
      <c r="E45" s="264">
        <f t="shared" si="2"/>
        <v>-258748</v>
      </c>
      <c r="F45" s="265">
        <f t="shared" si="3"/>
        <v>-1.3</v>
      </c>
    </row>
    <row r="46" spans="1:6" ht="11.25" customHeight="1">
      <c r="B46" s="263" t="s">
        <v>274</v>
      </c>
      <c r="C46" s="264">
        <v>7068402</v>
      </c>
      <c r="D46" s="282">
        <v>7112529</v>
      </c>
      <c r="E46" s="264">
        <f t="shared" si="2"/>
        <v>-44127</v>
      </c>
      <c r="F46" s="265">
        <f t="shared" si="3"/>
        <v>-0.6</v>
      </c>
    </row>
    <row r="47" spans="1:6" ht="11.25" customHeight="1">
      <c r="B47" s="263" t="s">
        <v>297</v>
      </c>
      <c r="C47" s="264">
        <v>7243071</v>
      </c>
      <c r="D47" s="282">
        <v>4452274</v>
      </c>
      <c r="E47" s="264">
        <f t="shared" si="2"/>
        <v>2790797</v>
      </c>
      <c r="F47" s="265">
        <f t="shared" si="3"/>
        <v>62.7</v>
      </c>
    </row>
    <row r="48" spans="1:6" ht="11.25" customHeight="1">
      <c r="B48" s="263" t="s">
        <v>309</v>
      </c>
      <c r="C48" s="264">
        <v>6743414</v>
      </c>
      <c r="D48" s="282">
        <v>12360523</v>
      </c>
      <c r="E48" s="264">
        <f t="shared" si="2"/>
        <v>-5617109</v>
      </c>
      <c r="F48" s="265">
        <f t="shared" si="3"/>
        <v>-45.4</v>
      </c>
    </row>
    <row r="49" spans="2:6" ht="11.25" customHeight="1">
      <c r="B49" s="263" t="s">
        <v>310</v>
      </c>
      <c r="C49" s="264">
        <v>6451111</v>
      </c>
      <c r="D49" s="282">
        <v>0</v>
      </c>
      <c r="E49" s="264">
        <f t="shared" si="2"/>
        <v>6451111</v>
      </c>
      <c r="F49" s="265" t="str">
        <f t="shared" si="3"/>
        <v>　　 皆増</v>
      </c>
    </row>
    <row r="50" spans="2:6" ht="12.75" customHeight="1">
      <c r="B50" s="283" t="s">
        <v>154</v>
      </c>
      <c r="C50" s="284">
        <f>C5+C15+C26+C33+C37+C43+C45+C44+C46+C47+C48+C49</f>
        <v>1038966821</v>
      </c>
      <c r="D50" s="284">
        <f>D5+D15+D26+D33+D37+D43+D45+D44+D46+D47+D48+D49</f>
        <v>1017141919</v>
      </c>
      <c r="E50" s="284">
        <f t="shared" si="0"/>
        <v>21824902</v>
      </c>
      <c r="F50" s="285">
        <f t="shared" si="1"/>
        <v>2.1</v>
      </c>
    </row>
    <row r="51" spans="2:6" ht="12.75" customHeight="1">
      <c r="B51" s="286"/>
      <c r="C51" s="287"/>
      <c r="D51" s="287"/>
      <c r="E51" s="287"/>
      <c r="F51" s="288"/>
    </row>
    <row r="52" spans="2:6" ht="10.5" customHeight="1">
      <c r="B52" s="360" t="s">
        <v>127</v>
      </c>
      <c r="C52" s="362" t="s">
        <v>198</v>
      </c>
      <c r="D52" s="363"/>
      <c r="E52" s="363"/>
      <c r="F52" s="364"/>
    </row>
    <row r="53" spans="2:6" ht="10.5" customHeight="1">
      <c r="B53" s="361"/>
      <c r="C53" s="260" t="str">
        <f>C4</f>
        <v>令和５年度</v>
      </c>
      <c r="D53" s="260" t="str">
        <f>D4</f>
        <v>令和４年度</v>
      </c>
      <c r="E53" s="261" t="s">
        <v>128</v>
      </c>
      <c r="F53" s="289" t="s">
        <v>129</v>
      </c>
    </row>
    <row r="54" spans="2:6" ht="10.5">
      <c r="B54" s="266" t="s">
        <v>236</v>
      </c>
      <c r="C54" s="267">
        <v>239643</v>
      </c>
      <c r="D54" s="267">
        <v>187819</v>
      </c>
      <c r="E54" s="267">
        <f t="shared" si="0"/>
        <v>51824</v>
      </c>
      <c r="F54" s="290">
        <f t="shared" si="1"/>
        <v>27.6</v>
      </c>
    </row>
    <row r="55" spans="2:6" ht="10.5">
      <c r="B55" s="266" t="s">
        <v>237</v>
      </c>
      <c r="C55" s="267">
        <v>45485</v>
      </c>
      <c r="D55" s="267">
        <v>56692</v>
      </c>
      <c r="E55" s="267">
        <f t="shared" ref="E55:E70" si="4">C55-D55</f>
        <v>-11207</v>
      </c>
      <c r="F55" s="290">
        <f t="shared" ref="F55:F70" si="5">IF(E55=0,0,IF(D55=0,"　　 皆増",IF(C55=0,"　　 皆減",ROUND(E55/D55*100,1))))</f>
        <v>-19.8</v>
      </c>
    </row>
    <row r="56" spans="2:6" ht="10.5">
      <c r="B56" s="266" t="s">
        <v>312</v>
      </c>
      <c r="C56" s="267">
        <v>62487</v>
      </c>
      <c r="D56" s="267">
        <v>73027</v>
      </c>
      <c r="E56" s="267">
        <f t="shared" si="4"/>
        <v>-10540</v>
      </c>
      <c r="F56" s="290">
        <f t="shared" si="5"/>
        <v>-14.4</v>
      </c>
    </row>
    <row r="57" spans="2:6" ht="10.5">
      <c r="B57" s="266" t="s">
        <v>313</v>
      </c>
      <c r="C57" s="267">
        <v>2515264</v>
      </c>
      <c r="D57" s="267">
        <v>2453260</v>
      </c>
      <c r="E57" s="267">
        <f t="shared" si="4"/>
        <v>62004</v>
      </c>
      <c r="F57" s="290">
        <f t="shared" si="5"/>
        <v>2.5</v>
      </c>
    </row>
    <row r="58" spans="2:6" ht="10.5">
      <c r="B58" s="266" t="s">
        <v>238</v>
      </c>
      <c r="C58" s="267">
        <v>474605</v>
      </c>
      <c r="D58" s="267">
        <v>489331</v>
      </c>
      <c r="E58" s="267">
        <f t="shared" si="4"/>
        <v>-14726</v>
      </c>
      <c r="F58" s="290">
        <f t="shared" si="5"/>
        <v>-3</v>
      </c>
    </row>
    <row r="59" spans="2:6" ht="10.5">
      <c r="B59" s="266" t="s">
        <v>239</v>
      </c>
      <c r="C59" s="269">
        <v>0</v>
      </c>
      <c r="D59" s="269">
        <v>0</v>
      </c>
      <c r="E59" s="269" t="s">
        <v>205</v>
      </c>
      <c r="F59" s="269" t="s">
        <v>205</v>
      </c>
    </row>
    <row r="60" spans="2:6" ht="10.5">
      <c r="B60" s="266" t="s">
        <v>240</v>
      </c>
      <c r="C60" s="267">
        <v>3507623</v>
      </c>
      <c r="D60" s="267">
        <v>3442435</v>
      </c>
      <c r="E60" s="267">
        <f t="shared" si="4"/>
        <v>65188</v>
      </c>
      <c r="F60" s="290">
        <f t="shared" si="5"/>
        <v>1.9</v>
      </c>
    </row>
    <row r="61" spans="2:6" ht="10.5">
      <c r="B61" s="266" t="s">
        <v>241</v>
      </c>
      <c r="C61" s="267">
        <v>3019346</v>
      </c>
      <c r="D61" s="267">
        <v>3886845</v>
      </c>
      <c r="E61" s="267">
        <f t="shared" si="4"/>
        <v>-867499</v>
      </c>
      <c r="F61" s="290">
        <f t="shared" si="5"/>
        <v>-22.3</v>
      </c>
    </row>
    <row r="62" spans="2:6" ht="10.5">
      <c r="B62" s="266" t="s">
        <v>242</v>
      </c>
      <c r="C62" s="267">
        <v>85506913</v>
      </c>
      <c r="D62" s="267">
        <v>85946841</v>
      </c>
      <c r="E62" s="267">
        <f t="shared" si="4"/>
        <v>-439928</v>
      </c>
      <c r="F62" s="290">
        <f t="shared" si="5"/>
        <v>-0.5</v>
      </c>
    </row>
    <row r="63" spans="2:6" ht="10.5">
      <c r="B63" s="266" t="s">
        <v>289</v>
      </c>
      <c r="C63" s="267">
        <v>2732591</v>
      </c>
      <c r="D63" s="267">
        <v>3746928</v>
      </c>
      <c r="E63" s="267">
        <f t="shared" si="4"/>
        <v>-1014337</v>
      </c>
      <c r="F63" s="290">
        <f t="shared" si="5"/>
        <v>-27.1</v>
      </c>
    </row>
    <row r="64" spans="2:6" ht="10.5">
      <c r="B64" s="266" t="s">
        <v>290</v>
      </c>
      <c r="C64" s="267">
        <v>233964</v>
      </c>
      <c r="D64" s="267">
        <v>26755</v>
      </c>
      <c r="E64" s="267">
        <f t="shared" si="4"/>
        <v>207209</v>
      </c>
      <c r="F64" s="290">
        <f t="shared" si="5"/>
        <v>774.5</v>
      </c>
    </row>
    <row r="65" spans="2:6" ht="10.5">
      <c r="B65" s="266" t="s">
        <v>243</v>
      </c>
      <c r="C65" s="267">
        <v>0</v>
      </c>
      <c r="D65" s="267">
        <v>0</v>
      </c>
      <c r="E65" s="291" t="s">
        <v>205</v>
      </c>
      <c r="F65" s="290" t="s">
        <v>205</v>
      </c>
    </row>
    <row r="66" spans="2:6" ht="10.5">
      <c r="B66" s="266" t="s">
        <v>244</v>
      </c>
      <c r="C66" s="267">
        <v>270465</v>
      </c>
      <c r="D66" s="267">
        <v>238258</v>
      </c>
      <c r="E66" s="267">
        <f t="shared" si="4"/>
        <v>32207</v>
      </c>
      <c r="F66" s="290">
        <f t="shared" si="5"/>
        <v>13.5</v>
      </c>
    </row>
    <row r="67" spans="2:6" ht="10.5">
      <c r="B67" s="266" t="s">
        <v>245</v>
      </c>
      <c r="C67" s="267">
        <v>20349059</v>
      </c>
      <c r="D67" s="267">
        <v>21169326</v>
      </c>
      <c r="E67" s="267">
        <f t="shared" si="4"/>
        <v>-820267</v>
      </c>
      <c r="F67" s="290">
        <f t="shared" si="5"/>
        <v>-3.9</v>
      </c>
    </row>
    <row r="68" spans="2:6" ht="10.5">
      <c r="B68" s="266" t="s">
        <v>246</v>
      </c>
      <c r="C68" s="267">
        <v>0</v>
      </c>
      <c r="D68" s="267">
        <v>0</v>
      </c>
      <c r="E68" s="291" t="s">
        <v>205</v>
      </c>
      <c r="F68" s="290" t="s">
        <v>205</v>
      </c>
    </row>
    <row r="69" spans="2:6" ht="10.5">
      <c r="B69" s="266" t="s">
        <v>247</v>
      </c>
      <c r="C69" s="269">
        <v>0</v>
      </c>
      <c r="D69" s="269">
        <v>0</v>
      </c>
      <c r="E69" s="269" t="s">
        <v>205</v>
      </c>
      <c r="F69" s="269" t="s">
        <v>205</v>
      </c>
    </row>
    <row r="70" spans="2:6" ht="10.5">
      <c r="B70" s="266" t="s">
        <v>248</v>
      </c>
      <c r="C70" s="269">
        <v>11363388</v>
      </c>
      <c r="D70" s="269">
        <v>11824314</v>
      </c>
      <c r="E70" s="269">
        <f t="shared" si="4"/>
        <v>-460926</v>
      </c>
      <c r="F70" s="292">
        <f t="shared" si="5"/>
        <v>-3.9</v>
      </c>
    </row>
    <row r="71" spans="2:6" ht="10.5">
      <c r="B71" s="266" t="s">
        <v>249</v>
      </c>
      <c r="C71" s="267">
        <v>0</v>
      </c>
      <c r="D71" s="267">
        <v>0</v>
      </c>
      <c r="E71" s="291" t="s">
        <v>205</v>
      </c>
      <c r="F71" s="290" t="s">
        <v>205</v>
      </c>
    </row>
    <row r="72" spans="2:6" ht="10.5">
      <c r="B72" s="266"/>
      <c r="C72" s="269"/>
      <c r="D72" s="269"/>
      <c r="E72" s="269"/>
      <c r="F72" s="269"/>
    </row>
    <row r="73" spans="2:6" ht="10.5">
      <c r="B73" s="277" t="s">
        <v>155</v>
      </c>
      <c r="C73" s="278">
        <f>SUM(C54:C72)</f>
        <v>130320833</v>
      </c>
      <c r="D73" s="278">
        <f>SUM(D54:D72)</f>
        <v>133541831</v>
      </c>
      <c r="E73" s="278">
        <f>C73-D73</f>
        <v>-3220998</v>
      </c>
      <c r="F73" s="293">
        <f>IF(E73=0,0,IF(D73=0,"　　 皆増",IF(C73=0,"　　 皆減",ROUND(E73/D73*100,1))))</f>
        <v>-2.4</v>
      </c>
    </row>
    <row r="74" spans="2:6" ht="10.5">
      <c r="B74" s="294"/>
      <c r="C74" s="295"/>
      <c r="D74" s="295"/>
      <c r="E74" s="295"/>
      <c r="F74" s="296"/>
    </row>
    <row r="75" spans="2:6" ht="10.5">
      <c r="B75" s="360" t="s">
        <v>127</v>
      </c>
      <c r="C75" s="365" t="s">
        <v>255</v>
      </c>
      <c r="D75" s="366"/>
      <c r="E75" s="366"/>
      <c r="F75" s="367"/>
    </row>
    <row r="76" spans="2:6" ht="10.5">
      <c r="B76" s="361"/>
      <c r="C76" s="260" t="str">
        <f>C4</f>
        <v>令和５年度</v>
      </c>
      <c r="D76" s="260" t="str">
        <f>D4</f>
        <v>令和４年度</v>
      </c>
      <c r="E76" s="261" t="s">
        <v>128</v>
      </c>
      <c r="F76" s="289" t="s">
        <v>129</v>
      </c>
    </row>
    <row r="77" spans="2:6" ht="10.5">
      <c r="B77" s="266" t="s">
        <v>203</v>
      </c>
      <c r="C77" s="267">
        <v>121253862</v>
      </c>
      <c r="D77" s="267">
        <v>115435510</v>
      </c>
      <c r="E77" s="267">
        <f>C77-D77</f>
        <v>5818352</v>
      </c>
      <c r="F77" s="290">
        <f>IF(E77=0,0,IF(D77=0,"　　 皆増",IF(C77=0,"　　 皆減",ROUND(E77/D77*100,1))))</f>
        <v>5</v>
      </c>
    </row>
    <row r="78" spans="2:6" ht="10.5">
      <c r="B78" s="266" t="s">
        <v>206</v>
      </c>
      <c r="C78" s="267">
        <v>4445655</v>
      </c>
      <c r="D78" s="267">
        <v>4460374</v>
      </c>
      <c r="E78" s="267">
        <f>C78-D78</f>
        <v>-14719</v>
      </c>
      <c r="F78" s="290">
        <f>IF(E78=0,0,IF(D78=0,"　　 皆増",IF(C78=0,"　　 皆減",ROUND(E78/D78*100,1))))</f>
        <v>-0.3</v>
      </c>
    </row>
    <row r="79" spans="2:6" ht="10.5">
      <c r="B79" s="270" t="s">
        <v>204</v>
      </c>
      <c r="C79" s="271">
        <f>SUM(C77:C78)</f>
        <v>125699517</v>
      </c>
      <c r="D79" s="271">
        <f>SUM(D77:D78)</f>
        <v>119895884</v>
      </c>
      <c r="E79" s="271">
        <f>C79-D79</f>
        <v>5803633</v>
      </c>
      <c r="F79" s="297">
        <f>IF(E79=0,0,IF(D79=0,"　　 皆増",IF(C79=0,"　　 皆減",ROUND(E79/D79*100,1))))</f>
        <v>4.8</v>
      </c>
    </row>
    <row r="80" spans="2:6" ht="10.5">
      <c r="B80" s="286"/>
      <c r="C80" s="287"/>
      <c r="D80" s="287"/>
      <c r="E80" s="287"/>
      <c r="F80" s="298"/>
    </row>
    <row r="81" spans="2:6" ht="12.75" customHeight="1">
      <c r="B81" s="283" t="s">
        <v>156</v>
      </c>
      <c r="C81" s="284">
        <f>C50+C73+C79</f>
        <v>1294987171</v>
      </c>
      <c r="D81" s="284">
        <f>D50+D73+D79</f>
        <v>1270579634</v>
      </c>
      <c r="E81" s="284">
        <f>C81-D81</f>
        <v>24407537</v>
      </c>
      <c r="F81" s="299">
        <f>IF(E81=0,0,IF(D81=0,"　　 皆増",IF(C81=0,"　　 皆減",ROUND(E81/D81*100,1))))</f>
        <v>1.9</v>
      </c>
    </row>
    <row r="82" spans="2:6" ht="12.75" customHeight="1">
      <c r="B82" s="300" t="s">
        <v>256</v>
      </c>
      <c r="C82" s="264">
        <v>18956644</v>
      </c>
      <c r="D82" s="264">
        <v>35753331</v>
      </c>
      <c r="E82" s="264">
        <f>C82-D82</f>
        <v>-16796687</v>
      </c>
      <c r="F82" s="301">
        <f>IF(E82=0,0,IF(D82=0,"　　 皆増",IF(C82=0,"　　 皆減",ROUND(E82/D82*100,1))))</f>
        <v>-47</v>
      </c>
    </row>
    <row r="83" spans="2:6" ht="12.75" customHeight="1">
      <c r="B83" s="283" t="s">
        <v>157</v>
      </c>
      <c r="C83" s="284">
        <f>SUM(C81-C82)</f>
        <v>1276030527</v>
      </c>
      <c r="D83" s="284">
        <f>SUM(D81-D82)</f>
        <v>1234826303</v>
      </c>
      <c r="E83" s="284">
        <f>C83-D83</f>
        <v>41204224</v>
      </c>
      <c r="F83" s="299">
        <f>IF(E83=0,0,IF(D83=0,"　　 皆増",IF(C83=0,"　　 皆減",ROUND(E83/D83*100,1))))</f>
        <v>3.3</v>
      </c>
    </row>
    <row r="84" spans="2:6" ht="12.75" customHeight="1">
      <c r="B84" s="302" t="s">
        <v>259</v>
      </c>
      <c r="C84" s="303">
        <v>1151282381</v>
      </c>
      <c r="D84" s="284">
        <v>1151282381</v>
      </c>
      <c r="E84" s="284">
        <f>C84-D84</f>
        <v>0</v>
      </c>
      <c r="F84" s="299">
        <f>IF(E84=0,0,IF(D84=0,"　　 皆増",IF(C84=0,"　　 皆減",ROUND(E84/D84*100,1))))</f>
        <v>0</v>
      </c>
    </row>
    <row r="85" spans="2:6" ht="10.5" customHeight="1">
      <c r="B85" s="258" t="s">
        <v>262</v>
      </c>
    </row>
  </sheetData>
  <mergeCells count="6">
    <mergeCell ref="B52:B53"/>
    <mergeCell ref="C52:F52"/>
    <mergeCell ref="B3:B4"/>
    <mergeCell ref="C3:F3"/>
    <mergeCell ref="C75:F75"/>
    <mergeCell ref="B75:B76"/>
  </mergeCells>
  <phoneticPr fontId="9"/>
  <pageMargins left="0.98425196850393704" right="0.39370078740157483" top="0.51181102362204722" bottom="0.39370078740157483" header="0.51181102362204722" footer="0.51181102362204722"/>
  <pageSetup paperSize="9" scale="93" orientation="portrait" r:id="rId1"/>
  <headerFooter alignWithMargins="0"/>
  <rowBreaks count="1" manualBreakCount="1">
    <brk id="8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50"/>
  <sheetViews>
    <sheetView view="pageBreakPreview" zoomScale="145" zoomScaleNormal="130" zoomScaleSheetLayoutView="145" workbookViewId="0"/>
  </sheetViews>
  <sheetFormatPr defaultRowHeight="9.9499999999999993" customHeight="1"/>
  <cols>
    <col min="1" max="1" width="3.5" style="56" customWidth="1"/>
    <col min="2" max="2" width="7.875" style="56" customWidth="1"/>
    <col min="3" max="3" width="17.5" style="56" customWidth="1"/>
    <col min="4" max="6" width="12.625" style="58" customWidth="1"/>
    <col min="7" max="7" width="9.125" style="57" customWidth="1"/>
    <col min="8" max="16384" width="9" style="56"/>
  </cols>
  <sheetData>
    <row r="1" spans="2:7" s="61" customFormat="1" ht="14.25" customHeight="1">
      <c r="B1" s="392" t="s">
        <v>296</v>
      </c>
      <c r="C1" s="392"/>
      <c r="D1" s="392"/>
      <c r="E1" s="392"/>
      <c r="F1" s="392"/>
      <c r="G1" s="392"/>
    </row>
    <row r="2" spans="2:7" s="61" customFormat="1" ht="14.25" customHeight="1">
      <c r="B2" s="61" t="s">
        <v>158</v>
      </c>
      <c r="D2" s="62"/>
      <c r="E2" s="62"/>
      <c r="F2" s="393" t="s">
        <v>208</v>
      </c>
      <c r="G2" s="393"/>
    </row>
    <row r="3" spans="2:7" s="61" customFormat="1" ht="14.25" customHeight="1">
      <c r="B3" s="394" t="s">
        <v>159</v>
      </c>
      <c r="C3" s="395"/>
      <c r="D3" s="63" t="s">
        <v>298</v>
      </c>
      <c r="E3" s="63" t="s">
        <v>293</v>
      </c>
      <c r="F3" s="64" t="s">
        <v>128</v>
      </c>
      <c r="G3" s="65" t="s">
        <v>207</v>
      </c>
    </row>
    <row r="4" spans="2:7" s="61" customFormat="1" ht="14.25" customHeight="1">
      <c r="B4" s="396" t="s">
        <v>160</v>
      </c>
      <c r="C4" s="60" t="s">
        <v>161</v>
      </c>
      <c r="D4" s="68">
        <v>10053909</v>
      </c>
      <c r="E4" s="68">
        <v>9954299</v>
      </c>
      <c r="F4" s="68">
        <f>D4-E4</f>
        <v>99610</v>
      </c>
      <c r="G4" s="69">
        <f t="shared" ref="G4:G26" si="0">IF(F4=0,0,IF(E4=0,"　　　 皆増",IF(D4=0,"　　　 皆減",ROUND(F4/E4*100,1))))</f>
        <v>1</v>
      </c>
    </row>
    <row r="5" spans="2:7" s="61" customFormat="1" ht="14.25" customHeight="1">
      <c r="B5" s="396"/>
      <c r="C5" s="59" t="s">
        <v>162</v>
      </c>
      <c r="D5" s="80">
        <v>17112662</v>
      </c>
      <c r="E5" s="80">
        <v>17084087</v>
      </c>
      <c r="F5" s="80">
        <f t="shared" ref="F5:F49" si="1">D5-E5</f>
        <v>28575</v>
      </c>
      <c r="G5" s="81">
        <f t="shared" si="0"/>
        <v>0.2</v>
      </c>
    </row>
    <row r="6" spans="2:7" s="61" customFormat="1" ht="14.25" customHeight="1">
      <c r="B6" s="396"/>
      <c r="C6" s="59" t="s">
        <v>264</v>
      </c>
      <c r="D6" s="80">
        <v>402833699</v>
      </c>
      <c r="E6" s="80">
        <v>393470759</v>
      </c>
      <c r="F6" s="80">
        <f t="shared" si="1"/>
        <v>9362940</v>
      </c>
      <c r="G6" s="81">
        <f t="shared" si="0"/>
        <v>2.4</v>
      </c>
    </row>
    <row r="7" spans="2:7" s="61" customFormat="1" ht="14.25" customHeight="1">
      <c r="B7" s="396"/>
      <c r="C7" s="66" t="s">
        <v>163</v>
      </c>
      <c r="D7" s="82">
        <v>27970327</v>
      </c>
      <c r="E7" s="82">
        <v>28148662</v>
      </c>
      <c r="F7" s="82">
        <f t="shared" si="1"/>
        <v>-178335</v>
      </c>
      <c r="G7" s="83">
        <f t="shared" si="0"/>
        <v>-0.6</v>
      </c>
    </row>
    <row r="8" spans="2:7" s="61" customFormat="1" ht="14.25" customHeight="1">
      <c r="B8" s="396"/>
      <c r="C8" s="77" t="s">
        <v>164</v>
      </c>
      <c r="D8" s="71">
        <f>D4+D6</f>
        <v>412887608</v>
      </c>
      <c r="E8" s="71">
        <f>E4+E6</f>
        <v>403425058</v>
      </c>
      <c r="F8" s="71">
        <f t="shared" si="1"/>
        <v>9462550</v>
      </c>
      <c r="G8" s="73">
        <f t="shared" si="0"/>
        <v>2.2999999999999998</v>
      </c>
    </row>
    <row r="9" spans="2:7" s="61" customFormat="1" ht="14.25" customHeight="1">
      <c r="B9" s="396"/>
      <c r="C9" s="77" t="s">
        <v>165</v>
      </c>
      <c r="D9" s="71">
        <f>D5+D7</f>
        <v>45082989</v>
      </c>
      <c r="E9" s="71">
        <f>E5+E7</f>
        <v>45232749</v>
      </c>
      <c r="F9" s="71">
        <f t="shared" si="1"/>
        <v>-149760</v>
      </c>
      <c r="G9" s="73">
        <f t="shared" si="0"/>
        <v>-0.3</v>
      </c>
    </row>
    <row r="10" spans="2:7" s="61" customFormat="1" ht="14.25" customHeight="1">
      <c r="B10" s="396"/>
      <c r="C10" s="78" t="s">
        <v>166</v>
      </c>
      <c r="D10" s="75">
        <f>D8+D9</f>
        <v>457970597</v>
      </c>
      <c r="E10" s="75">
        <f>E8+E9</f>
        <v>448657807</v>
      </c>
      <c r="F10" s="75">
        <f t="shared" si="1"/>
        <v>9312790</v>
      </c>
      <c r="G10" s="79">
        <f t="shared" si="0"/>
        <v>2.1</v>
      </c>
    </row>
    <row r="11" spans="2:7" s="61" customFormat="1" ht="14.25" customHeight="1">
      <c r="B11" s="396" t="s">
        <v>167</v>
      </c>
      <c r="C11" s="60" t="s">
        <v>168</v>
      </c>
      <c r="D11" s="68">
        <v>149848436</v>
      </c>
      <c r="E11" s="68">
        <v>148311730</v>
      </c>
      <c r="F11" s="68">
        <f t="shared" si="1"/>
        <v>1536706</v>
      </c>
      <c r="G11" s="69">
        <f t="shared" si="0"/>
        <v>1</v>
      </c>
    </row>
    <row r="12" spans="2:7" s="61" customFormat="1" ht="14.25" customHeight="1">
      <c r="B12" s="396"/>
      <c r="C12" s="59" t="s">
        <v>169</v>
      </c>
      <c r="D12" s="80">
        <v>158190782</v>
      </c>
      <c r="E12" s="80">
        <v>153659822</v>
      </c>
      <c r="F12" s="80">
        <f t="shared" si="1"/>
        <v>4530960</v>
      </c>
      <c r="G12" s="81">
        <f t="shared" si="0"/>
        <v>2.9</v>
      </c>
    </row>
    <row r="13" spans="2:7" s="61" customFormat="1" ht="14.25" customHeight="1">
      <c r="B13" s="396"/>
      <c r="C13" s="66" t="s">
        <v>170</v>
      </c>
      <c r="D13" s="82">
        <v>50952676</v>
      </c>
      <c r="E13" s="82">
        <v>50603824</v>
      </c>
      <c r="F13" s="82">
        <f t="shared" si="1"/>
        <v>348852</v>
      </c>
      <c r="G13" s="83">
        <f t="shared" si="0"/>
        <v>0.7</v>
      </c>
    </row>
    <row r="14" spans="2:7" s="61" customFormat="1" ht="14.25" customHeight="1">
      <c r="B14" s="396"/>
      <c r="C14" s="78" t="s">
        <v>171</v>
      </c>
      <c r="D14" s="75">
        <f>SUM(D11:D13)</f>
        <v>358991894</v>
      </c>
      <c r="E14" s="75">
        <f>SUM(E11:E13)</f>
        <v>352575376</v>
      </c>
      <c r="F14" s="75">
        <f t="shared" si="1"/>
        <v>6416518</v>
      </c>
      <c r="G14" s="79">
        <f t="shared" si="0"/>
        <v>1.8</v>
      </c>
    </row>
    <row r="15" spans="2:7" s="70" customFormat="1" ht="14.25" customHeight="1">
      <c r="B15" s="397" t="s">
        <v>172</v>
      </c>
      <c r="C15" s="398"/>
      <c r="D15" s="68">
        <v>10381426</v>
      </c>
      <c r="E15" s="68">
        <v>10034913</v>
      </c>
      <c r="F15" s="68">
        <f t="shared" si="1"/>
        <v>346513</v>
      </c>
      <c r="G15" s="69">
        <f t="shared" si="0"/>
        <v>3.5</v>
      </c>
    </row>
    <row r="16" spans="2:7" s="61" customFormat="1" ht="14.25" customHeight="1">
      <c r="B16" s="382" t="s">
        <v>265</v>
      </c>
      <c r="C16" s="383"/>
      <c r="D16" s="80">
        <v>626711</v>
      </c>
      <c r="E16" s="80">
        <v>601308</v>
      </c>
      <c r="F16" s="80">
        <f>D16-E16</f>
        <v>25403</v>
      </c>
      <c r="G16" s="90">
        <f>IF(F16=0,0,IF(E16=0,"　　　 皆増",IF(D16=0,"　　　 皆減",ROUND(F16/E16*100,1))))</f>
        <v>4.2</v>
      </c>
    </row>
    <row r="17" spans="2:7" s="61" customFormat="1" ht="14.25" customHeight="1">
      <c r="B17" s="382" t="s">
        <v>173</v>
      </c>
      <c r="C17" s="383"/>
      <c r="D17" s="80">
        <v>36695771</v>
      </c>
      <c r="E17" s="80">
        <v>36910845</v>
      </c>
      <c r="F17" s="80">
        <f t="shared" si="1"/>
        <v>-215074</v>
      </c>
      <c r="G17" s="81">
        <f t="shared" si="0"/>
        <v>-0.6</v>
      </c>
    </row>
    <row r="18" spans="2:7" s="61" customFormat="1" ht="14.25" customHeight="1">
      <c r="B18" s="382" t="s">
        <v>174</v>
      </c>
      <c r="C18" s="383"/>
      <c r="D18" s="80">
        <v>17979</v>
      </c>
      <c r="E18" s="80">
        <v>18310</v>
      </c>
      <c r="F18" s="80">
        <f t="shared" si="1"/>
        <v>-331</v>
      </c>
      <c r="G18" s="81">
        <f t="shared" si="0"/>
        <v>-1.8</v>
      </c>
    </row>
    <row r="19" spans="2:7" s="61" customFormat="1" ht="14.25" customHeight="1">
      <c r="B19" s="382" t="s">
        <v>175</v>
      </c>
      <c r="C19" s="383"/>
      <c r="D19" s="80">
        <v>7398583</v>
      </c>
      <c r="E19" s="80">
        <v>7215868</v>
      </c>
      <c r="F19" s="80">
        <f t="shared" si="1"/>
        <v>182715</v>
      </c>
      <c r="G19" s="81">
        <f t="shared" si="0"/>
        <v>2.5</v>
      </c>
    </row>
    <row r="20" spans="2:7" s="61" customFormat="1" ht="14.25" customHeight="1">
      <c r="B20" s="382" t="s">
        <v>176</v>
      </c>
      <c r="C20" s="383"/>
      <c r="D20" s="80">
        <v>83200</v>
      </c>
      <c r="E20" s="80">
        <v>436527</v>
      </c>
      <c r="F20" s="80">
        <f t="shared" si="1"/>
        <v>-353327</v>
      </c>
      <c r="G20" s="81">
        <f t="shared" si="0"/>
        <v>-80.900000000000006</v>
      </c>
    </row>
    <row r="21" spans="2:7" s="61" customFormat="1" ht="14.25" customHeight="1">
      <c r="B21" s="382" t="s">
        <v>177</v>
      </c>
      <c r="C21" s="383"/>
      <c r="D21" s="80">
        <v>6050303</v>
      </c>
      <c r="E21" s="80">
        <v>3876332</v>
      </c>
      <c r="F21" s="80">
        <f t="shared" si="1"/>
        <v>2173971</v>
      </c>
      <c r="G21" s="81">
        <f t="shared" si="0"/>
        <v>56.1</v>
      </c>
    </row>
    <row r="22" spans="2:7" s="61" customFormat="1" ht="14.25" customHeight="1">
      <c r="B22" s="382" t="s">
        <v>178</v>
      </c>
      <c r="C22" s="383"/>
      <c r="D22" s="80">
        <v>4140688</v>
      </c>
      <c r="E22" s="80">
        <v>5721133</v>
      </c>
      <c r="F22" s="80">
        <f>D22-E22</f>
        <v>-1580445</v>
      </c>
      <c r="G22" s="81">
        <f>IF(F22=0,0,IF(E22=0,"　　　 皆増",IF(D22=0,"　　　 皆減",ROUND(F22/E22*100,1))))</f>
        <v>-27.6</v>
      </c>
    </row>
    <row r="23" spans="2:7" s="61" customFormat="1" ht="14.25" customHeight="1">
      <c r="B23" s="382" t="s">
        <v>275</v>
      </c>
      <c r="C23" s="383"/>
      <c r="D23" s="80">
        <v>9251159</v>
      </c>
      <c r="E23" s="80">
        <v>9702043</v>
      </c>
      <c r="F23" s="80">
        <f>D23-E23</f>
        <v>-450884</v>
      </c>
      <c r="G23" s="81">
        <f>IF(F23=0,0,IF(E23=0,"　　　 皆増",IF(D23=0,"　　　 皆減",ROUND(F23/E23*100,1))))</f>
        <v>-4.5999999999999996</v>
      </c>
    </row>
    <row r="24" spans="2:7" s="61" customFormat="1" ht="14.25" customHeight="1">
      <c r="B24" s="382" t="s">
        <v>179</v>
      </c>
      <c r="C24" s="383"/>
      <c r="D24" s="80">
        <v>155407456</v>
      </c>
      <c r="E24" s="80">
        <v>140230411</v>
      </c>
      <c r="F24" s="80">
        <f t="shared" si="1"/>
        <v>15177045</v>
      </c>
      <c r="G24" s="81">
        <f t="shared" si="0"/>
        <v>10.8</v>
      </c>
    </row>
    <row r="25" spans="2:7" s="61" customFormat="1" ht="14.25" customHeight="1">
      <c r="B25" s="382" t="s">
        <v>180</v>
      </c>
      <c r="C25" s="383"/>
      <c r="D25" s="80">
        <v>2150877</v>
      </c>
      <c r="E25" s="80">
        <v>2339579</v>
      </c>
      <c r="F25" s="80">
        <f t="shared" si="1"/>
        <v>-188702</v>
      </c>
      <c r="G25" s="81">
        <f t="shared" si="0"/>
        <v>-8.1</v>
      </c>
    </row>
    <row r="26" spans="2:7" s="61" customFormat="1" ht="14.25" customHeight="1">
      <c r="B26" s="382" t="s">
        <v>181</v>
      </c>
      <c r="C26" s="383"/>
      <c r="D26" s="80">
        <v>1167977</v>
      </c>
      <c r="E26" s="80">
        <v>1080644</v>
      </c>
      <c r="F26" s="80">
        <f t="shared" si="1"/>
        <v>87333</v>
      </c>
      <c r="G26" s="81">
        <f t="shared" si="0"/>
        <v>8.1</v>
      </c>
    </row>
    <row r="27" spans="2:7" s="61" customFormat="1" ht="14.25" customHeight="1">
      <c r="B27" s="382" t="s">
        <v>182</v>
      </c>
      <c r="C27" s="383"/>
      <c r="D27" s="80">
        <v>0</v>
      </c>
      <c r="E27" s="80">
        <v>0</v>
      </c>
      <c r="F27" s="84" t="s">
        <v>205</v>
      </c>
      <c r="G27" s="84" t="s">
        <v>205</v>
      </c>
    </row>
    <row r="28" spans="2:7" s="61" customFormat="1" ht="14.25" customHeight="1">
      <c r="B28" s="382" t="s">
        <v>183</v>
      </c>
      <c r="C28" s="383"/>
      <c r="D28" s="80">
        <v>4945837</v>
      </c>
      <c r="E28" s="80">
        <v>5075924</v>
      </c>
      <c r="F28" s="80">
        <f>D28-E28</f>
        <v>-130087</v>
      </c>
      <c r="G28" s="81">
        <f>IF(F28=0,0,IF(E28=0,"　　　 皆増",IF(D28=0,"　　　 皆減",ROUND(F28/E28*100,1))))</f>
        <v>-2.6</v>
      </c>
    </row>
    <row r="29" spans="2:7" s="61" customFormat="1" ht="14.25" customHeight="1">
      <c r="B29" s="382" t="s">
        <v>276</v>
      </c>
      <c r="C29" s="383"/>
      <c r="D29" s="80">
        <v>2078991</v>
      </c>
      <c r="E29" s="80">
        <v>2494672</v>
      </c>
      <c r="F29" s="80">
        <f>D29-E29</f>
        <v>-415681</v>
      </c>
      <c r="G29" s="90">
        <f>IF(F29=0,0,IF(E29=0,"　　　 皆増",IF(D29=0,"　　　 皆減",ROUND(F29/E29*100,1))))</f>
        <v>-16.7</v>
      </c>
    </row>
    <row r="30" spans="2:7" s="61" customFormat="1" ht="14.25" customHeight="1">
      <c r="B30" s="382" t="s">
        <v>270</v>
      </c>
      <c r="C30" s="383"/>
      <c r="D30" s="80">
        <v>0</v>
      </c>
      <c r="E30" s="80">
        <v>0</v>
      </c>
      <c r="F30" s="84" t="s">
        <v>205</v>
      </c>
      <c r="G30" s="84" t="s">
        <v>205</v>
      </c>
    </row>
    <row r="31" spans="2:7" s="61" customFormat="1" ht="14.25" customHeight="1">
      <c r="B31" s="382" t="s">
        <v>235</v>
      </c>
      <c r="C31" s="383"/>
      <c r="D31" s="80">
        <v>4558136</v>
      </c>
      <c r="E31" s="80">
        <v>4817944</v>
      </c>
      <c r="F31" s="80">
        <f>D31-E31</f>
        <v>-259808</v>
      </c>
      <c r="G31" s="81">
        <f>IF(F31=0,0,IF(E31=0,"　　　 皆増",IF(D31=0,"　　　 皆減",ROUND(F31/E31*100,1))))</f>
        <v>-5.4</v>
      </c>
    </row>
    <row r="32" spans="2:7" s="61" customFormat="1" ht="14.25" customHeight="1">
      <c r="B32" s="382" t="s">
        <v>184</v>
      </c>
      <c r="C32" s="383"/>
      <c r="D32" s="80">
        <v>21620</v>
      </c>
      <c r="E32" s="80">
        <v>20215</v>
      </c>
      <c r="F32" s="80">
        <f>D32-E32</f>
        <v>1405</v>
      </c>
      <c r="G32" s="81">
        <f>IF(F32=0,0,IF(E32=0,"　　　 皆増",IF(D32=0,"　　　 皆減",ROUND(F32/E32*100,1))))</f>
        <v>7</v>
      </c>
    </row>
    <row r="33" spans="2:7" s="61" customFormat="1" ht="14.25" customHeight="1">
      <c r="B33" s="382" t="s">
        <v>185</v>
      </c>
      <c r="C33" s="383"/>
      <c r="D33" s="80">
        <v>11978566</v>
      </c>
      <c r="E33" s="80">
        <v>12041253</v>
      </c>
      <c r="F33" s="80">
        <f t="shared" si="1"/>
        <v>-62687</v>
      </c>
      <c r="G33" s="81">
        <f>IF(F33=0,0,IF(E33=0,"　　　 皆増",IF(D33=0,"　　　 皆減",ROUND(F33/E33*100,1))))</f>
        <v>-0.5</v>
      </c>
    </row>
    <row r="34" spans="2:7" s="61" customFormat="1" ht="14.25" customHeight="1">
      <c r="B34" s="382" t="s">
        <v>186</v>
      </c>
      <c r="C34" s="383"/>
      <c r="D34" s="80">
        <v>0</v>
      </c>
      <c r="E34" s="80">
        <v>0</v>
      </c>
      <c r="F34" s="84" t="s">
        <v>205</v>
      </c>
      <c r="G34" s="84" t="s">
        <v>205</v>
      </c>
    </row>
    <row r="35" spans="2:7" s="61" customFormat="1" ht="14.25" customHeight="1">
      <c r="B35" s="382" t="s">
        <v>266</v>
      </c>
      <c r="C35" s="383"/>
      <c r="D35" s="80">
        <v>1002508</v>
      </c>
      <c r="E35" s="80">
        <v>1000181</v>
      </c>
      <c r="F35" s="80">
        <f t="shared" si="1"/>
        <v>2327</v>
      </c>
      <c r="G35" s="90">
        <f>IF(F35=0,0,IF(E35=0,"　　　 皆増",IF(D35=0,"　　　 皆減",ROUND(F35/E35*100,1))))</f>
        <v>0.2</v>
      </c>
    </row>
    <row r="36" spans="2:7" s="61" customFormat="1" ht="14.25" customHeight="1">
      <c r="B36" s="384" t="s">
        <v>187</v>
      </c>
      <c r="C36" s="385"/>
      <c r="D36" s="85">
        <v>1104226</v>
      </c>
      <c r="E36" s="85">
        <v>1138896</v>
      </c>
      <c r="F36" s="85">
        <f t="shared" si="1"/>
        <v>-34670</v>
      </c>
      <c r="G36" s="86">
        <f t="shared" ref="G36:G49" si="2">IF(F36=0,0,IF(E36=0,"　　　 皆増",IF(D36=0,"　　　 皆減",ROUND(F36/E36*100,1))))</f>
        <v>-3</v>
      </c>
    </row>
    <row r="37" spans="2:7" s="61" customFormat="1" ht="14.25" customHeight="1">
      <c r="B37" s="376" t="s">
        <v>166</v>
      </c>
      <c r="C37" s="377"/>
      <c r="D37" s="71">
        <f>D10+D14+SUM(D15:D36)</f>
        <v>1076024505</v>
      </c>
      <c r="E37" s="71">
        <f>E10+E14+SUM(E15:E36)</f>
        <v>1045990181</v>
      </c>
      <c r="F37" s="75">
        <f t="shared" si="1"/>
        <v>30034324</v>
      </c>
      <c r="G37" s="76">
        <f t="shared" si="2"/>
        <v>2.9</v>
      </c>
    </row>
    <row r="38" spans="2:7" s="61" customFormat="1" ht="14.25" customHeight="1">
      <c r="B38" s="386" t="s">
        <v>250</v>
      </c>
      <c r="C38" s="387"/>
      <c r="D38" s="68">
        <v>2671</v>
      </c>
      <c r="E38" s="68">
        <v>4390</v>
      </c>
      <c r="F38" s="68">
        <f>D38-E38</f>
        <v>-1719</v>
      </c>
      <c r="G38" s="69">
        <f>IF(F38=0,0,IF(E38=0,"　　　 皆増",IF(D38=0,"　　　 皆減",ROUND(F38/E38*100,1))))</f>
        <v>-39.200000000000003</v>
      </c>
    </row>
    <row r="39" spans="2:7" s="61" customFormat="1" ht="14.25" customHeight="1">
      <c r="B39" s="390" t="s">
        <v>267</v>
      </c>
      <c r="C39" s="391"/>
      <c r="D39" s="80">
        <v>6805056</v>
      </c>
      <c r="E39" s="80">
        <v>7349487</v>
      </c>
      <c r="F39" s="80">
        <f>D39-E39</f>
        <v>-544431</v>
      </c>
      <c r="G39" s="81">
        <f>IF(F39=0,0,IF(E39=0,"　　　 皆増",IF(D39=0,"　　　 皆減",ROUND(F39/E39*100,1))))</f>
        <v>-7.4</v>
      </c>
    </row>
    <row r="40" spans="2:7" s="61" customFormat="1" ht="14.25" customHeight="1">
      <c r="B40" s="390" t="s">
        <v>268</v>
      </c>
      <c r="C40" s="391"/>
      <c r="D40" s="80">
        <v>0</v>
      </c>
      <c r="E40" s="80">
        <v>0</v>
      </c>
      <c r="F40" s="84" t="s">
        <v>205</v>
      </c>
      <c r="G40" s="84" t="s">
        <v>205</v>
      </c>
    </row>
    <row r="41" spans="2:7" s="61" customFormat="1" ht="14.25" customHeight="1">
      <c r="B41" s="374" t="s">
        <v>269</v>
      </c>
      <c r="C41" s="375"/>
      <c r="D41" s="85">
        <v>0</v>
      </c>
      <c r="E41" s="85">
        <v>0</v>
      </c>
      <c r="F41" s="91" t="s">
        <v>205</v>
      </c>
      <c r="G41" s="84" t="s">
        <v>205</v>
      </c>
    </row>
    <row r="42" spans="2:7" s="61" customFormat="1" ht="14.25" customHeight="1">
      <c r="B42" s="376" t="s">
        <v>209</v>
      </c>
      <c r="C42" s="377"/>
      <c r="D42" s="74">
        <f>D37+SUM(D38:D41)</f>
        <v>1082832232</v>
      </c>
      <c r="E42" s="74">
        <f>E37+SUM(E38:E41)</f>
        <v>1053344058</v>
      </c>
      <c r="F42" s="75">
        <f t="shared" si="1"/>
        <v>29488174</v>
      </c>
      <c r="G42" s="76">
        <f t="shared" si="2"/>
        <v>2.8</v>
      </c>
    </row>
    <row r="43" spans="2:7" s="61" customFormat="1" ht="14.25" customHeight="1">
      <c r="B43" s="378" t="s">
        <v>188</v>
      </c>
      <c r="C43" s="379"/>
      <c r="D43" s="87">
        <v>33606</v>
      </c>
      <c r="E43" s="87">
        <v>25505</v>
      </c>
      <c r="F43" s="89">
        <f t="shared" si="1"/>
        <v>8101</v>
      </c>
      <c r="G43" s="88">
        <f t="shared" si="2"/>
        <v>31.8</v>
      </c>
    </row>
    <row r="44" spans="2:7" s="61" customFormat="1" ht="14.25" customHeight="1">
      <c r="B44" s="376" t="s">
        <v>210</v>
      </c>
      <c r="C44" s="377"/>
      <c r="D44" s="71">
        <f>D42-D43</f>
        <v>1082798626</v>
      </c>
      <c r="E44" s="71">
        <f>E42-E43</f>
        <v>1053318553</v>
      </c>
      <c r="F44" s="72">
        <f t="shared" si="1"/>
        <v>29480073</v>
      </c>
      <c r="G44" s="73">
        <f t="shared" si="2"/>
        <v>2.8</v>
      </c>
    </row>
    <row r="45" spans="2:7" s="61" customFormat="1" ht="14.25" customHeight="1">
      <c r="B45" s="380" t="s">
        <v>189</v>
      </c>
      <c r="C45" s="381"/>
      <c r="D45" s="68">
        <v>60139</v>
      </c>
      <c r="E45" s="68">
        <v>190893</v>
      </c>
      <c r="F45" s="68">
        <f t="shared" si="1"/>
        <v>-130754</v>
      </c>
      <c r="G45" s="69">
        <f>IF(F45=0,0,IF(E45=0,"　　　 皆増",IF(D45=0,"　　　 皆減",ROUND(F45/E45*100,1))))</f>
        <v>-68.5</v>
      </c>
    </row>
    <row r="46" spans="2:7" s="61" customFormat="1" ht="14.25" customHeight="1">
      <c r="B46" s="388" t="s">
        <v>190</v>
      </c>
      <c r="C46" s="389"/>
      <c r="D46" s="71">
        <f>D44+D45</f>
        <v>1082858765</v>
      </c>
      <c r="E46" s="71">
        <f>E44+E45</f>
        <v>1053509446</v>
      </c>
      <c r="F46" s="71">
        <f t="shared" si="1"/>
        <v>29349319</v>
      </c>
      <c r="G46" s="73">
        <f t="shared" si="2"/>
        <v>2.8</v>
      </c>
    </row>
    <row r="47" spans="2:7" s="61" customFormat="1" ht="14.25" customHeight="1">
      <c r="B47" s="368" t="s">
        <v>294</v>
      </c>
      <c r="C47" s="369"/>
      <c r="D47" s="80">
        <f>'（3）基準財政需要額対前年度比較'!C83</f>
        <v>1276030527</v>
      </c>
      <c r="E47" s="80">
        <f>'（3）基準財政需要額対前年度比較'!D83</f>
        <v>1234826303</v>
      </c>
      <c r="F47" s="80">
        <f t="shared" si="1"/>
        <v>41204224</v>
      </c>
      <c r="G47" s="81">
        <f t="shared" si="2"/>
        <v>3.3</v>
      </c>
    </row>
    <row r="48" spans="2:7" s="61" customFormat="1" ht="14.25" customHeight="1">
      <c r="B48" s="370" t="s">
        <v>191</v>
      </c>
      <c r="C48" s="371"/>
      <c r="D48" s="80">
        <v>-3299</v>
      </c>
      <c r="E48" s="80">
        <v>12731</v>
      </c>
      <c r="F48" s="80">
        <f t="shared" si="1"/>
        <v>-16030</v>
      </c>
      <c r="G48" s="81">
        <f>IF(F48=0,0,IF(E48=0,"　　　 皆増",IF(D48=0,"　　　 皆減",ROUND(F48/E48*100,1))))</f>
        <v>-125.9</v>
      </c>
    </row>
    <row r="49" spans="2:7" s="61" customFormat="1" ht="14.25" customHeight="1">
      <c r="B49" s="372" t="s">
        <v>192</v>
      </c>
      <c r="C49" s="373"/>
      <c r="D49" s="75">
        <f>D47+D48</f>
        <v>1276027228</v>
      </c>
      <c r="E49" s="75">
        <f>E47+E48</f>
        <v>1234839034</v>
      </c>
      <c r="F49" s="75">
        <f t="shared" si="1"/>
        <v>41188194</v>
      </c>
      <c r="G49" s="79">
        <f t="shared" si="2"/>
        <v>3.3</v>
      </c>
    </row>
    <row r="50" spans="2:7" s="61" customFormat="1" ht="14.25" customHeight="1">
      <c r="B50" s="61" t="s">
        <v>263</v>
      </c>
      <c r="D50" s="62"/>
      <c r="E50" s="62"/>
      <c r="F50" s="62"/>
      <c r="G50" s="67"/>
    </row>
  </sheetData>
  <mergeCells count="40">
    <mergeCell ref="B17:C17"/>
    <mergeCell ref="B18:C18"/>
    <mergeCell ref="B19:C19"/>
    <mergeCell ref="B26:C26"/>
    <mergeCell ref="B32:C32"/>
    <mergeCell ref="B33:C33"/>
    <mergeCell ref="B23:C23"/>
    <mergeCell ref="B29:C29"/>
    <mergeCell ref="B1:G1"/>
    <mergeCell ref="F2:G2"/>
    <mergeCell ref="B3:C3"/>
    <mergeCell ref="B4:B10"/>
    <mergeCell ref="B11:B14"/>
    <mergeCell ref="B15:C15"/>
    <mergeCell ref="B16:C16"/>
    <mergeCell ref="B31:C31"/>
    <mergeCell ref="B20:C20"/>
    <mergeCell ref="B21:C21"/>
    <mergeCell ref="B22:C22"/>
    <mergeCell ref="B27:C27"/>
    <mergeCell ref="B28:C28"/>
    <mergeCell ref="B30:C30"/>
    <mergeCell ref="B24:C24"/>
    <mergeCell ref="B25:C25"/>
    <mergeCell ref="B35:C35"/>
    <mergeCell ref="B36:C36"/>
    <mergeCell ref="B37:C37"/>
    <mergeCell ref="B38:C38"/>
    <mergeCell ref="B46:C46"/>
    <mergeCell ref="B34:C34"/>
    <mergeCell ref="B40:C40"/>
    <mergeCell ref="B39:C39"/>
    <mergeCell ref="B47:C47"/>
    <mergeCell ref="B48:C48"/>
    <mergeCell ref="B49:C49"/>
    <mergeCell ref="B41:C41"/>
    <mergeCell ref="B42:C42"/>
    <mergeCell ref="B43:C43"/>
    <mergeCell ref="B44:C44"/>
    <mergeCell ref="B45:C45"/>
  </mergeCells>
  <phoneticPr fontId="9"/>
  <pageMargins left="0.98425196850393704"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(1)普通交付税市町村別決定額</vt:lpstr>
      <vt:lpstr>交付額順</vt:lpstr>
      <vt:lpstr>増減額順</vt:lpstr>
      <vt:lpstr>増減率順</vt:lpstr>
      <vt:lpstr>(2)各市町村別決定額調</vt:lpstr>
      <vt:lpstr>（3）基準財政需要額対前年度比較</vt:lpstr>
      <vt:lpstr>（4）基準財政収入額対前年度比較</vt:lpstr>
      <vt:lpstr>'(1)普通交付税市町村別決定額'!Print_Area</vt:lpstr>
      <vt:lpstr>'(2)各市町村別決定額調'!Print_Area</vt:lpstr>
      <vt:lpstr>'（3）基準財政需要額対前年度比較'!Print_Area</vt:lpstr>
      <vt:lpstr>'（4）基準財政収入額対前年度比較'!Print_Area</vt:lpstr>
      <vt:lpstr>交付額順!Print_Area</vt:lpstr>
      <vt:lpstr>増減率順!Print_Area</vt:lpstr>
      <vt:lpstr>'(1)普通交付税市町村別決定額'!Print_Titles</vt:lpstr>
      <vt:lpstr>'(2)各市町村別決定額調'!Print_Titles</vt:lpstr>
      <vt:lpstr>'（3）基準財政需要額対前年度比較'!Print_Titles</vt:lpstr>
      <vt:lpstr>交付額順!Print_Titles</vt:lpstr>
      <vt:lpstr>増減額順!Print_Titles</vt:lpstr>
      <vt:lpstr>増減率順!Print_Titles</vt:lpstr>
    </vt:vector>
  </TitlesOfParts>
  <Company>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庶務係長</dc:creator>
  <cp:lastModifiedBy>近藤拓海</cp:lastModifiedBy>
  <cp:lastPrinted>2023-12-12T23:01:58Z</cp:lastPrinted>
  <dcterms:created xsi:type="dcterms:W3CDTF">1999-04-02T06:42:12Z</dcterms:created>
  <dcterms:modified xsi:type="dcterms:W3CDTF">2023-12-12T23:02:06Z</dcterms:modified>
</cp:coreProperties>
</file>