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filterPrivacy="1"/>
  <xr:revisionPtr revIDLastSave="0" documentId="13_ncr:1_{DDC39534-55F8-4AB4-BA59-74EEC13F7B9E}" xr6:coauthVersionLast="36" xr6:coauthVersionMax="36" xr10:uidLastSave="{00000000-0000-0000-0000-000000000000}"/>
  <bookViews>
    <workbookView xWindow="0" yWindow="0" windowWidth="22260" windowHeight="12645" xr2:uid="{00000000-000D-0000-FFFF-FFFF00000000}"/>
  </bookViews>
  <sheets>
    <sheet name="作成手順（初めに読んでください）" sheetId="4" r:id="rId1"/>
    <sheet name="申請書" sheetId="1" r:id="rId2"/>
    <sheet name="事業所一覧表" sheetId="2" r:id="rId3"/>
    <sheet name="送迎用車両" sheetId="40" r:id="rId4"/>
    <sheet name="登園管理システム及びICT" sheetId="41" r:id="rId5"/>
  </sheets>
  <externalReferences>
    <externalReference r:id="rId6"/>
    <externalReference r:id="rId7"/>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0">'作成手順（初めに読んでください）'!$A$1:$AL$19</definedName>
    <definedName name="_xlnm.Print_Area" localSheetId="1">申請書!$A$1:$U$43</definedName>
    <definedName name="_xlnm.Print_Area" localSheetId="3">送迎用車両!$A$1:$S$73</definedName>
    <definedName name="_xlnm.Print_Area" localSheetId="4">登園管理システム及びICT!$A$1:$R$57</definedName>
    <definedName name="_xlnm.Print_Area">#REF!</definedName>
    <definedName name="syuukeihyou11">[1]集計表２!$A$3:$AD$109</definedName>
    <definedName name="キット名">[2]!抗原キット[[#All],[品目名]]</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5" i="1" l="1"/>
  <c r="C23" i="1"/>
  <c r="I3" i="2" l="1"/>
  <c r="I4" i="2"/>
  <c r="N5" i="41" l="1"/>
  <c r="K5" i="40"/>
  <c r="I5" i="2" l="1"/>
  <c r="I6" i="2"/>
  <c r="I7" i="2"/>
  <c r="I8" i="2"/>
  <c r="I9" i="2"/>
  <c r="I10" i="2"/>
  <c r="I11" i="2"/>
  <c r="I12" i="2"/>
  <c r="I13" i="2"/>
  <c r="I14" i="2"/>
  <c r="I15" i="2"/>
  <c r="I16" i="2"/>
  <c r="I17" i="2"/>
  <c r="J42" i="41" l="1"/>
  <c r="J43" i="41"/>
  <c r="J44" i="41"/>
  <c r="J45" i="41"/>
  <c r="J46" i="41"/>
  <c r="J47" i="41"/>
  <c r="J48" i="41"/>
  <c r="J49" i="41"/>
  <c r="J50" i="41"/>
  <c r="J51" i="41"/>
  <c r="J52" i="41"/>
  <c r="J53" i="41"/>
  <c r="I24" i="40"/>
  <c r="J57" i="40"/>
  <c r="J58" i="40"/>
  <c r="J59" i="40"/>
  <c r="J60" i="40"/>
  <c r="J61" i="40"/>
  <c r="J62" i="40"/>
  <c r="J63" i="40"/>
  <c r="J64" i="40"/>
  <c r="J65" i="40"/>
  <c r="J66" i="40"/>
  <c r="J67" i="40"/>
  <c r="J68" i="40"/>
  <c r="J69" i="40"/>
  <c r="J36" i="40"/>
  <c r="J37" i="40"/>
  <c r="J38" i="40"/>
  <c r="J39" i="40"/>
  <c r="J40" i="40"/>
  <c r="J41" i="40"/>
  <c r="J42" i="40"/>
  <c r="J43" i="40"/>
  <c r="J44" i="40"/>
  <c r="J45" i="40"/>
  <c r="J46" i="40"/>
  <c r="J47" i="40"/>
  <c r="J48" i="40"/>
  <c r="J25" i="40"/>
  <c r="J26" i="40"/>
  <c r="J27" i="40"/>
  <c r="I52" i="41" l="1"/>
  <c r="K52" i="41" s="1"/>
  <c r="I51" i="41"/>
  <c r="K51" i="41" s="1"/>
  <c r="I50" i="41"/>
  <c r="K50" i="41" s="1"/>
  <c r="I49" i="41"/>
  <c r="K49" i="41" s="1"/>
  <c r="K26" i="41"/>
  <c r="I26" i="41"/>
  <c r="K25" i="41"/>
  <c r="I25" i="41"/>
  <c r="L25" i="41" s="1"/>
  <c r="K24" i="41"/>
  <c r="L24" i="41" s="1"/>
  <c r="I24" i="41"/>
  <c r="K23" i="41"/>
  <c r="I23" i="41"/>
  <c r="L23" i="41" s="1"/>
  <c r="I65" i="40"/>
  <c r="I64" i="40"/>
  <c r="I63" i="40"/>
  <c r="I62" i="40"/>
  <c r="I61" i="40"/>
  <c r="I48" i="40"/>
  <c r="I47" i="40"/>
  <c r="I46" i="40"/>
  <c r="I45" i="40"/>
  <c r="I44" i="40"/>
  <c r="L26" i="41" l="1"/>
  <c r="H56" i="41"/>
  <c r="D56" i="41"/>
  <c r="I54" i="41"/>
  <c r="I48" i="41"/>
  <c r="K48" i="41" s="1"/>
  <c r="I47" i="41"/>
  <c r="K47" i="41" s="1"/>
  <c r="K46" i="41"/>
  <c r="I46" i="41"/>
  <c r="I45" i="41"/>
  <c r="K45" i="41" s="1"/>
  <c r="I44" i="41"/>
  <c r="K44" i="41" s="1"/>
  <c r="I43" i="41"/>
  <c r="K43" i="41" s="1"/>
  <c r="K42" i="41"/>
  <c r="I42" i="41"/>
  <c r="I41" i="41"/>
  <c r="I40" i="41"/>
  <c r="H34" i="41"/>
  <c r="D34" i="41"/>
  <c r="K32" i="41"/>
  <c r="I32" i="41"/>
  <c r="L32" i="41" s="1"/>
  <c r="K31" i="41"/>
  <c r="I31" i="41"/>
  <c r="K30" i="41"/>
  <c r="L30" i="41" s="1"/>
  <c r="I30" i="41"/>
  <c r="K28" i="41"/>
  <c r="I28" i="41"/>
  <c r="K27" i="41"/>
  <c r="I27" i="41"/>
  <c r="L27" i="41" s="1"/>
  <c r="K22" i="41"/>
  <c r="I22" i="41"/>
  <c r="K21" i="41"/>
  <c r="I21" i="41"/>
  <c r="K20" i="41"/>
  <c r="L20" i="41" s="1"/>
  <c r="I20" i="41"/>
  <c r="K19" i="41"/>
  <c r="I19" i="41"/>
  <c r="K18" i="41"/>
  <c r="I18" i="41"/>
  <c r="H72" i="40"/>
  <c r="G72" i="40"/>
  <c r="D72" i="40"/>
  <c r="I70" i="40"/>
  <c r="J70" i="40" s="1"/>
  <c r="I69" i="40"/>
  <c r="I68" i="40"/>
  <c r="I67" i="40"/>
  <c r="I66" i="40"/>
  <c r="I60" i="40"/>
  <c r="I59" i="40"/>
  <c r="I58" i="40"/>
  <c r="I57" i="40"/>
  <c r="I56" i="40"/>
  <c r="J56" i="40" s="1"/>
  <c r="H51" i="40"/>
  <c r="G51" i="40"/>
  <c r="D51" i="40"/>
  <c r="I49" i="40"/>
  <c r="J49" i="40" s="1"/>
  <c r="I43" i="40"/>
  <c r="I42" i="40"/>
  <c r="I41" i="40"/>
  <c r="I40" i="40"/>
  <c r="I39" i="40"/>
  <c r="I38" i="40"/>
  <c r="I37" i="40"/>
  <c r="I36" i="40"/>
  <c r="I35" i="40"/>
  <c r="J35" i="40" s="1"/>
  <c r="H30" i="40"/>
  <c r="G30" i="40"/>
  <c r="D30" i="40"/>
  <c r="I28" i="40"/>
  <c r="J28" i="40" s="1"/>
  <c r="I27" i="40"/>
  <c r="I26" i="40"/>
  <c r="I25" i="40"/>
  <c r="J24" i="40"/>
  <c r="J23" i="40"/>
  <c r="I23" i="40"/>
  <c r="E15" i="40"/>
  <c r="E14" i="40"/>
  <c r="F14" i="40" s="1"/>
  <c r="E13" i="40"/>
  <c r="E12" i="40"/>
  <c r="F12" i="40" s="1"/>
  <c r="E11" i="40"/>
  <c r="E10" i="40"/>
  <c r="F10" i="40" s="1"/>
  <c r="L18" i="41" l="1"/>
  <c r="J54" i="41"/>
  <c r="K54" i="41" s="1"/>
  <c r="J41" i="41"/>
  <c r="K41" i="41" s="1"/>
  <c r="J40" i="41"/>
  <c r="L19" i="41"/>
  <c r="L22" i="41"/>
  <c r="K34" i="41"/>
  <c r="L31" i="41"/>
  <c r="L28" i="41"/>
  <c r="L21" i="41"/>
  <c r="I51" i="40"/>
  <c r="J51" i="40"/>
  <c r="G12" i="40" s="1"/>
  <c r="J72" i="40"/>
  <c r="G14" i="40" s="1"/>
  <c r="J30" i="40"/>
  <c r="G10" i="40" s="1"/>
  <c r="F16" i="40"/>
  <c r="E16" i="40"/>
  <c r="I72" i="40"/>
  <c r="J56" i="41" l="1"/>
  <c r="K40" i="41"/>
  <c r="K56" i="41" s="1"/>
  <c r="H22" i="2" s="1"/>
  <c r="L34" i="41"/>
  <c r="G22" i="2" s="1"/>
  <c r="G16" i="40"/>
  <c r="F22" i="2" s="1"/>
  <c r="I22" i="2" l="1"/>
  <c r="G18" i="2"/>
  <c r="H18" i="2"/>
  <c r="F18" i="2"/>
  <c r="V30" i="1"/>
  <c r="V9" i="1"/>
  <c r="V5" i="1"/>
  <c r="I18" i="2" l="1"/>
  <c r="J2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6" authorId="0" shapeId="0" xr:uid="{5BEDBB88-FB01-4274-A038-3909C3B9EC9C}">
      <text>
        <r>
          <rPr>
            <b/>
            <sz val="9"/>
            <color indexed="81"/>
            <rFont val="ＭＳ ゴシック"/>
            <family val="3"/>
            <charset val="128"/>
          </rPr>
          <t>補助金申請に関する担当者名を記入してください。
電話番号は、担当者と連絡がとれる電話番号を記入してください。</t>
        </r>
      </text>
    </comment>
  </commentList>
</comments>
</file>

<file path=xl/sharedStrings.xml><?xml version="1.0" encoding="utf-8"?>
<sst xmlns="http://schemas.openxmlformats.org/spreadsheetml/2006/main" count="309" uniqueCount="196">
  <si>
    <t>様式第１号</t>
    <rPh sb="0" eb="2">
      <t>ヨウシキ</t>
    </rPh>
    <rPh sb="2" eb="3">
      <t>ダイ</t>
    </rPh>
    <rPh sb="4" eb="5">
      <t>ゴウ</t>
    </rPh>
    <phoneticPr fontId="3"/>
  </si>
  <si>
    <t>令和</t>
    <rPh sb="0" eb="2">
      <t>レイワ</t>
    </rPh>
    <phoneticPr fontId="3"/>
  </si>
  <si>
    <t>年</t>
    <rPh sb="0" eb="1">
      <t>ネン</t>
    </rPh>
    <phoneticPr fontId="3"/>
  </si>
  <si>
    <t>月</t>
    <rPh sb="0" eb="1">
      <t>ガツ</t>
    </rPh>
    <phoneticPr fontId="3"/>
  </si>
  <si>
    <t>（宛先）埼玉県知事</t>
    <rPh sb="1" eb="3">
      <t>アテサキ</t>
    </rPh>
    <rPh sb="4" eb="6">
      <t>サイタマ</t>
    </rPh>
    <rPh sb="6" eb="7">
      <t>ケン</t>
    </rPh>
    <rPh sb="7" eb="9">
      <t>チジ</t>
    </rPh>
    <phoneticPr fontId="3"/>
  </si>
  <si>
    <t>郵便番号</t>
    <rPh sb="0" eb="4">
      <t>ユウビンバンゴウ</t>
    </rPh>
    <phoneticPr fontId="3"/>
  </si>
  <si>
    <t>法人所在地</t>
    <rPh sb="0" eb="2">
      <t>ホウジン</t>
    </rPh>
    <rPh sb="2" eb="5">
      <t>ショザイチ</t>
    </rPh>
    <phoneticPr fontId="3"/>
  </si>
  <si>
    <t>法人名</t>
    <rPh sb="0" eb="2">
      <t>ホウジン</t>
    </rPh>
    <rPh sb="2" eb="3">
      <t>メイ</t>
    </rPh>
    <phoneticPr fontId="3"/>
  </si>
  <si>
    <t>代表者職名</t>
    <rPh sb="0" eb="3">
      <t>ダイヒョウシャ</t>
    </rPh>
    <rPh sb="3" eb="5">
      <t>ショクメイ</t>
    </rPh>
    <phoneticPr fontId="3"/>
  </si>
  <si>
    <t>代表者名</t>
    <rPh sb="0" eb="3">
      <t>ダイヒョウシャ</t>
    </rPh>
    <rPh sb="3" eb="4">
      <t>メイ</t>
    </rPh>
    <phoneticPr fontId="3"/>
  </si>
  <si>
    <t>E-mail</t>
    <phoneticPr fontId="3"/>
  </si>
  <si>
    <t>１　申請額</t>
    <rPh sb="2" eb="5">
      <t>シンセイガク</t>
    </rPh>
    <phoneticPr fontId="3"/>
  </si>
  <si>
    <t>円</t>
    <rPh sb="0" eb="1">
      <t>エン</t>
    </rPh>
    <phoneticPr fontId="3"/>
  </si>
  <si>
    <t>別紙１　事業所一覧表のとおり</t>
    <rPh sb="0" eb="2">
      <t>ベッシ</t>
    </rPh>
    <rPh sb="4" eb="7">
      <t>ジギョウショ</t>
    </rPh>
    <rPh sb="7" eb="9">
      <t>イチラン</t>
    </rPh>
    <rPh sb="9" eb="10">
      <t>ヒョウ</t>
    </rPh>
    <phoneticPr fontId="3"/>
  </si>
  <si>
    <t>（</t>
    <phoneticPr fontId="3"/>
  </si>
  <si>
    <t>事業所）</t>
    <rPh sb="0" eb="3">
      <t>ジギョウショ</t>
    </rPh>
    <phoneticPr fontId="3"/>
  </si>
  <si>
    <t>金融機関名</t>
    <rPh sb="0" eb="2">
      <t>キンユウ</t>
    </rPh>
    <rPh sb="2" eb="4">
      <t>キカン</t>
    </rPh>
    <rPh sb="4" eb="5">
      <t>メイ</t>
    </rPh>
    <phoneticPr fontId="3"/>
  </si>
  <si>
    <t>金融機関コード</t>
    <rPh sb="0" eb="2">
      <t>キンユウ</t>
    </rPh>
    <rPh sb="2" eb="4">
      <t>キカン</t>
    </rPh>
    <phoneticPr fontId="3"/>
  </si>
  <si>
    <t>支店名</t>
    <rPh sb="0" eb="3">
      <t>シテンメイ</t>
    </rPh>
    <phoneticPr fontId="3"/>
  </si>
  <si>
    <t>金融機関コード、支店コード、口座番号は半角英数で入力してください</t>
    <phoneticPr fontId="3"/>
  </si>
  <si>
    <t>支店コード</t>
    <rPh sb="0" eb="2">
      <t>シテン</t>
    </rPh>
    <phoneticPr fontId="3"/>
  </si>
  <si>
    <t>口座種別</t>
    <rPh sb="0" eb="2">
      <t>コウザ</t>
    </rPh>
    <rPh sb="2" eb="4">
      <t>シュベツ</t>
    </rPh>
    <phoneticPr fontId="3"/>
  </si>
  <si>
    <t>口座番号</t>
    <rPh sb="0" eb="2">
      <t>コウザ</t>
    </rPh>
    <rPh sb="2" eb="4">
      <t>バンゴウ</t>
    </rPh>
    <phoneticPr fontId="3"/>
  </si>
  <si>
    <t>口座名義</t>
    <rPh sb="0" eb="2">
      <t>コウザ</t>
    </rPh>
    <rPh sb="2" eb="4">
      <t>メイギ</t>
    </rPh>
    <phoneticPr fontId="3"/>
  </si>
  <si>
    <t>口座名義（カナ）</t>
    <rPh sb="0" eb="2">
      <t>コウザ</t>
    </rPh>
    <rPh sb="2" eb="4">
      <t>メイギ</t>
    </rPh>
    <phoneticPr fontId="3"/>
  </si>
  <si>
    <t>通帳の見開き等に記載されているカナ名義を正確に入力してください。</t>
    <rPh sb="0" eb="2">
      <t>ツウチョウ</t>
    </rPh>
    <rPh sb="3" eb="5">
      <t>ミヒラ</t>
    </rPh>
    <rPh sb="6" eb="7">
      <t>トウ</t>
    </rPh>
    <rPh sb="8" eb="10">
      <t>キサイ</t>
    </rPh>
    <rPh sb="17" eb="19">
      <t>メイギ</t>
    </rPh>
    <rPh sb="20" eb="22">
      <t>セイカク</t>
    </rPh>
    <rPh sb="23" eb="25">
      <t>ニュウリョク</t>
    </rPh>
    <phoneticPr fontId="3"/>
  </si>
  <si>
    <t>1 普通預金</t>
    <rPh sb="2" eb="4">
      <t>フツウ</t>
    </rPh>
    <rPh sb="4" eb="6">
      <t>ヨキン</t>
    </rPh>
    <phoneticPr fontId="3"/>
  </si>
  <si>
    <t>2 当座預金</t>
    <rPh sb="2" eb="4">
      <t>トウザ</t>
    </rPh>
    <rPh sb="4" eb="6">
      <t>ヨキン</t>
    </rPh>
    <phoneticPr fontId="3"/>
  </si>
  <si>
    <t>3 貯蓄預金</t>
    <rPh sb="2" eb="4">
      <t>チョチク</t>
    </rPh>
    <rPh sb="4" eb="6">
      <t>ヨキン</t>
    </rPh>
    <phoneticPr fontId="3"/>
  </si>
  <si>
    <t>4 その他</t>
    <rPh sb="4" eb="5">
      <t>タ</t>
    </rPh>
    <phoneticPr fontId="3"/>
  </si>
  <si>
    <t>別紙１　事業所一覧表</t>
    <rPh sb="0" eb="2">
      <t>ベッシ</t>
    </rPh>
    <rPh sb="4" eb="7">
      <t>ジギョウショ</t>
    </rPh>
    <rPh sb="7" eb="9">
      <t>イチラン</t>
    </rPh>
    <rPh sb="9" eb="10">
      <t>ヒョウ</t>
    </rPh>
    <phoneticPr fontId="3"/>
  </si>
  <si>
    <t>No.</t>
    <phoneticPr fontId="3"/>
  </si>
  <si>
    <t>サービス種別</t>
    <rPh sb="4" eb="6">
      <t>シュベツ</t>
    </rPh>
    <phoneticPr fontId="3"/>
  </si>
  <si>
    <t>事業所番号</t>
    <rPh sb="0" eb="3">
      <t>ジギョウショ</t>
    </rPh>
    <rPh sb="3" eb="5">
      <t>バンゴウ</t>
    </rPh>
    <phoneticPr fontId="3"/>
  </si>
  <si>
    <t>補助対象経費</t>
    <rPh sb="0" eb="2">
      <t>ホジョ</t>
    </rPh>
    <rPh sb="2" eb="4">
      <t>タイショウ</t>
    </rPh>
    <rPh sb="4" eb="6">
      <t>ケイヒ</t>
    </rPh>
    <phoneticPr fontId="3"/>
  </si>
  <si>
    <t>２　補助対象事業所</t>
    <rPh sb="2" eb="4">
      <t>ホジョ</t>
    </rPh>
    <rPh sb="4" eb="6">
      <t>タイショウ</t>
    </rPh>
    <rPh sb="6" eb="9">
      <t>ジギョウショ</t>
    </rPh>
    <phoneticPr fontId="3"/>
  </si>
  <si>
    <t>①</t>
    <phoneticPr fontId="13"/>
  </si>
  <si>
    <t>②</t>
    <phoneticPr fontId="13"/>
  </si>
  <si>
    <t>③</t>
    <phoneticPr fontId="13"/>
  </si>
  <si>
    <t>申請書作成手順</t>
    <rPh sb="0" eb="3">
      <t>シンセイショ</t>
    </rPh>
    <rPh sb="3" eb="5">
      <t>サクセイ</t>
    </rPh>
    <rPh sb="5" eb="7">
      <t>テジュン</t>
    </rPh>
    <phoneticPr fontId="3"/>
  </si>
  <si>
    <t>シート名「申請書」</t>
    <rPh sb="3" eb="4">
      <t>メイ</t>
    </rPh>
    <rPh sb="5" eb="7">
      <t>シンセイ</t>
    </rPh>
    <rPh sb="7" eb="8">
      <t>ショ</t>
    </rPh>
    <phoneticPr fontId="13"/>
  </si>
  <si>
    <t>シート名「事業所一覧表」</t>
    <rPh sb="3" eb="4">
      <t>メイ</t>
    </rPh>
    <rPh sb="5" eb="8">
      <t>ジギョウショ</t>
    </rPh>
    <rPh sb="8" eb="10">
      <t>イチラン</t>
    </rPh>
    <rPh sb="10" eb="11">
      <t>ヒョウ</t>
    </rPh>
    <phoneticPr fontId="13"/>
  </si>
  <si>
    <t>電話番号</t>
    <rPh sb="0" eb="4">
      <t>デンワバンゴウ</t>
    </rPh>
    <phoneticPr fontId="3"/>
  </si>
  <si>
    <t>補助金交付申請額 合計</t>
    <rPh sb="0" eb="2">
      <t>ホジョ</t>
    </rPh>
    <rPh sb="2" eb="3">
      <t>キン</t>
    </rPh>
    <rPh sb="3" eb="5">
      <t>コウフ</t>
    </rPh>
    <rPh sb="5" eb="8">
      <t>シンセイガク</t>
    </rPh>
    <rPh sb="9" eb="11">
      <t>ゴウケイ</t>
    </rPh>
    <phoneticPr fontId="3"/>
  </si>
  <si>
    <t>申請に関する担当者名</t>
    <rPh sb="0" eb="2">
      <t>シンセイ</t>
    </rPh>
    <rPh sb="3" eb="4">
      <t>カン</t>
    </rPh>
    <rPh sb="6" eb="9">
      <t>タントウシャ</t>
    </rPh>
    <rPh sb="9" eb="10">
      <t>メイ</t>
    </rPh>
    <phoneticPr fontId="3"/>
  </si>
  <si>
    <t>記</t>
    <rPh sb="0" eb="1">
      <t>キ</t>
    </rPh>
    <phoneticPr fontId="3"/>
  </si>
  <si>
    <r>
      <rPr>
        <sz val="9"/>
        <rFont val="Yu Gothic UI"/>
        <family val="3"/>
        <charset val="128"/>
      </rPr>
      <t>注意事項　※以下の内容を確認の上、確認した場合はチェックを入れてください。</t>
    </r>
    <r>
      <rPr>
        <sz val="8"/>
        <rFont val="ＭＳ 明朝"/>
        <family val="1"/>
        <charset val="128"/>
      </rPr>
      <t xml:space="preserve">
</t>
    </r>
    <rPh sb="0" eb="2">
      <t>チュウイ</t>
    </rPh>
    <rPh sb="2" eb="4">
      <t>ジコウ</t>
    </rPh>
    <rPh sb="6" eb="8">
      <t>イカ</t>
    </rPh>
    <rPh sb="9" eb="11">
      <t>ナイヨウ</t>
    </rPh>
    <rPh sb="12" eb="14">
      <t>カクニン</t>
    </rPh>
    <rPh sb="15" eb="16">
      <t>ウエ</t>
    </rPh>
    <rPh sb="17" eb="19">
      <t>カクニン</t>
    </rPh>
    <rPh sb="21" eb="23">
      <t>バアイ</t>
    </rPh>
    <rPh sb="29" eb="30">
      <t>イ</t>
    </rPh>
    <phoneticPr fontId="13"/>
  </si>
  <si>
    <t>３　申請内容</t>
    <rPh sb="2" eb="4">
      <t>シンセイ</t>
    </rPh>
    <rPh sb="4" eb="6">
      <t>ナイヨウ</t>
    </rPh>
    <phoneticPr fontId="3"/>
  </si>
  <si>
    <t>４　補助金の振込先</t>
    <rPh sb="2" eb="5">
      <t>ホジョキン</t>
    </rPh>
    <rPh sb="6" eb="8">
      <t>フリコミ</t>
    </rPh>
    <rPh sb="8" eb="9">
      <t>サキ</t>
    </rPh>
    <phoneticPr fontId="3"/>
  </si>
  <si>
    <t>５　注意事項</t>
    <rPh sb="2" eb="4">
      <t>チュウイ</t>
    </rPh>
    <rPh sb="4" eb="6">
      <t>ジコウ</t>
    </rPh>
    <phoneticPr fontId="3"/>
  </si>
  <si>
    <t>【注意事項】</t>
    <rPh sb="1" eb="5">
      <t>チュウイジコウ</t>
    </rPh>
    <phoneticPr fontId="3"/>
  </si>
  <si>
    <t>別紙２　 内訳表のとおり</t>
    <rPh sb="0" eb="2">
      <t>ベッシ</t>
    </rPh>
    <rPh sb="5" eb="7">
      <t>ウチワケ</t>
    </rPh>
    <rPh sb="7" eb="8">
      <t>ヒョウ</t>
    </rPh>
    <phoneticPr fontId="3"/>
  </si>
  <si>
    <t>埼玉県障害児送迎の安心・安全対策支援事業補助金交付申請書兼実績報告書</t>
    <rPh sb="0" eb="3">
      <t>サイタマケン</t>
    </rPh>
    <rPh sb="3" eb="6">
      <t>ショウガイジ</t>
    </rPh>
    <rPh sb="6" eb="8">
      <t>ソウゲイ</t>
    </rPh>
    <rPh sb="9" eb="11">
      <t>アンシン</t>
    </rPh>
    <rPh sb="12" eb="14">
      <t>アンゼン</t>
    </rPh>
    <rPh sb="14" eb="16">
      <t>タイサク</t>
    </rPh>
    <rPh sb="16" eb="18">
      <t>シエン</t>
    </rPh>
    <rPh sb="18" eb="20">
      <t>ジギョウ</t>
    </rPh>
    <rPh sb="20" eb="23">
      <t>ホジョキン</t>
    </rPh>
    <rPh sb="23" eb="25">
      <t>コウフ</t>
    </rPh>
    <rPh sb="25" eb="28">
      <t>シンセイショ</t>
    </rPh>
    <rPh sb="28" eb="29">
      <t>ケン</t>
    </rPh>
    <rPh sb="29" eb="34">
      <t>ジッセキホウコクショ</t>
    </rPh>
    <phoneticPr fontId="3"/>
  </si>
  <si>
    <t>の規定により、次のとおり申請します。</t>
    <phoneticPr fontId="3"/>
  </si>
  <si>
    <t>送迎用車両の改修支援事業</t>
  </si>
  <si>
    <t>事業所番号</t>
    <rPh sb="0" eb="3">
      <t>ジギョウショ</t>
    </rPh>
    <rPh sb="3" eb="5">
      <t>バンゴウ</t>
    </rPh>
    <phoneticPr fontId="3"/>
  </si>
  <si>
    <t>事業所名</t>
    <rPh sb="0" eb="2">
      <t>ジギョウ</t>
    </rPh>
    <rPh sb="2" eb="3">
      <t>ショ</t>
    </rPh>
    <rPh sb="3" eb="4">
      <t>メイ</t>
    </rPh>
    <phoneticPr fontId="3"/>
  </si>
  <si>
    <t>登園管理システムの導入支援事業</t>
    <phoneticPr fontId="3"/>
  </si>
  <si>
    <t>ＩＣＴを活用した障害児の見守り支援事業</t>
    <phoneticPr fontId="3"/>
  </si>
  <si>
    <t>日</t>
    <rPh sb="0" eb="1">
      <t>ニチ</t>
    </rPh>
    <phoneticPr fontId="3"/>
  </si>
  <si>
    <t xml:space="preserve">※領収書等は障害児通所支援事業所のみのものとし、他の補助金等の対象となる費用が含まれている場合は補助対象外となります。なお、他の補助金等の対象となる事業と併用して使用する場合は、いずれか一方に申請してください。
</t>
    <rPh sb="1" eb="4">
      <t>リョウシュウショ</t>
    </rPh>
    <rPh sb="4" eb="5">
      <t>ナド</t>
    </rPh>
    <rPh sb="6" eb="11">
      <t>ショウガイジツウショ</t>
    </rPh>
    <rPh sb="11" eb="13">
      <t>シエン</t>
    </rPh>
    <rPh sb="13" eb="15">
      <t>ジギョウ</t>
    </rPh>
    <rPh sb="15" eb="16">
      <t>ショ</t>
    </rPh>
    <rPh sb="24" eb="25">
      <t>タ</t>
    </rPh>
    <rPh sb="26" eb="29">
      <t>ホジョキン</t>
    </rPh>
    <rPh sb="29" eb="30">
      <t>トウ</t>
    </rPh>
    <rPh sb="31" eb="33">
      <t>タイショウ</t>
    </rPh>
    <rPh sb="36" eb="38">
      <t>ヒヨウ</t>
    </rPh>
    <rPh sb="39" eb="40">
      <t>フク</t>
    </rPh>
    <rPh sb="45" eb="47">
      <t>バアイ</t>
    </rPh>
    <rPh sb="48" eb="50">
      <t>ホジョ</t>
    </rPh>
    <rPh sb="50" eb="53">
      <t>タイショウガイ</t>
    </rPh>
    <rPh sb="62" eb="63">
      <t>タ</t>
    </rPh>
    <rPh sb="64" eb="68">
      <t>ホジョキントウ</t>
    </rPh>
    <rPh sb="69" eb="71">
      <t>タイショウ</t>
    </rPh>
    <rPh sb="74" eb="76">
      <t>ジギョウ</t>
    </rPh>
    <rPh sb="77" eb="79">
      <t>ヘイヨウ</t>
    </rPh>
    <rPh sb="81" eb="83">
      <t>シヨウ</t>
    </rPh>
    <rPh sb="85" eb="87">
      <t>バアイ</t>
    </rPh>
    <rPh sb="93" eb="95">
      <t>イッポウ</t>
    </rPh>
    <rPh sb="96" eb="98">
      <t>シンセイ</t>
    </rPh>
    <phoneticPr fontId="3"/>
  </si>
  <si>
    <r>
      <t>　埼玉県障害児送迎の安心・安全対策支援事業補助金</t>
    </r>
    <r>
      <rPr>
        <sz val="12"/>
        <rFont val="Yu Gothic"/>
        <family val="3"/>
        <charset val="128"/>
        <scheme val="minor"/>
      </rPr>
      <t>の交付を</t>
    </r>
    <r>
      <rPr>
        <sz val="12"/>
        <color theme="1"/>
        <rFont val="Yu Gothic"/>
        <family val="2"/>
        <scheme val="minor"/>
      </rPr>
      <t>受けたいので、交付要綱第５条</t>
    </r>
    <phoneticPr fontId="3"/>
  </si>
  <si>
    <t>公立又は私立</t>
    <rPh sb="0" eb="2">
      <t>コウリツ</t>
    </rPh>
    <rPh sb="2" eb="3">
      <t>マタ</t>
    </rPh>
    <rPh sb="4" eb="6">
      <t>シリツ</t>
    </rPh>
    <phoneticPr fontId="3"/>
  </si>
  <si>
    <t>埼玉県障害児送迎の安心・安全対策支援事業「送迎用車両の改修支援事業」　内訳表</t>
    <rPh sb="0" eb="3">
      <t>サイタマケン</t>
    </rPh>
    <rPh sb="3" eb="6">
      <t>ショウガイジ</t>
    </rPh>
    <rPh sb="6" eb="8">
      <t>ソウゲイ</t>
    </rPh>
    <rPh sb="21" eb="23">
      <t>ソウゲイ</t>
    </rPh>
    <rPh sb="23" eb="24">
      <t>ヨウ</t>
    </rPh>
    <rPh sb="24" eb="26">
      <t>シャリョウ</t>
    </rPh>
    <rPh sb="27" eb="29">
      <t>カイシュウ</t>
    </rPh>
    <rPh sb="35" eb="38">
      <t>ウチワケヒョウ</t>
    </rPh>
    <phoneticPr fontId="13"/>
  </si>
  <si>
    <t>申請法人</t>
    <rPh sb="0" eb="2">
      <t>シンセイ</t>
    </rPh>
    <rPh sb="2" eb="4">
      <t>ホウジン</t>
    </rPh>
    <phoneticPr fontId="13"/>
  </si>
  <si>
    <t>【１．施設種別の補助事業実施施設数】※自動計算の為、記入不要</t>
  </si>
  <si>
    <t>種別</t>
    <rPh sb="0" eb="2">
      <t>シュベツ</t>
    </rPh>
    <phoneticPr fontId="13"/>
  </si>
  <si>
    <t>施設数</t>
    <rPh sb="0" eb="2">
      <t>シセツ</t>
    </rPh>
    <phoneticPr fontId="13"/>
  </si>
  <si>
    <t>設置種別計</t>
    <rPh sb="0" eb="2">
      <t>セッチ</t>
    </rPh>
    <rPh sb="2" eb="4">
      <t>シュベツ</t>
    </rPh>
    <rPh sb="4" eb="5">
      <t>ケイ</t>
    </rPh>
    <phoneticPr fontId="13"/>
  </si>
  <si>
    <t>選定額</t>
    <rPh sb="0" eb="3">
      <t>センテイガク</t>
    </rPh>
    <phoneticPr fontId="13"/>
  </si>
  <si>
    <t>記載要領</t>
    <rPh sb="0" eb="2">
      <t>キサイ</t>
    </rPh>
    <rPh sb="2" eb="4">
      <t>ヨウリョウ</t>
    </rPh>
    <phoneticPr fontId="13"/>
  </si>
  <si>
    <t>児童発達支援センター</t>
    <rPh sb="0" eb="2">
      <t>ジドウ</t>
    </rPh>
    <rPh sb="2" eb="4">
      <t>ハッタツ</t>
    </rPh>
    <rPh sb="4" eb="6">
      <t>シエン</t>
    </rPh>
    <phoneticPr fontId="33"/>
  </si>
  <si>
    <t>公立</t>
    <rPh sb="0" eb="2">
      <t>コウリツ</t>
    </rPh>
    <phoneticPr fontId="13"/>
  </si>
  <si>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33"/>
  </si>
  <si>
    <t>私立</t>
    <rPh sb="0" eb="2">
      <t>シリツ</t>
    </rPh>
    <phoneticPr fontId="13"/>
  </si>
  <si>
    <t>２．④欄には事業所が所在する市町村名を記載すること。</t>
    <phoneticPr fontId="13"/>
  </si>
  <si>
    <t>児童発達支援事業所</t>
    <rPh sb="0" eb="9">
      <t>ジドウハッタツシエンジギョウショ</t>
    </rPh>
    <phoneticPr fontId="33"/>
  </si>
  <si>
    <t>３．⑬欄は、安全装置を設置する送迎用バスの台数を記載すること。</t>
    <rPh sb="3" eb="4">
      <t>ラン</t>
    </rPh>
    <rPh sb="6" eb="8">
      <t>アンゼン</t>
    </rPh>
    <rPh sb="8" eb="10">
      <t>ソウチ</t>
    </rPh>
    <rPh sb="11" eb="13">
      <t>セッチ</t>
    </rPh>
    <rPh sb="15" eb="18">
      <t>ソウゲイヨウ</t>
    </rPh>
    <rPh sb="21" eb="23">
      <t>ダイスウ</t>
    </rPh>
    <rPh sb="24" eb="26">
      <t>キサイ</t>
    </rPh>
    <phoneticPr fontId="33"/>
  </si>
  <si>
    <t>４．⑭欄は、安全装置を設置する送迎用バスの乗車定員を記載すること。なお、送迎用バスを複数所持している場合は、例で示したように、それぞれの乗車定員を記載すること</t>
    <rPh sb="3" eb="4">
      <t>ラン</t>
    </rPh>
    <rPh sb="6" eb="8">
      <t>アンゼン</t>
    </rPh>
    <rPh sb="8" eb="10">
      <t>ソウチ</t>
    </rPh>
    <rPh sb="11" eb="13">
      <t>セッチ</t>
    </rPh>
    <rPh sb="15" eb="18">
      <t>ソウゲイヨウ</t>
    </rPh>
    <rPh sb="21" eb="23">
      <t>ジョウシャ</t>
    </rPh>
    <rPh sb="23" eb="25">
      <t>テイイン</t>
    </rPh>
    <rPh sb="26" eb="28">
      <t>キサイ</t>
    </rPh>
    <rPh sb="36" eb="39">
      <t>ソウゲイヨウ</t>
    </rPh>
    <rPh sb="42" eb="44">
      <t>フクスウ</t>
    </rPh>
    <rPh sb="44" eb="46">
      <t>ショジ</t>
    </rPh>
    <rPh sb="50" eb="52">
      <t>バアイ</t>
    </rPh>
    <rPh sb="54" eb="55">
      <t>レイ</t>
    </rPh>
    <rPh sb="56" eb="57">
      <t>シメ</t>
    </rPh>
    <rPh sb="68" eb="70">
      <t>ジョウシャ</t>
    </rPh>
    <rPh sb="70" eb="72">
      <t>テイイン</t>
    </rPh>
    <rPh sb="73" eb="75">
      <t>キサイ</t>
    </rPh>
    <phoneticPr fontId="33"/>
  </si>
  <si>
    <t>放課後等デイサービス事業所</t>
    <rPh sb="0" eb="4">
      <t>ホウカゴトウ</t>
    </rPh>
    <rPh sb="10" eb="13">
      <t>ジギョウショ</t>
    </rPh>
    <phoneticPr fontId="33"/>
  </si>
  <si>
    <t>６．多機能型事業所については、１～３の順番。数字が小さい事業に集約すること（例：（１）児童発達支援センターと（３）放課後等デイサービスの場合、（１）の事業に集約すること。</t>
    <phoneticPr fontId="13"/>
  </si>
  <si>
    <t>合計</t>
    <rPh sb="0" eb="2">
      <t>ゴウケイ</t>
    </rPh>
    <phoneticPr fontId="13"/>
  </si>
  <si>
    <t>　【（１）児童発達支援センター】と【（２）児童発達支援事業所】と【（３）放課後等デイサービス事業所】の多機能型の場合</t>
    <rPh sb="29" eb="30">
      <t>トコロ</t>
    </rPh>
    <rPh sb="46" eb="49">
      <t>ジギョウショ</t>
    </rPh>
    <rPh sb="51" eb="55">
      <t>タキノウガタ</t>
    </rPh>
    <rPh sb="56" eb="58">
      <t>バアイ</t>
    </rPh>
    <phoneticPr fontId="13"/>
  </si>
  <si>
    <t>　【（１）児童発達支援センター】と【（２）児童発達支援事業所】の多機能型の場合</t>
    <rPh sb="29" eb="30">
      <t>トコロ</t>
    </rPh>
    <rPh sb="32" eb="36">
      <t>タキノウガタ</t>
    </rPh>
    <rPh sb="37" eb="39">
      <t>バアイ</t>
    </rPh>
    <phoneticPr fontId="13"/>
  </si>
  <si>
    <t>【２．事業計画の概要】</t>
    <rPh sb="3" eb="5">
      <t>ジギョウ</t>
    </rPh>
    <rPh sb="5" eb="7">
      <t>ケイカク</t>
    </rPh>
    <rPh sb="8" eb="10">
      <t>ガイヨウ</t>
    </rPh>
    <phoneticPr fontId="13"/>
  </si>
  <si>
    <t>　【（１）児童発達支援センター】と【（３）放課後等デイサービス事業所】の多機能型の場合</t>
    <rPh sb="31" eb="34">
      <t>ジギョウショ</t>
    </rPh>
    <rPh sb="36" eb="40">
      <t>タキノウガタ</t>
    </rPh>
    <rPh sb="41" eb="43">
      <t>バアイ</t>
    </rPh>
    <phoneticPr fontId="13"/>
  </si>
  <si>
    <t>　【（２）児童発達支援事業所】と【（３）放課後等デイサービス事業所】の多機能型の場合</t>
    <rPh sb="13" eb="14">
      <t>トコロ</t>
    </rPh>
    <rPh sb="30" eb="33">
      <t>ジギョウショ</t>
    </rPh>
    <rPh sb="35" eb="39">
      <t>タキノウガタ</t>
    </rPh>
    <rPh sb="40" eb="42">
      <t>バアイ</t>
    </rPh>
    <phoneticPr fontId="13"/>
  </si>
  <si>
    <t>（１）児童発達支援センター</t>
    <rPh sb="3" eb="5">
      <t>ジドウ</t>
    </rPh>
    <rPh sb="5" eb="7">
      <t>ハッタツ</t>
    </rPh>
    <rPh sb="7" eb="9">
      <t>シエン</t>
    </rPh>
    <phoneticPr fontId="13"/>
  </si>
  <si>
    <t>整理
番号</t>
    <rPh sb="0" eb="2">
      <t>セイリ</t>
    </rPh>
    <rPh sb="3" eb="5">
      <t>バンゴウ</t>
    </rPh>
    <phoneticPr fontId="13"/>
  </si>
  <si>
    <t>施設名</t>
    <rPh sb="0" eb="3">
      <t>シセツメイ</t>
    </rPh>
    <phoneticPr fontId="13"/>
  </si>
  <si>
    <t>公立・
私立の別</t>
    <rPh sb="0" eb="2">
      <t>コウリツ</t>
    </rPh>
    <rPh sb="2" eb="4">
      <t>コッコウリツ</t>
    </rPh>
    <rPh sb="4" eb="6">
      <t>シリツ</t>
    </rPh>
    <rPh sb="7" eb="8">
      <t>ベツ</t>
    </rPh>
    <phoneticPr fontId="13"/>
  </si>
  <si>
    <t>設置主体</t>
    <rPh sb="0" eb="2">
      <t>セッチ</t>
    </rPh>
    <rPh sb="2" eb="4">
      <t>シュタイ</t>
    </rPh>
    <phoneticPr fontId="13"/>
  </si>
  <si>
    <t>所在市区町村名</t>
    <rPh sb="0" eb="2">
      <t>ショザイ</t>
    </rPh>
    <rPh sb="2" eb="6">
      <t>シクチョウソン</t>
    </rPh>
    <rPh sb="6" eb="7">
      <t>メイ</t>
    </rPh>
    <phoneticPr fontId="13"/>
  </si>
  <si>
    <t>申請額</t>
    <rPh sb="0" eb="2">
      <t>シンセイ</t>
    </rPh>
    <rPh sb="2" eb="3">
      <t>ガク</t>
    </rPh>
    <phoneticPr fontId="13"/>
  </si>
  <si>
    <t>補助上限額</t>
    <rPh sb="0" eb="2">
      <t>ホジョ</t>
    </rPh>
    <rPh sb="2" eb="5">
      <t>ジョウゲンガク</t>
    </rPh>
    <phoneticPr fontId="13"/>
  </si>
  <si>
    <t>装置を装備する車両の台数</t>
    <rPh sb="0" eb="2">
      <t>ソウチ</t>
    </rPh>
    <rPh sb="3" eb="5">
      <t>ソウビ</t>
    </rPh>
    <rPh sb="7" eb="9">
      <t>シャリョウ</t>
    </rPh>
    <rPh sb="10" eb="12">
      <t>ダイスウ</t>
    </rPh>
    <phoneticPr fontId="3"/>
  </si>
  <si>
    <t>装置を装備する車両の乗車定員数</t>
    <phoneticPr fontId="13"/>
  </si>
  <si>
    <t>装置の認定番号</t>
    <rPh sb="0" eb="2">
      <t>ソウチ</t>
    </rPh>
    <rPh sb="3" eb="5">
      <t>ニンテイ</t>
    </rPh>
    <rPh sb="5" eb="7">
      <t>バンゴウ</t>
    </rPh>
    <phoneticPr fontId="13"/>
  </si>
  <si>
    <t>購入日
（年・月・日）</t>
    <rPh sb="0" eb="2">
      <t>コウニュウ</t>
    </rPh>
    <rPh sb="2" eb="3">
      <t>ビ</t>
    </rPh>
    <rPh sb="5" eb="6">
      <t>ネン</t>
    </rPh>
    <rPh sb="7" eb="8">
      <t>ツキ</t>
    </rPh>
    <rPh sb="9" eb="10">
      <t>ヒ</t>
    </rPh>
    <phoneticPr fontId="3"/>
  </si>
  <si>
    <t>④</t>
    <phoneticPr fontId="13"/>
  </si>
  <si>
    <t>⑬</t>
    <phoneticPr fontId="3"/>
  </si>
  <si>
    <t>⑭</t>
    <phoneticPr fontId="13"/>
  </si>
  <si>
    <t>⑮</t>
    <phoneticPr fontId="13"/>
  </si>
  <si>
    <t>例</t>
    <rPh sb="0" eb="1">
      <t>レイ</t>
    </rPh>
    <phoneticPr fontId="3"/>
  </si>
  <si>
    <t>A児童発達支援センター</t>
    <phoneticPr fontId="3"/>
  </si>
  <si>
    <t>私立</t>
  </si>
  <si>
    <t>社会福祉法人</t>
    <rPh sb="0" eb="2">
      <t>シャカイ</t>
    </rPh>
    <rPh sb="2" eb="4">
      <t>フクシ</t>
    </rPh>
    <rPh sb="4" eb="6">
      <t>ホウジン</t>
    </rPh>
    <phoneticPr fontId="3"/>
  </si>
  <si>
    <t>B市</t>
    <rPh sb="1" eb="2">
      <t>シ</t>
    </rPh>
    <phoneticPr fontId="3"/>
  </si>
  <si>
    <t>車両a：6
車両b：8</t>
    <rPh sb="0" eb="2">
      <t>シャリョウ</t>
    </rPh>
    <phoneticPr fontId="3"/>
  </si>
  <si>
    <t>車両a：A-001
車両b：C-001</t>
    <phoneticPr fontId="3"/>
  </si>
  <si>
    <t>車両a：令和4年10月1日
車両b：令和5年3月20日</t>
    <rPh sb="4" eb="6">
      <t>レイワ</t>
    </rPh>
    <rPh sb="7" eb="8">
      <t>ネン</t>
    </rPh>
    <rPh sb="10" eb="11">
      <t>ガツ</t>
    </rPh>
    <rPh sb="12" eb="13">
      <t>ニチ</t>
    </rPh>
    <rPh sb="18" eb="20">
      <t>レイワ</t>
    </rPh>
    <rPh sb="21" eb="22">
      <t>ネン</t>
    </rPh>
    <rPh sb="23" eb="24">
      <t>ツキ</t>
    </rPh>
    <rPh sb="26" eb="27">
      <t>ニチ</t>
    </rPh>
    <phoneticPr fontId="3"/>
  </si>
  <si>
    <t>か所</t>
    <rPh sb="1" eb="2">
      <t>トコロ</t>
    </rPh>
    <phoneticPr fontId="13"/>
  </si>
  <si>
    <t>所在市区町村数</t>
    <rPh sb="0" eb="2">
      <t>ショザイ</t>
    </rPh>
    <rPh sb="2" eb="6">
      <t>シクチョウソン</t>
    </rPh>
    <rPh sb="6" eb="7">
      <t>スウ</t>
    </rPh>
    <phoneticPr fontId="13"/>
  </si>
  <si>
    <t>円</t>
    <rPh sb="0" eb="1">
      <t>エン</t>
    </rPh>
    <phoneticPr fontId="13"/>
  </si>
  <si>
    <t>（２）児童発達支援事業所</t>
    <rPh sb="3" eb="5">
      <t>ジドウ</t>
    </rPh>
    <rPh sb="5" eb="7">
      <t>ハッタツ</t>
    </rPh>
    <rPh sb="7" eb="9">
      <t>シエン</t>
    </rPh>
    <rPh sb="9" eb="11">
      <t>ジギョウ</t>
    </rPh>
    <rPh sb="11" eb="12">
      <t>トコロ</t>
    </rPh>
    <phoneticPr fontId="13"/>
  </si>
  <si>
    <t>所在市区町村数</t>
    <rPh sb="0" eb="7">
      <t>ショザイシクチョウソンスウ</t>
    </rPh>
    <phoneticPr fontId="13"/>
  </si>
  <si>
    <t>（３）放課後等デイサービス事業所</t>
    <rPh sb="3" eb="7">
      <t>ホウカゴナド</t>
    </rPh>
    <rPh sb="13" eb="16">
      <t>ジギョウショ</t>
    </rPh>
    <phoneticPr fontId="13"/>
  </si>
  <si>
    <t>選定額</t>
    <rPh sb="0" eb="2">
      <t>センテイ</t>
    </rPh>
    <rPh sb="2" eb="3">
      <t>ガク</t>
    </rPh>
    <phoneticPr fontId="13"/>
  </si>
  <si>
    <t>（別紙②）</t>
    <rPh sb="1" eb="3">
      <t>ベッシ</t>
    </rPh>
    <phoneticPr fontId="33"/>
  </si>
  <si>
    <t>埼玉県障害児送迎の安心・安全対策支援事業「登園管理システムの導入支援事業」「ICTを活用した導入支援事業」　内訳表</t>
    <rPh sb="21" eb="23">
      <t>トウエン</t>
    </rPh>
    <rPh sb="23" eb="25">
      <t>カンリ</t>
    </rPh>
    <rPh sb="30" eb="32">
      <t>ドウニュウ</t>
    </rPh>
    <rPh sb="32" eb="34">
      <t>シエン</t>
    </rPh>
    <rPh sb="34" eb="36">
      <t>ジギョウ</t>
    </rPh>
    <phoneticPr fontId="3"/>
  </si>
  <si>
    <t>申請法人</t>
    <rPh sb="0" eb="4">
      <t>シンセイホウジン</t>
    </rPh>
    <phoneticPr fontId="13"/>
  </si>
  <si>
    <t>１．①欄には公立（自治体による設置）又は私立（社会福祉法人、株式会社、学校法人等による設置）を記載すること。</t>
    <phoneticPr fontId="40"/>
  </si>
  <si>
    <t>２．⑫欄には、製品名等を記入すること。</t>
    <rPh sb="3" eb="4">
      <t>ラン</t>
    </rPh>
    <rPh sb="7" eb="10">
      <t>セイヒンメイ</t>
    </rPh>
    <rPh sb="10" eb="11">
      <t>トウ</t>
    </rPh>
    <rPh sb="12" eb="14">
      <t>キニュウ</t>
    </rPh>
    <phoneticPr fontId="40"/>
  </si>
  <si>
    <t>３．⑬欄は購入日（本調査時において、未購入の場合は、令和４年度末までの予定日）を記入する。</t>
    <phoneticPr fontId="40"/>
  </si>
  <si>
    <t>４．多機能型事業所については、次の通り１つの事業に集約すること。</t>
    <rPh sb="15" eb="16">
      <t>ツギ</t>
    </rPh>
    <rPh sb="17" eb="18">
      <t>トオ</t>
    </rPh>
    <phoneticPr fontId="13"/>
  </si>
  <si>
    <t>「②登園管理システムの導入支援事業」</t>
    <rPh sb="2" eb="6">
      <t>トウエンカンリ</t>
    </rPh>
    <rPh sb="11" eb="13">
      <t>ドウニュウ</t>
    </rPh>
    <rPh sb="13" eb="15">
      <t>シエン</t>
    </rPh>
    <rPh sb="15" eb="17">
      <t>ジギョウ</t>
    </rPh>
    <phoneticPr fontId="13"/>
  </si>
  <si>
    <t>整理
番号</t>
    <rPh sb="0" eb="2">
      <t>セイリ</t>
    </rPh>
    <rPh sb="3" eb="5">
      <t>バンゴウ</t>
    </rPh>
    <phoneticPr fontId="33"/>
  </si>
  <si>
    <t>公立・
私立の別</t>
    <rPh sb="0" eb="2">
      <t>コウリツ</t>
    </rPh>
    <rPh sb="2" eb="4">
      <t>コッコウリツ</t>
    </rPh>
    <rPh sb="4" eb="6">
      <t>シリツ</t>
    </rPh>
    <rPh sb="7" eb="8">
      <t>ベツ</t>
    </rPh>
    <phoneticPr fontId="33"/>
  </si>
  <si>
    <t>施設種別</t>
    <rPh sb="0" eb="2">
      <t>シセツ</t>
    </rPh>
    <rPh sb="2" eb="3">
      <t>シュ</t>
    </rPh>
    <rPh sb="3" eb="4">
      <t>ベツ</t>
    </rPh>
    <phoneticPr fontId="3"/>
  </si>
  <si>
    <t>設置主体</t>
    <rPh sb="0" eb="2">
      <t>セッチ</t>
    </rPh>
    <rPh sb="2" eb="4">
      <t>シュタイ</t>
    </rPh>
    <phoneticPr fontId="33"/>
  </si>
  <si>
    <t>施設名称</t>
    <rPh sb="0" eb="4">
      <t>シセツメイショウ</t>
    </rPh>
    <phoneticPr fontId="33"/>
  </si>
  <si>
    <t>申請額</t>
    <rPh sb="0" eb="3">
      <t>シンセイガク</t>
    </rPh>
    <phoneticPr fontId="33"/>
  </si>
  <si>
    <t>補助率4/5
（1000円未満切捨）</t>
    <rPh sb="0" eb="2">
      <t>ホジョ</t>
    </rPh>
    <rPh sb="2" eb="3">
      <t>リツ</t>
    </rPh>
    <rPh sb="12" eb="13">
      <t>エン</t>
    </rPh>
    <rPh sb="13" eb="15">
      <t>ミマン</t>
    </rPh>
    <rPh sb="15" eb="16">
      <t>キ</t>
    </rPh>
    <rPh sb="16" eb="17">
      <t>ス</t>
    </rPh>
    <phoneticPr fontId="3"/>
  </si>
  <si>
    <t>端末購入の有無</t>
    <rPh sb="0" eb="2">
      <t>タンマツ</t>
    </rPh>
    <rPh sb="2" eb="4">
      <t>コウニュウ</t>
    </rPh>
    <rPh sb="5" eb="7">
      <t>ウム</t>
    </rPh>
    <phoneticPr fontId="3"/>
  </si>
  <si>
    <t>補助上限額</t>
    <rPh sb="0" eb="2">
      <t>ホジョ</t>
    </rPh>
    <rPh sb="2" eb="4">
      <t>ジョウゲン</t>
    </rPh>
    <rPh sb="4" eb="5">
      <t>ガク</t>
    </rPh>
    <phoneticPr fontId="13"/>
  </si>
  <si>
    <t>導入備品内容
（主な購入物品）</t>
    <rPh sb="8" eb="9">
      <t>オモ</t>
    </rPh>
    <rPh sb="10" eb="12">
      <t>コウニュウ</t>
    </rPh>
    <rPh sb="12" eb="14">
      <t>ブッピン</t>
    </rPh>
    <phoneticPr fontId="33"/>
  </si>
  <si>
    <t>購入日
(年・月・日）</t>
    <rPh sb="0" eb="2">
      <t>コウニュウ</t>
    </rPh>
    <rPh sb="2" eb="3">
      <t>ビ</t>
    </rPh>
    <rPh sb="5" eb="6">
      <t>ネン</t>
    </rPh>
    <rPh sb="7" eb="8">
      <t>ツキ</t>
    </rPh>
    <rPh sb="9" eb="10">
      <t>ヒ</t>
    </rPh>
    <phoneticPr fontId="3"/>
  </si>
  <si>
    <t>①　</t>
    <phoneticPr fontId="13"/>
  </si>
  <si>
    <t>②</t>
    <phoneticPr fontId="3"/>
  </si>
  <si>
    <t>⑤</t>
    <phoneticPr fontId="13"/>
  </si>
  <si>
    <t>⑫</t>
    <phoneticPr fontId="13"/>
  </si>
  <si>
    <t>有</t>
    <rPh sb="0" eb="1">
      <t>アリ</t>
    </rPh>
    <phoneticPr fontId="3"/>
  </si>
  <si>
    <t>無</t>
    <rPh sb="0" eb="1">
      <t>ナ</t>
    </rPh>
    <phoneticPr fontId="3"/>
  </si>
  <si>
    <t>「③ICTを活用した導入支援事業」</t>
    <rPh sb="6" eb="8">
      <t>カツヨウ</t>
    </rPh>
    <rPh sb="10" eb="12">
      <t>ドウニュウ</t>
    </rPh>
    <rPh sb="12" eb="14">
      <t>シエン</t>
    </rPh>
    <rPh sb="14" eb="16">
      <t>ジギョウ</t>
    </rPh>
    <phoneticPr fontId="13"/>
  </si>
  <si>
    <t>補助率4/5
（1000円未満切捨）</t>
    <phoneticPr fontId="3"/>
  </si>
  <si>
    <t>購入日
（年・月・日）</t>
    <rPh sb="0" eb="2">
      <t>コウニュウ</t>
    </rPh>
    <rPh sb="2" eb="3">
      <t>ヒ</t>
    </rPh>
    <rPh sb="5" eb="6">
      <t>ネン</t>
    </rPh>
    <rPh sb="7" eb="8">
      <t>ツキ</t>
    </rPh>
    <rPh sb="9" eb="10">
      <t>ヒ</t>
    </rPh>
    <phoneticPr fontId="3"/>
  </si>
  <si>
    <t>（別紙①）</t>
    <phoneticPr fontId="13"/>
  </si>
  <si>
    <t>別紙①</t>
    <rPh sb="0" eb="2">
      <t>ベッシ</t>
    </rPh>
    <phoneticPr fontId="3"/>
  </si>
  <si>
    <t>送迎用車両の改修支援事業</t>
    <phoneticPr fontId="3"/>
  </si>
  <si>
    <t>別紙②</t>
    <rPh sb="0" eb="2">
      <t>ベッシ</t>
    </rPh>
    <phoneticPr fontId="3"/>
  </si>
  <si>
    <t>登園管理システムの導入支援事業</t>
  </si>
  <si>
    <t>ＩＣＴを活用した障害児の見守り支援事業</t>
  </si>
  <si>
    <t>補助対象経合計</t>
    <rPh sb="0" eb="2">
      <t>ホジョ</t>
    </rPh>
    <rPh sb="2" eb="4">
      <t>タイショウ</t>
    </rPh>
    <rPh sb="4" eb="5">
      <t>キョウ</t>
    </rPh>
    <rPh sb="5" eb="7">
      <t>ゴウケイ</t>
    </rPh>
    <phoneticPr fontId="3"/>
  </si>
  <si>
    <t>チェック欄</t>
    <rPh sb="4" eb="5">
      <t>ラン</t>
    </rPh>
    <phoneticPr fontId="3"/>
  </si>
  <si>
    <t>②</t>
    <phoneticPr fontId="3"/>
  </si>
  <si>
    <t>シート名「送迎用車両」、「登園管理システム及びICT」</t>
    <rPh sb="3" eb="4">
      <t>メイ</t>
    </rPh>
    <rPh sb="5" eb="8">
      <t>ソウゲイヨウ</t>
    </rPh>
    <rPh sb="8" eb="10">
      <t>シャリョウ</t>
    </rPh>
    <rPh sb="13" eb="15">
      <t>トウエン</t>
    </rPh>
    <rPh sb="15" eb="17">
      <t>カンリ</t>
    </rPh>
    <rPh sb="21" eb="22">
      <t>オヨ</t>
    </rPh>
    <phoneticPr fontId="13"/>
  </si>
  <si>
    <t>黄色セルを入力してください。</t>
    <rPh sb="0" eb="2">
      <t>キイロ</t>
    </rPh>
    <rPh sb="5" eb="7">
      <t>ニュウリョク</t>
    </rPh>
    <phoneticPr fontId="13"/>
  </si>
  <si>
    <t>黄色セルを入力してください。</t>
    <rPh sb="0" eb="2">
      <t>キイロ</t>
    </rPh>
    <phoneticPr fontId="3"/>
  </si>
  <si>
    <t>別紙①②の内容</t>
    <rPh sb="0" eb="3">
      <t>ベッシイチ</t>
    </rPh>
    <rPh sb="5" eb="7">
      <t>ナイヨウ</t>
    </rPh>
    <phoneticPr fontId="3"/>
  </si>
  <si>
    <t>申請額が正しいことを確認できます。</t>
    <rPh sb="2" eb="3">
      <t>ガク</t>
    </rPh>
    <phoneticPr fontId="3"/>
  </si>
  <si>
    <t>「補助金交付申請額　合計」と「別紙①②の内容」が一致している場合は、チェック欄が○になりますので</t>
    <rPh sb="1" eb="4">
      <t>ホジョキン</t>
    </rPh>
    <rPh sb="4" eb="6">
      <t>コウフ</t>
    </rPh>
    <rPh sb="6" eb="8">
      <t>シンセイ</t>
    </rPh>
    <rPh sb="8" eb="9">
      <t>ガク</t>
    </rPh>
    <rPh sb="10" eb="12">
      <t>ゴウケイ</t>
    </rPh>
    <rPh sb="15" eb="17">
      <t>ベッシ</t>
    </rPh>
    <rPh sb="20" eb="22">
      <t>ナイヨウ</t>
    </rPh>
    <rPh sb="24" eb="26">
      <t>イッチ</t>
    </rPh>
    <rPh sb="30" eb="32">
      <t>バアイ</t>
    </rPh>
    <rPh sb="38" eb="39">
      <t>ラン</t>
    </rPh>
    <phoneticPr fontId="3"/>
  </si>
  <si>
    <r>
      <t>×の場合は再度、入力内容を確認、修正し、</t>
    </r>
    <r>
      <rPr>
        <sz val="11"/>
        <rFont val="Segoe UI Symbol"/>
        <family val="3"/>
      </rPr>
      <t>○</t>
    </r>
    <r>
      <rPr>
        <sz val="11"/>
        <rFont val="Yu Gothic"/>
        <family val="3"/>
        <charset val="128"/>
        <scheme val="minor"/>
      </rPr>
      <t>になってから提出してください。</t>
    </r>
    <rPh sb="2" eb="4">
      <t>バアイ</t>
    </rPh>
    <rPh sb="5" eb="7">
      <t>サイド</t>
    </rPh>
    <rPh sb="8" eb="10">
      <t>ニュウリョク</t>
    </rPh>
    <rPh sb="10" eb="12">
      <t>ナイヨウ</t>
    </rPh>
    <rPh sb="13" eb="15">
      <t>カクニン</t>
    </rPh>
    <rPh sb="16" eb="18">
      <t>シュウセイ</t>
    </rPh>
    <rPh sb="27" eb="29">
      <t>テイシュツ</t>
    </rPh>
    <phoneticPr fontId="3"/>
  </si>
  <si>
    <t>埼玉県さいたま市浦和区高砂三丁目１５－１</t>
    <rPh sb="0" eb="3">
      <t>サイタマケン</t>
    </rPh>
    <rPh sb="7" eb="8">
      <t>シ</t>
    </rPh>
    <rPh sb="8" eb="11">
      <t>ウラワク</t>
    </rPh>
    <rPh sb="11" eb="13">
      <t>タカサゴ</t>
    </rPh>
    <rPh sb="13" eb="16">
      <t>サンチョウメ</t>
    </rPh>
    <phoneticPr fontId="3"/>
  </si>
  <si>
    <t>社会福祉法人障支</t>
    <rPh sb="0" eb="2">
      <t>シャカイ</t>
    </rPh>
    <rPh sb="2" eb="4">
      <t>フクシ</t>
    </rPh>
    <rPh sb="4" eb="6">
      <t>ホウジン</t>
    </rPh>
    <rPh sb="6" eb="7">
      <t>サワ</t>
    </rPh>
    <rPh sb="7" eb="8">
      <t>シ</t>
    </rPh>
    <phoneticPr fontId="3"/>
  </si>
  <si>
    <t>代表理事</t>
    <rPh sb="0" eb="2">
      <t>ダイヒョウ</t>
    </rPh>
    <rPh sb="2" eb="4">
      <t>リジ</t>
    </rPh>
    <phoneticPr fontId="3"/>
  </si>
  <si>
    <t>埼玉　一郎</t>
    <rPh sb="0" eb="2">
      <t>サイタマ</t>
    </rPh>
    <rPh sb="3" eb="5">
      <t>イチロウ</t>
    </rPh>
    <phoneticPr fontId="3"/>
  </si>
  <si>
    <t>０４８－８３０－３３１７</t>
  </si>
  <si>
    <t>a3300-06@pref.saitama.lg.jp</t>
  </si>
  <si>
    <t>◇◇銀行</t>
    <rPh sb="2" eb="4">
      <t>ギンコウ</t>
    </rPh>
    <phoneticPr fontId="3"/>
  </si>
  <si>
    <t>○○支店</t>
    <rPh sb="2" eb="4">
      <t>シテン</t>
    </rPh>
    <phoneticPr fontId="3"/>
  </si>
  <si>
    <t>普通</t>
    <rPh sb="0" eb="2">
      <t>フツウ</t>
    </rPh>
    <phoneticPr fontId="3"/>
  </si>
  <si>
    <t>フク）ショウシ</t>
  </si>
  <si>
    <t>児童発達支援センターちいき</t>
  </si>
  <si>
    <t>私立</t>
    <rPh sb="0" eb="2">
      <t>シリツ</t>
    </rPh>
    <phoneticPr fontId="3"/>
  </si>
  <si>
    <t>児童発達支援センター</t>
    <rPh sb="0" eb="2">
      <t>ジドウ</t>
    </rPh>
    <rPh sb="2" eb="4">
      <t>ハッタツ</t>
    </rPh>
    <rPh sb="4" eb="6">
      <t>シエン</t>
    </rPh>
    <phoneticPr fontId="3"/>
  </si>
  <si>
    <t>1152134568</t>
  </si>
  <si>
    <t>放課後等デイサービスちいき</t>
    <rPh sb="0" eb="4">
      <t>ホウカゴトウ</t>
    </rPh>
    <phoneticPr fontId="3"/>
  </si>
  <si>
    <t>放課後等デイサービス</t>
    <rPh sb="0" eb="4">
      <t>ホウカゴトウ</t>
    </rPh>
    <phoneticPr fontId="3"/>
  </si>
  <si>
    <t>1151234567</t>
  </si>
  <si>
    <t>児童発達支援センターちいき</t>
    <rPh sb="0" eb="2">
      <t>ジドウ</t>
    </rPh>
    <rPh sb="2" eb="4">
      <t>ハッタツ</t>
    </rPh>
    <rPh sb="4" eb="6">
      <t>シエン</t>
    </rPh>
    <phoneticPr fontId="3"/>
  </si>
  <si>
    <t>さいたま市</t>
    <rPh sb="4" eb="5">
      <t>シ</t>
    </rPh>
    <phoneticPr fontId="3"/>
  </si>
  <si>
    <t>車両a：10
車両b：10</t>
  </si>
  <si>
    <t>車両a：X-001
車両b：X-002</t>
  </si>
  <si>
    <t>115123456</t>
  </si>
  <si>
    <t>車両a：5</t>
  </si>
  <si>
    <t>車両a：X-003</t>
  </si>
  <si>
    <t>児童発達支援センター</t>
  </si>
  <si>
    <t>社会福祉法人</t>
    <rPh sb="0" eb="2">
      <t>シャカイ</t>
    </rPh>
    <rPh sb="2" eb="6">
      <t>フクシホウジン</t>
    </rPh>
    <phoneticPr fontId="3"/>
  </si>
  <si>
    <t>タブレット端末等</t>
    <rPh sb="5" eb="7">
      <t>タンマツ</t>
    </rPh>
    <rPh sb="7" eb="8">
      <t>トウ</t>
    </rPh>
    <phoneticPr fontId="3"/>
  </si>
  <si>
    <t>GPS端末</t>
    <rPh sb="3" eb="5">
      <t>タンマツ</t>
    </rPh>
    <phoneticPr fontId="3"/>
  </si>
  <si>
    <t>５．⑮欄は、装置リスト（こども家庭庁ホームページ　https://www.cfa.go.jp/policies/child-safety/list/　に掲載）に記載された認定番号を、車両ごとに記載すること。</t>
    <phoneticPr fontId="33"/>
  </si>
  <si>
    <t>【原則は消費税抜】</t>
  </si>
  <si>
    <t>車両a：令和5年8月5日
車両b：令和5年9月20日</t>
    <phoneticPr fontId="3"/>
  </si>
  <si>
    <t>車両a：令和5年8月31日</t>
    <phoneticPr fontId="3"/>
  </si>
  <si>
    <t>令和5年8月15日</t>
    <rPh sb="0" eb="2">
      <t>レイワ</t>
    </rPh>
    <rPh sb="3" eb="4">
      <t>ネン</t>
    </rPh>
    <rPh sb="5" eb="6">
      <t>ガツ</t>
    </rPh>
    <rPh sb="8" eb="9">
      <t>ニチ</t>
    </rPh>
    <phoneticPr fontId="3"/>
  </si>
  <si>
    <t>【原則は消費税抜】</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</si>
</sst>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7">
    <font>
      <sz val="11"/>
      <color theme="1"/>
      <name val="Yu Gothic"/>
      <family val="2"/>
      <scheme val="minor"/>
    </font>
    <font>
      <sz val="11"/>
      <color theme="1"/>
      <name val="ＭＳ Ｐゴシック"/>
      <family val="2"/>
      <charset val="128"/>
    </font>
    <font>
      <sz val="11"/>
      <color theme="1"/>
      <name val="Yu Gothic"/>
      <family val="2"/>
      <scheme val="minor"/>
    </font>
    <font>
      <sz val="6"/>
      <name val="Yu Gothic"/>
      <family val="3"/>
      <charset val="128"/>
      <scheme val="minor"/>
    </font>
    <font>
      <sz val="12"/>
      <color theme="1"/>
      <name val="Yu Gothic"/>
      <family val="2"/>
      <scheme val="minor"/>
    </font>
    <font>
      <sz val="12"/>
      <color theme="1"/>
      <name val="Yu Gothic"/>
      <family val="3"/>
      <charset val="128"/>
      <scheme val="minor"/>
    </font>
    <font>
      <b/>
      <sz val="14"/>
      <color rgb="FFFF0000"/>
      <name val="Yu Gothic"/>
      <family val="3"/>
      <charset val="128"/>
      <scheme val="minor"/>
    </font>
    <font>
      <sz val="10.5"/>
      <color theme="1"/>
      <name val="Yu Gothic"/>
      <family val="2"/>
      <scheme val="minor"/>
    </font>
    <font>
      <b/>
      <sz val="12"/>
      <color rgb="FFFF0000"/>
      <name val="Yu Gothic"/>
      <family val="3"/>
      <charset val="128"/>
      <scheme val="minor"/>
    </font>
    <font>
      <b/>
      <sz val="12"/>
      <color rgb="FFFF0000"/>
      <name val="游ゴシック"/>
      <family val="3"/>
      <charset val="128"/>
    </font>
    <font>
      <sz val="10"/>
      <color theme="1"/>
      <name val="Yu Gothic"/>
      <family val="2"/>
      <scheme val="minor"/>
    </font>
    <font>
      <sz val="10"/>
      <color theme="1"/>
      <name val="Yu Gothic"/>
      <family val="3"/>
      <charset val="128"/>
      <scheme val="minor"/>
    </font>
    <font>
      <sz val="11"/>
      <name val="ＭＳ Ｐゴシック"/>
      <family val="3"/>
      <charset val="128"/>
    </font>
    <font>
      <sz val="6"/>
      <name val="ＭＳ Ｐゴシック"/>
      <family val="3"/>
      <charset val="128"/>
    </font>
    <font>
      <sz val="11"/>
      <color theme="1"/>
      <name val="Yu Gothic"/>
      <family val="3"/>
      <charset val="128"/>
      <scheme val="minor"/>
    </font>
    <font>
      <sz val="9"/>
      <color rgb="FF000000"/>
      <name val="Meiryo UI"/>
      <family val="3"/>
      <charset val="128"/>
    </font>
    <font>
      <sz val="8"/>
      <name val="ＭＳ 明朝"/>
      <family val="1"/>
      <charset val="128"/>
    </font>
    <font>
      <sz val="12"/>
      <name val="Yu Gothic"/>
      <family val="3"/>
      <charset val="128"/>
      <scheme val="minor"/>
    </font>
    <font>
      <sz val="9"/>
      <name val="Yu Gothic UI"/>
      <family val="3"/>
      <charset val="128"/>
    </font>
    <font>
      <sz val="8"/>
      <name val="ＭＳ 明朝"/>
      <family val="3"/>
      <charset val="128"/>
    </font>
    <font>
      <sz val="11"/>
      <name val="Yu Gothic"/>
      <family val="3"/>
      <charset val="128"/>
      <scheme val="minor"/>
    </font>
    <font>
      <b/>
      <sz val="11"/>
      <name val="Yu Gothic"/>
      <family val="3"/>
      <charset val="128"/>
      <scheme val="minor"/>
    </font>
    <font>
      <sz val="11"/>
      <color rgb="FFFF0000"/>
      <name val="Yu Gothic"/>
      <family val="3"/>
      <charset val="128"/>
      <scheme val="minor"/>
    </font>
    <font>
      <sz val="11"/>
      <color rgb="FFFF0000"/>
      <name val="Yu Gothic"/>
      <family val="2"/>
      <scheme val="minor"/>
    </font>
    <font>
      <b/>
      <sz val="9"/>
      <color indexed="81"/>
      <name val="ＭＳ ゴシック"/>
      <family val="3"/>
      <charset val="128"/>
    </font>
    <font>
      <sz val="14"/>
      <color theme="1"/>
      <name val="Yu Gothic"/>
      <family val="3"/>
      <charset val="128"/>
      <scheme val="minor"/>
    </font>
    <font>
      <sz val="14"/>
      <color theme="1"/>
      <name val="ＭＳ 明朝"/>
      <family val="1"/>
      <charset val="128"/>
    </font>
    <font>
      <sz val="11"/>
      <color theme="1"/>
      <name val="ＭＳ 明朝"/>
      <family val="1"/>
      <charset val="128"/>
    </font>
    <font>
      <b/>
      <sz val="20"/>
      <color theme="1"/>
      <name val="ＭＳ 明朝"/>
      <family val="1"/>
      <charset val="128"/>
    </font>
    <font>
      <sz val="20"/>
      <color theme="1"/>
      <name val="ＭＳ 明朝"/>
      <family val="1"/>
      <charset val="128"/>
    </font>
    <font>
      <sz val="12"/>
      <color theme="1"/>
      <name val="ＭＳ 明朝"/>
      <family val="1"/>
      <charset val="128"/>
    </font>
    <font>
      <sz val="16"/>
      <color theme="1"/>
      <name val="ＭＳ 明朝"/>
      <family val="1"/>
      <charset val="128"/>
    </font>
    <font>
      <sz val="11"/>
      <color theme="1"/>
      <name val="ＭＳ ゴシック"/>
      <family val="3"/>
      <charset val="128"/>
    </font>
    <font>
      <sz val="6"/>
      <name val="Yu Gothic"/>
      <family val="2"/>
      <charset val="128"/>
      <scheme val="minor"/>
    </font>
    <font>
      <sz val="11"/>
      <color rgb="FFFF0000"/>
      <name val="ＭＳ ゴシック"/>
      <family val="3"/>
      <charset val="128"/>
    </font>
    <font>
      <b/>
      <sz val="12"/>
      <color theme="1"/>
      <name val="ＭＳ 明朝"/>
      <family val="1"/>
      <charset val="128"/>
    </font>
    <font>
      <b/>
      <sz val="11"/>
      <color theme="1"/>
      <name val="ＭＳ 明朝"/>
      <family val="1"/>
      <charset val="128"/>
    </font>
    <font>
      <sz val="10"/>
      <color theme="1"/>
      <name val="ＭＳ 明朝"/>
      <family val="1"/>
      <charset val="128"/>
    </font>
    <font>
      <b/>
      <sz val="12"/>
      <color theme="1"/>
      <name val="ＭＳ ゴシック"/>
      <family val="3"/>
      <charset val="128"/>
    </font>
    <font>
      <b/>
      <sz val="24"/>
      <color theme="1"/>
      <name val="ＭＳ 明朝"/>
      <family val="1"/>
      <charset val="128"/>
    </font>
    <font>
      <sz val="11"/>
      <color theme="1"/>
      <name val="Yu Gothic"/>
      <family val="2"/>
      <charset val="128"/>
      <scheme val="minor"/>
    </font>
    <font>
      <sz val="14"/>
      <color rgb="FFFF0000"/>
      <name val="ＭＳ 明朝"/>
      <family val="1"/>
      <charset val="128"/>
    </font>
    <font>
      <sz val="12"/>
      <color rgb="FFFF0000"/>
      <name val="ＭＳ 明朝"/>
      <family val="1"/>
      <charset val="128"/>
    </font>
    <font>
      <sz val="11"/>
      <color rgb="FFFF0000"/>
      <name val="ＭＳ 明朝"/>
      <family val="1"/>
      <charset val="128"/>
    </font>
    <font>
      <b/>
      <sz val="11"/>
      <color rgb="FFFF0000"/>
      <name val="Yu Gothic"/>
      <family val="3"/>
      <charset val="128"/>
      <scheme val="minor"/>
    </font>
    <font>
      <b/>
      <sz val="28"/>
      <color rgb="FFFF0000"/>
      <name val="Yu Gothic"/>
      <family val="3"/>
      <charset val="128"/>
      <scheme val="minor"/>
    </font>
    <font>
      <sz val="11"/>
      <name val="Segoe UI Symbol"/>
      <family val="3"/>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rgb="FFFF000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top style="medium">
        <color indexed="64"/>
      </top>
      <bottom/>
      <diagonal style="thin">
        <color indexed="64"/>
      </diagonal>
    </border>
    <border>
      <left/>
      <right style="thin">
        <color indexed="64"/>
      </right>
      <top/>
      <bottom/>
      <diagonal/>
    </border>
    <border diagonalUp="1">
      <left style="thin">
        <color indexed="64"/>
      </left>
      <right style="thin">
        <color indexed="64"/>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diagonalUp="1">
      <left style="thin">
        <color indexed="64"/>
      </left>
      <right style="medium">
        <color indexed="64"/>
      </right>
      <top style="medium">
        <color indexed="64"/>
      </top>
      <bottom/>
      <diagonal style="thin">
        <color indexed="64"/>
      </diagonal>
    </border>
    <border diagonalUp="1">
      <left style="medium">
        <color indexed="64"/>
      </left>
      <right style="medium">
        <color indexed="64"/>
      </right>
      <top style="medium">
        <color indexed="64"/>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medium">
        <color indexed="64"/>
      </left>
      <right style="medium">
        <color indexed="64"/>
      </right>
      <top/>
      <bottom style="medium">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top/>
      <bottom/>
      <diagonal style="thin">
        <color indexed="64"/>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top style="medium">
        <color indexed="64"/>
      </top>
      <bottom style="thin">
        <color indexed="64"/>
      </bottom>
      <diagonal/>
    </border>
    <border>
      <left/>
      <right/>
      <top style="thin">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diagonal/>
    </border>
    <border>
      <left style="thin">
        <color indexed="64"/>
      </left>
      <right style="thin">
        <color indexed="64"/>
      </right>
      <top/>
      <bottom/>
      <diagonal/>
    </border>
  </borders>
  <cellStyleXfs count="4">
    <xf numFmtId="0" fontId="0" fillId="0" borderId="0"/>
    <xf numFmtId="38" fontId="2" fillId="0" borderId="0" applyFont="0" applyFill="0" applyBorder="0" applyAlignment="0" applyProtection="0">
      <alignment vertical="center"/>
    </xf>
    <xf numFmtId="0" fontId="1" fillId="0" borderId="0">
      <alignment vertical="center"/>
    </xf>
    <xf numFmtId="0" fontId="12" fillId="0" borderId="0">
      <alignment vertical="center"/>
    </xf>
  </cellStyleXfs>
  <cellXfs count="270">
    <xf numFmtId="0" fontId="0" fillId="0" borderId="0" xfId="0"/>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1" fillId="0" borderId="0" xfId="0" applyFont="1"/>
    <xf numFmtId="0" fontId="11" fillId="0" borderId="5" xfId="0" applyFont="1" applyBorder="1"/>
    <xf numFmtId="38" fontId="10" fillId="0" borderId="4" xfId="1" applyFont="1" applyBorder="1" applyAlignment="1">
      <alignment horizontal="center" vertical="center" wrapText="1"/>
    </xf>
    <xf numFmtId="38" fontId="0" fillId="0" borderId="0" xfId="1" applyFont="1" applyAlignment="1">
      <alignment horizontal="right" vertical="center"/>
    </xf>
    <xf numFmtId="0" fontId="20" fillId="0" borderId="0" xfId="3" applyFont="1">
      <alignment vertical="center"/>
    </xf>
    <xf numFmtId="0" fontId="20" fillId="0" borderId="9" xfId="3" applyFont="1" applyBorder="1">
      <alignment vertical="center"/>
    </xf>
    <xf numFmtId="0" fontId="20" fillId="0" borderId="10" xfId="3" applyFont="1" applyBorder="1">
      <alignment vertical="center"/>
    </xf>
    <xf numFmtId="0" fontId="20" fillId="0" borderId="11" xfId="3" applyFont="1" applyBorder="1">
      <alignment vertical="center"/>
    </xf>
    <xf numFmtId="0" fontId="21" fillId="0" borderId="0" xfId="3" applyFont="1">
      <alignment vertical="center"/>
    </xf>
    <xf numFmtId="0" fontId="22" fillId="0" borderId="0" xfId="3" applyFont="1">
      <alignment vertical="center"/>
    </xf>
    <xf numFmtId="0" fontId="10" fillId="0" borderId="26" xfId="0" applyFont="1" applyBorder="1" applyAlignment="1">
      <alignment horizontal="center" vertical="center"/>
    </xf>
    <xf numFmtId="0" fontId="10" fillId="0" borderId="24" xfId="0" applyFont="1" applyBorder="1" applyAlignment="1">
      <alignment vertical="center" wrapText="1"/>
    </xf>
    <xf numFmtId="0" fontId="0" fillId="0" borderId="0" xfId="0" applyProtection="1"/>
    <xf numFmtId="0" fontId="5" fillId="0" borderId="0" xfId="0" applyFont="1" applyProtection="1"/>
    <xf numFmtId="0" fontId="6" fillId="0" borderId="0" xfId="0" applyFont="1" applyAlignment="1" applyProtection="1">
      <alignment horizontal="left"/>
    </xf>
    <xf numFmtId="0" fontId="4" fillId="0" borderId="0" xfId="0" applyFont="1" applyProtection="1"/>
    <xf numFmtId="0" fontId="8" fillId="0" borderId="0" xfId="0" applyFont="1" applyAlignment="1" applyProtection="1">
      <alignment vertical="center"/>
    </xf>
    <xf numFmtId="0" fontId="0" fillId="0" borderId="0" xfId="0" applyAlignment="1" applyProtection="1">
      <alignment vertical="center"/>
    </xf>
    <xf numFmtId="0" fontId="9" fillId="0" borderId="0" xfId="0" applyFont="1" applyAlignment="1" applyProtection="1">
      <alignment vertical="center"/>
    </xf>
    <xf numFmtId="0" fontId="16" fillId="2" borderId="0" xfId="0" applyFont="1" applyFill="1" applyBorder="1" applyAlignment="1" applyProtection="1">
      <alignment horizontal="left" vertical="top"/>
    </xf>
    <xf numFmtId="0" fontId="16" fillId="2" borderId="0" xfId="0" applyFont="1" applyFill="1" applyAlignment="1" applyProtection="1">
      <alignment horizontal="left" vertical="top"/>
    </xf>
    <xf numFmtId="0" fontId="17" fillId="0" borderId="0" xfId="0" applyFont="1" applyAlignment="1" applyProtection="1">
      <alignment horizontal="center" shrinkToFit="1"/>
    </xf>
    <xf numFmtId="0" fontId="16" fillId="0" borderId="0" xfId="0" applyFont="1" applyFill="1" applyBorder="1" applyAlignment="1" applyProtection="1">
      <alignment horizontal="left" vertical="top" wrapText="1"/>
    </xf>
    <xf numFmtId="0" fontId="5" fillId="0" borderId="0" xfId="0" applyFont="1" applyFill="1" applyProtection="1"/>
    <xf numFmtId="0" fontId="6" fillId="0" borderId="25" xfId="0" applyFont="1" applyBorder="1" applyAlignment="1">
      <alignment vertical="center" wrapText="1"/>
    </xf>
    <xf numFmtId="0" fontId="6" fillId="0" borderId="14" xfId="0" applyFont="1" applyBorder="1" applyAlignment="1">
      <alignment vertical="center" wrapText="1"/>
    </xf>
    <xf numFmtId="38" fontId="6" fillId="0" borderId="15" xfId="1" applyFont="1" applyBorder="1" applyAlignment="1">
      <alignment vertical="center"/>
    </xf>
    <xf numFmtId="38" fontId="25" fillId="0" borderId="0" xfId="1" applyFont="1">
      <alignment vertical="center"/>
    </xf>
    <xf numFmtId="38" fontId="26" fillId="0" borderId="0" xfId="1" applyFont="1">
      <alignment vertical="center"/>
    </xf>
    <xf numFmtId="38" fontId="27" fillId="0" borderId="0" xfId="1" applyFont="1">
      <alignment vertical="center"/>
    </xf>
    <xf numFmtId="38" fontId="27" fillId="0" borderId="0" xfId="1" applyFont="1" applyFill="1">
      <alignment vertical="center"/>
    </xf>
    <xf numFmtId="38" fontId="14" fillId="0" borderId="0" xfId="1" applyFont="1">
      <alignment vertical="center"/>
    </xf>
    <xf numFmtId="38" fontId="27" fillId="0" borderId="0" xfId="1" applyFont="1" applyAlignment="1">
      <alignment horizontal="right" vertical="center"/>
    </xf>
    <xf numFmtId="38" fontId="27" fillId="0" borderId="0" xfId="1" applyFont="1" applyAlignment="1">
      <alignment horizontal="center" vertical="center"/>
    </xf>
    <xf numFmtId="38" fontId="27" fillId="0" borderId="9" xfId="1" applyFont="1" applyFill="1" applyBorder="1" applyAlignment="1">
      <alignment vertical="center" wrapText="1"/>
    </xf>
    <xf numFmtId="38" fontId="30" fillId="0" borderId="0" xfId="1" applyFont="1" applyAlignment="1">
      <alignment vertical="center" wrapText="1" shrinkToFit="1"/>
    </xf>
    <xf numFmtId="38" fontId="31" fillId="0" borderId="0" xfId="1" applyFont="1">
      <alignment vertical="center"/>
    </xf>
    <xf numFmtId="38" fontId="30" fillId="0" borderId="0" xfId="1" applyFont="1" applyAlignment="1">
      <alignment horizontal="center" vertical="center"/>
    </xf>
    <xf numFmtId="38" fontId="30" fillId="0" borderId="0" xfId="1" applyFont="1">
      <alignment vertical="center"/>
    </xf>
    <xf numFmtId="38" fontId="30" fillId="0" borderId="0" xfId="1" applyFont="1" applyFill="1" applyAlignment="1">
      <alignment horizontal="right" vertical="center"/>
    </xf>
    <xf numFmtId="38" fontId="5" fillId="0" borderId="0" xfId="1" applyFont="1">
      <alignment vertical="center"/>
    </xf>
    <xf numFmtId="38" fontId="30" fillId="0" borderId="28" xfId="1" applyFont="1" applyBorder="1" applyAlignment="1">
      <alignment horizontal="center" vertical="center"/>
    </xf>
    <xf numFmtId="38" fontId="30" fillId="0" borderId="27" xfId="1" applyFont="1" applyBorder="1" applyAlignment="1">
      <alignment horizontal="center" vertical="center"/>
    </xf>
    <xf numFmtId="38" fontId="30" fillId="0" borderId="11" xfId="1" applyFont="1" applyBorder="1" applyAlignment="1">
      <alignment horizontal="center" vertical="center"/>
    </xf>
    <xf numFmtId="38" fontId="30" fillId="0" borderId="29" xfId="1" applyFont="1" applyBorder="1" applyAlignment="1">
      <alignment horizontal="center" vertical="center"/>
    </xf>
    <xf numFmtId="38" fontId="30" fillId="0" borderId="0" xfId="1" applyFont="1" applyFill="1" applyBorder="1" applyAlignment="1">
      <alignment horizontal="center" vertical="center"/>
    </xf>
    <xf numFmtId="38" fontId="32" fillId="0" borderId="0" xfId="1" applyFont="1">
      <alignment vertical="center"/>
    </xf>
    <xf numFmtId="38" fontId="32" fillId="0" borderId="0" xfId="1" applyFont="1" applyFill="1">
      <alignment vertical="center"/>
    </xf>
    <xf numFmtId="38" fontId="30" fillId="0" borderId="1" xfId="1" applyFont="1" applyBorder="1" applyAlignment="1">
      <alignment horizontal="center" vertical="center"/>
    </xf>
    <xf numFmtId="38" fontId="30" fillId="0" borderId="6" xfId="1" applyFont="1" applyBorder="1">
      <alignment vertical="center"/>
    </xf>
    <xf numFmtId="38" fontId="30" fillId="0" borderId="0" xfId="1" applyFont="1" applyFill="1" applyBorder="1" applyAlignment="1">
      <alignment vertical="center" shrinkToFit="1"/>
    </xf>
    <xf numFmtId="38" fontId="32" fillId="0" borderId="0" xfId="1" applyFont="1" applyAlignment="1">
      <alignment vertical="center"/>
    </xf>
    <xf numFmtId="38" fontId="30" fillId="0" borderId="34" xfId="1" applyFont="1" applyBorder="1" applyAlignment="1">
      <alignment horizontal="center" vertical="center"/>
    </xf>
    <xf numFmtId="38" fontId="30" fillId="0" borderId="35" xfId="1" applyFont="1" applyBorder="1">
      <alignment vertical="center"/>
    </xf>
    <xf numFmtId="38" fontId="32" fillId="0" borderId="0" xfId="1" applyFont="1" applyAlignment="1">
      <alignment horizontal="left" vertical="center"/>
    </xf>
    <xf numFmtId="38" fontId="34" fillId="0" borderId="0" xfId="1" applyFont="1">
      <alignment vertical="center"/>
    </xf>
    <xf numFmtId="38" fontId="35" fillId="0" borderId="36" xfId="1" applyFont="1" applyBorder="1">
      <alignment vertical="center"/>
    </xf>
    <xf numFmtId="38" fontId="35" fillId="0" borderId="33" xfId="1" applyFont="1" applyBorder="1">
      <alignment vertical="center"/>
    </xf>
    <xf numFmtId="38" fontId="35" fillId="0" borderId="0" xfId="1" applyFont="1" applyFill="1" applyBorder="1">
      <alignment vertical="center"/>
    </xf>
    <xf numFmtId="38" fontId="14" fillId="0" borderId="0" xfId="1" applyFont="1" applyAlignment="1">
      <alignment horizontal="center" vertical="center"/>
    </xf>
    <xf numFmtId="38" fontId="30" fillId="0" borderId="22" xfId="1" applyFont="1" applyBorder="1" applyAlignment="1">
      <alignment horizontal="right" vertical="center"/>
    </xf>
    <xf numFmtId="38" fontId="27" fillId="0" borderId="38" xfId="1" applyFont="1" applyBorder="1" applyAlignment="1">
      <alignment horizontal="center" vertical="center" wrapText="1"/>
    </xf>
    <xf numFmtId="38" fontId="27" fillId="0" borderId="39" xfId="1" applyFont="1" applyBorder="1" applyAlignment="1">
      <alignment horizontal="center" vertical="center"/>
    </xf>
    <xf numFmtId="38" fontId="27" fillId="0" borderId="40" xfId="1" applyFont="1" applyBorder="1" applyAlignment="1">
      <alignment horizontal="center" vertical="center" wrapText="1"/>
    </xf>
    <xf numFmtId="38" fontId="27" fillId="0" borderId="40" xfId="1" applyFont="1" applyBorder="1" applyAlignment="1">
      <alignment horizontal="center" vertical="center"/>
    </xf>
    <xf numFmtId="38" fontId="27" fillId="0" borderId="40" xfId="1" applyFont="1" applyFill="1" applyBorder="1" applyAlignment="1">
      <alignment horizontal="center" vertical="center" wrapText="1"/>
    </xf>
    <xf numFmtId="38" fontId="37" fillId="0" borderId="38" xfId="1" applyFont="1" applyBorder="1" applyAlignment="1">
      <alignment vertical="center" wrapText="1"/>
    </xf>
    <xf numFmtId="38" fontId="14" fillId="0" borderId="0" xfId="1" applyFont="1" applyAlignment="1">
      <alignment horizontal="right" vertical="center"/>
    </xf>
    <xf numFmtId="38" fontId="27" fillId="0" borderId="33" xfId="1" applyFont="1" applyBorder="1" applyAlignment="1">
      <alignment horizontal="right" vertical="center"/>
    </xf>
    <xf numFmtId="38" fontId="30" fillId="0" borderId="32" xfId="1" applyFont="1" applyBorder="1" applyAlignment="1">
      <alignment horizontal="right" vertical="center"/>
    </xf>
    <xf numFmtId="38" fontId="30" fillId="0" borderId="42" xfId="1" applyFont="1" applyBorder="1" applyAlignment="1">
      <alignment horizontal="right" vertical="center" wrapText="1"/>
    </xf>
    <xf numFmtId="38" fontId="30" fillId="0" borderId="42" xfId="1" applyFont="1" applyBorder="1" applyAlignment="1">
      <alignment horizontal="right" vertical="center"/>
    </xf>
    <xf numFmtId="38" fontId="30" fillId="0" borderId="42" xfId="1" applyFont="1" applyFill="1" applyBorder="1" applyAlignment="1">
      <alignment horizontal="right" vertical="center" wrapText="1"/>
    </xf>
    <xf numFmtId="38" fontId="30" fillId="0" borderId="31" xfId="1" applyFont="1" applyBorder="1" applyAlignment="1">
      <alignment horizontal="right" vertical="center" wrapText="1"/>
    </xf>
    <xf numFmtId="38" fontId="27" fillId="0" borderId="43" xfId="1" applyFont="1" applyFill="1" applyBorder="1" applyAlignment="1">
      <alignment horizontal="center" vertical="center" wrapText="1"/>
    </xf>
    <xf numFmtId="38" fontId="27" fillId="0" borderId="44" xfId="1" applyFont="1" applyFill="1" applyBorder="1" applyAlignment="1">
      <alignment horizontal="right" vertical="center"/>
    </xf>
    <xf numFmtId="38" fontId="30" fillId="0" borderId="3" xfId="1" applyFont="1" applyFill="1" applyBorder="1" applyAlignment="1">
      <alignment horizontal="left" vertical="center" wrapText="1"/>
    </xf>
    <xf numFmtId="38" fontId="30" fillId="0" borderId="1" xfId="1" applyFont="1" applyFill="1" applyBorder="1" applyAlignment="1">
      <alignment horizontal="right" vertical="center"/>
    </xf>
    <xf numFmtId="38" fontId="30" fillId="0" borderId="45" xfId="1" applyFont="1" applyFill="1" applyBorder="1" applyAlignment="1">
      <alignment horizontal="right" vertical="center"/>
    </xf>
    <xf numFmtId="38" fontId="30" fillId="0" borderId="3" xfId="1" applyFont="1" applyFill="1" applyBorder="1" applyAlignment="1">
      <alignment horizontal="right" vertical="center"/>
    </xf>
    <xf numFmtId="38" fontId="30" fillId="0" borderId="45" xfId="1" applyFont="1" applyFill="1" applyBorder="1" applyAlignment="1">
      <alignment horizontal="right" vertical="center" wrapText="1"/>
    </xf>
    <xf numFmtId="38" fontId="30" fillId="0" borderId="45" xfId="1" applyFont="1" applyFill="1" applyBorder="1" applyAlignment="1">
      <alignment vertical="center"/>
    </xf>
    <xf numFmtId="38" fontId="30" fillId="0" borderId="46" xfId="1" applyFont="1" applyFill="1" applyBorder="1" applyAlignment="1">
      <alignment vertical="center"/>
    </xf>
    <xf numFmtId="38" fontId="30" fillId="0" borderId="46" xfId="1" applyFont="1" applyFill="1" applyBorder="1" applyAlignment="1">
      <alignment vertical="center" wrapText="1"/>
    </xf>
    <xf numFmtId="38" fontId="30" fillId="0" borderId="45" xfId="1" applyFont="1" applyFill="1" applyBorder="1" applyAlignment="1">
      <alignment vertical="center" wrapText="1"/>
    </xf>
    <xf numFmtId="58" fontId="30" fillId="0" borderId="4" xfId="1" applyNumberFormat="1" applyFont="1" applyFill="1" applyBorder="1" applyAlignment="1">
      <alignment vertical="center" wrapText="1"/>
    </xf>
    <xf numFmtId="38" fontId="14" fillId="0" borderId="0" xfId="1" applyFont="1" applyAlignment="1"/>
    <xf numFmtId="38" fontId="27" fillId="0" borderId="47" xfId="1" applyFont="1" applyBorder="1" applyAlignment="1">
      <alignment horizontal="center" vertical="center"/>
    </xf>
    <xf numFmtId="38" fontId="27" fillId="0" borderId="50" xfId="1" applyFont="1" applyBorder="1" applyAlignment="1">
      <alignment horizontal="center" vertical="center"/>
    </xf>
    <xf numFmtId="38" fontId="30" fillId="0" borderId="1" xfId="1" applyFont="1" applyBorder="1" applyAlignment="1">
      <alignment vertical="center"/>
    </xf>
    <xf numFmtId="38" fontId="27" fillId="0" borderId="41" xfId="1" applyFont="1" applyBorder="1" applyAlignment="1">
      <alignment horizontal="center" vertical="center"/>
    </xf>
    <xf numFmtId="38" fontId="30" fillId="0" borderId="34" xfId="1" applyFont="1" applyFill="1" applyBorder="1" applyAlignment="1">
      <alignment horizontal="right" vertical="center" wrapText="1"/>
    </xf>
    <xf numFmtId="38" fontId="30" fillId="0" borderId="34" xfId="1" applyFont="1" applyBorder="1" applyAlignment="1">
      <alignment vertical="center"/>
    </xf>
    <xf numFmtId="38" fontId="30" fillId="0" borderId="0" xfId="1" applyFont="1" applyBorder="1" applyAlignment="1">
      <alignment horizontal="right" vertical="center"/>
    </xf>
    <xf numFmtId="38" fontId="30" fillId="0" borderId="56" xfId="1" applyFont="1" applyBorder="1">
      <alignment vertical="center"/>
    </xf>
    <xf numFmtId="38" fontId="27" fillId="0" borderId="56" xfId="1" applyFont="1" applyBorder="1" applyAlignment="1">
      <alignment horizontal="right" vertical="center"/>
    </xf>
    <xf numFmtId="38" fontId="30" fillId="0" borderId="22" xfId="1" applyFont="1" applyBorder="1">
      <alignment vertical="center"/>
    </xf>
    <xf numFmtId="38" fontId="30" fillId="0" borderId="42" xfId="1" applyFont="1" applyFill="1" applyBorder="1">
      <alignment vertical="center"/>
    </xf>
    <xf numFmtId="38" fontId="35" fillId="0" borderId="0" xfId="1" applyFont="1" applyAlignment="1">
      <alignment horizontal="right" vertical="center"/>
    </xf>
    <xf numFmtId="38" fontId="35" fillId="0" borderId="0" xfId="1" applyFont="1" applyAlignment="1">
      <alignment horizontal="center" vertical="center"/>
    </xf>
    <xf numFmtId="38" fontId="27" fillId="0" borderId="50" xfId="1" applyFont="1" applyBorder="1" applyAlignment="1">
      <alignment horizontal="right" vertical="center"/>
    </xf>
    <xf numFmtId="38" fontId="30" fillId="0" borderId="1" xfId="1" applyFont="1" applyFill="1" applyBorder="1" applyAlignment="1">
      <alignment horizontal="right" vertical="center" wrapText="1"/>
    </xf>
    <xf numFmtId="38" fontId="30" fillId="0" borderId="64" xfId="1" applyFont="1" applyBorder="1">
      <alignment vertical="center"/>
    </xf>
    <xf numFmtId="38" fontId="27" fillId="0" borderId="64" xfId="1" applyFont="1" applyBorder="1" applyAlignment="1">
      <alignment horizontal="right" vertical="center"/>
    </xf>
    <xf numFmtId="38" fontId="14" fillId="0" borderId="0" xfId="1" applyFont="1" applyAlignment="1">
      <alignment horizontal="right"/>
    </xf>
    <xf numFmtId="38" fontId="30" fillId="0" borderId="16" xfId="1" applyFont="1" applyBorder="1" applyAlignment="1">
      <alignment horizontal="right" vertical="center"/>
    </xf>
    <xf numFmtId="38" fontId="38" fillId="0" borderId="0" xfId="1" applyFont="1" applyAlignment="1">
      <alignment horizontal="right" vertical="center"/>
    </xf>
    <xf numFmtId="38" fontId="38" fillId="0" borderId="0" xfId="1" applyFont="1" applyAlignment="1">
      <alignment horizontal="center" vertical="center"/>
    </xf>
    <xf numFmtId="38" fontId="39" fillId="0" borderId="0" xfId="1" applyFont="1">
      <alignment vertical="center"/>
    </xf>
    <xf numFmtId="38" fontId="30" fillId="0" borderId="0" xfId="1" applyFont="1" applyAlignment="1">
      <alignment vertical="center" shrinkToFit="1"/>
    </xf>
    <xf numFmtId="38" fontId="30" fillId="0" borderId="9" xfId="1" applyFont="1" applyBorder="1" applyAlignment="1">
      <alignment vertical="center" wrapText="1" shrinkToFit="1"/>
    </xf>
    <xf numFmtId="38" fontId="26" fillId="0" borderId="0" xfId="1" applyFont="1" applyAlignment="1">
      <alignment vertical="center" shrinkToFit="1"/>
    </xf>
    <xf numFmtId="38" fontId="26" fillId="0" borderId="0" xfId="1" applyFont="1" applyAlignment="1">
      <alignment horizontal="left" vertical="center" shrinkToFit="1"/>
    </xf>
    <xf numFmtId="38" fontId="30" fillId="0" borderId="0" xfId="1" applyFont="1" applyBorder="1" applyAlignment="1">
      <alignment vertical="center" wrapText="1" shrinkToFit="1"/>
    </xf>
    <xf numFmtId="38" fontId="27" fillId="0" borderId="0" xfId="1" applyFont="1" applyFill="1" applyBorder="1" applyAlignment="1">
      <alignment vertical="center"/>
    </xf>
    <xf numFmtId="38" fontId="27" fillId="0" borderId="0" xfId="1" applyFont="1" applyFill="1" applyBorder="1" applyAlignment="1">
      <alignment horizontal="center" vertical="center"/>
    </xf>
    <xf numFmtId="38" fontId="41" fillId="0" borderId="0" xfId="1" applyFont="1" applyAlignment="1">
      <alignment horizontal="left" vertical="center" shrinkToFit="1"/>
    </xf>
    <xf numFmtId="38" fontId="42" fillId="0" borderId="0" xfId="1" applyFont="1" applyAlignment="1">
      <alignment horizontal="center" vertical="center"/>
    </xf>
    <xf numFmtId="38" fontId="42" fillId="0" borderId="0" xfId="1" applyFont="1">
      <alignment vertical="center"/>
    </xf>
    <xf numFmtId="38" fontId="43" fillId="0" borderId="0" xfId="1" applyFont="1">
      <alignment vertical="center"/>
    </xf>
    <xf numFmtId="38" fontId="28" fillId="0" borderId="0" xfId="1" applyFont="1">
      <alignment vertical="center"/>
    </xf>
    <xf numFmtId="38" fontId="27" fillId="0" borderId="1" xfId="1" applyFont="1" applyBorder="1" applyAlignment="1">
      <alignment horizontal="center" vertical="center" wrapText="1"/>
    </xf>
    <xf numFmtId="38" fontId="27" fillId="0" borderId="1" xfId="1" applyFont="1" applyBorder="1" applyAlignment="1">
      <alignment horizontal="center" vertical="center"/>
    </xf>
    <xf numFmtId="38" fontId="27" fillId="0" borderId="7" xfId="1" applyFont="1" applyBorder="1" applyAlignment="1">
      <alignment horizontal="center" vertical="center"/>
    </xf>
    <xf numFmtId="38" fontId="27" fillId="0" borderId="8" xfId="1" applyFont="1" applyBorder="1" applyAlignment="1">
      <alignment horizontal="center" vertical="center" wrapText="1"/>
    </xf>
    <xf numFmtId="38" fontId="37" fillId="0" borderId="1" xfId="1" applyFont="1" applyBorder="1" applyAlignment="1">
      <alignment horizontal="center" vertical="center" wrapText="1"/>
    </xf>
    <xf numFmtId="38" fontId="27" fillId="0" borderId="1" xfId="1" applyFont="1" applyBorder="1" applyAlignment="1">
      <alignment horizontal="right" vertical="center" wrapText="1"/>
    </xf>
    <xf numFmtId="38" fontId="27" fillId="0" borderId="1" xfId="1" applyFont="1" applyBorder="1" applyAlignment="1">
      <alignment horizontal="right" vertical="center"/>
    </xf>
    <xf numFmtId="38" fontId="27" fillId="0" borderId="7" xfId="1" applyFont="1" applyBorder="1" applyAlignment="1">
      <alignment horizontal="right" vertical="center"/>
    </xf>
    <xf numFmtId="38" fontId="27" fillId="0" borderId="1" xfId="1" applyFont="1" applyBorder="1">
      <alignment vertical="center"/>
    </xf>
    <xf numFmtId="38" fontId="27" fillId="0" borderId="8" xfId="1" applyFont="1" applyFill="1" applyBorder="1">
      <alignment vertical="center"/>
    </xf>
    <xf numFmtId="38" fontId="27" fillId="0" borderId="8" xfId="1" applyFont="1" applyBorder="1">
      <alignment vertical="center"/>
    </xf>
    <xf numFmtId="38" fontId="27" fillId="0" borderId="72" xfId="1" applyFont="1" applyBorder="1">
      <alignment vertical="center"/>
    </xf>
    <xf numFmtId="38" fontId="27" fillId="0" borderId="74" xfId="1" applyFont="1" applyBorder="1" applyAlignment="1">
      <alignment horizontal="right" vertical="top" wrapText="1"/>
    </xf>
    <xf numFmtId="38" fontId="27" fillId="0" borderId="74" xfId="1" applyFont="1" applyBorder="1" applyAlignment="1">
      <alignment horizontal="right" vertical="center"/>
    </xf>
    <xf numFmtId="38" fontId="27" fillId="0" borderId="45" xfId="1" applyFont="1" applyFill="1" applyBorder="1" applyAlignment="1">
      <alignment vertical="center" wrapText="1"/>
    </xf>
    <xf numFmtId="38" fontId="27" fillId="0" borderId="45" xfId="1" applyFont="1" applyFill="1" applyBorder="1">
      <alignment vertical="center"/>
    </xf>
    <xf numFmtId="38" fontId="27" fillId="0" borderId="0" xfId="1" applyFont="1" applyAlignment="1">
      <alignment vertical="center" wrapText="1"/>
    </xf>
    <xf numFmtId="38" fontId="30" fillId="0" borderId="45" xfId="1" applyFont="1" applyBorder="1" applyAlignment="1">
      <alignment horizontal="center" vertical="center"/>
    </xf>
    <xf numFmtId="38" fontId="30" fillId="0" borderId="49" xfId="1" applyFont="1" applyBorder="1">
      <alignment vertical="center"/>
    </xf>
    <xf numFmtId="38" fontId="30" fillId="0" borderId="3" xfId="1" applyFont="1" applyBorder="1" applyAlignment="1">
      <alignment horizontal="center" vertical="center"/>
    </xf>
    <xf numFmtId="38" fontId="30" fillId="0" borderId="4" xfId="1" applyFont="1" applyBorder="1">
      <alignment vertical="center"/>
    </xf>
    <xf numFmtId="0" fontId="5" fillId="3" borderId="0" xfId="0" applyFont="1" applyFill="1" applyProtection="1">
      <protection locked="0"/>
    </xf>
    <xf numFmtId="38" fontId="27" fillId="0" borderId="1" xfId="1" applyNumberFormat="1" applyFont="1" applyFill="1" applyBorder="1" applyAlignment="1" applyProtection="1">
      <alignment vertical="center"/>
    </xf>
    <xf numFmtId="0" fontId="10" fillId="0" borderId="19" xfId="0" applyFont="1" applyBorder="1" applyAlignment="1">
      <alignment horizontal="center" vertical="center" wrapText="1"/>
    </xf>
    <xf numFmtId="0" fontId="11" fillId="0" borderId="0" xfId="0" applyFont="1" applyBorder="1" applyAlignment="1">
      <alignment vertical="center" wrapText="1"/>
    </xf>
    <xf numFmtId="0" fontId="0" fillId="0" borderId="44" xfId="0" applyBorder="1" applyAlignment="1">
      <alignment horizontal="center"/>
    </xf>
    <xf numFmtId="0" fontId="0" fillId="0" borderId="78" xfId="0" applyBorder="1" applyAlignment="1">
      <alignment horizontal="center"/>
    </xf>
    <xf numFmtId="38" fontId="0" fillId="0" borderId="37" xfId="1" applyFont="1" applyBorder="1" applyAlignment="1">
      <alignment horizontal="center" vertical="center"/>
    </xf>
    <xf numFmtId="38" fontId="0" fillId="0" borderId="80" xfId="1" applyFont="1" applyBorder="1" applyAlignment="1">
      <alignment horizontal="right" vertical="center"/>
    </xf>
    <xf numFmtId="38" fontId="44" fillId="0" borderId="52" xfId="0" applyNumberFormat="1" applyFont="1" applyBorder="1"/>
    <xf numFmtId="38" fontId="44" fillId="0" borderId="79" xfId="0" applyNumberFormat="1" applyFont="1" applyBorder="1"/>
    <xf numFmtId="38" fontId="44" fillId="0" borderId="41" xfId="1" applyFont="1" applyBorder="1" applyAlignment="1">
      <alignment horizontal="right" vertical="center"/>
    </xf>
    <xf numFmtId="38" fontId="30" fillId="3" borderId="45" xfId="1" applyFont="1" applyFill="1" applyBorder="1" applyAlignment="1" applyProtection="1">
      <alignment horizontal="left" vertical="center" wrapText="1"/>
      <protection locked="0"/>
    </xf>
    <xf numFmtId="38" fontId="30" fillId="3" borderId="1" xfId="1" applyFont="1" applyFill="1" applyBorder="1" applyAlignment="1" applyProtection="1">
      <alignment horizontal="left" vertical="center" wrapText="1"/>
      <protection locked="0"/>
    </xf>
    <xf numFmtId="38" fontId="30" fillId="3" borderId="34" xfId="1" applyFont="1" applyFill="1" applyBorder="1" applyAlignment="1" applyProtection="1">
      <alignment horizontal="left" vertical="center" wrapText="1"/>
      <protection locked="0"/>
    </xf>
    <xf numFmtId="38" fontId="30" fillId="3" borderId="45" xfId="1" applyFont="1" applyFill="1" applyBorder="1" applyAlignment="1" applyProtection="1">
      <alignment vertical="center" wrapText="1"/>
      <protection locked="0"/>
    </xf>
    <xf numFmtId="38" fontId="30" fillId="3" borderId="1" xfId="1" applyFont="1" applyFill="1" applyBorder="1" applyAlignment="1" applyProtection="1">
      <alignment vertical="center" wrapText="1"/>
      <protection locked="0"/>
    </xf>
    <xf numFmtId="38" fontId="30" fillId="3" borderId="34" xfId="1" applyFont="1" applyFill="1" applyBorder="1" applyAlignment="1" applyProtection="1">
      <alignment vertical="center" wrapText="1"/>
      <protection locked="0"/>
    </xf>
    <xf numFmtId="38" fontId="30" fillId="3" borderId="3" xfId="1" applyFont="1" applyFill="1" applyBorder="1" applyAlignment="1" applyProtection="1">
      <alignment horizontal="left" vertical="center" wrapText="1"/>
      <protection locked="0"/>
    </xf>
    <xf numFmtId="38" fontId="30" fillId="3" borderId="3" xfId="1" applyFont="1" applyFill="1" applyBorder="1" applyAlignment="1" applyProtection="1">
      <alignment horizontal="right" vertical="center" wrapText="1"/>
      <protection locked="0"/>
    </xf>
    <xf numFmtId="38" fontId="30" fillId="3" borderId="1" xfId="1" applyFont="1" applyFill="1" applyBorder="1" applyAlignment="1" applyProtection="1">
      <alignment horizontal="right" vertical="center" wrapText="1"/>
      <protection locked="0"/>
    </xf>
    <xf numFmtId="38" fontId="30" fillId="3" borderId="45" xfId="1" applyFont="1" applyFill="1" applyBorder="1" applyAlignment="1" applyProtection="1">
      <alignment horizontal="right" vertical="center" wrapText="1"/>
      <protection locked="0"/>
    </xf>
    <xf numFmtId="38" fontId="30" fillId="3" borderId="34" xfId="1" applyFont="1" applyFill="1" applyBorder="1" applyAlignment="1" applyProtection="1">
      <alignment horizontal="right" vertical="center" wrapText="1"/>
      <protection locked="0"/>
    </xf>
    <xf numFmtId="38" fontId="27" fillId="3" borderId="1" xfId="1" applyFont="1" applyFill="1" applyBorder="1" applyAlignment="1" applyProtection="1">
      <alignment vertical="center" wrapText="1"/>
      <protection locked="0"/>
    </xf>
    <xf numFmtId="49" fontId="11" fillId="3" borderId="1" xfId="0" applyNumberFormat="1" applyFont="1" applyFill="1" applyBorder="1" applyAlignment="1" applyProtection="1">
      <alignment wrapText="1"/>
      <protection locked="0"/>
    </xf>
    <xf numFmtId="176" fontId="11" fillId="3" borderId="1" xfId="0" applyNumberFormat="1" applyFont="1" applyFill="1" applyBorder="1" applyAlignment="1" applyProtection="1">
      <alignment wrapText="1"/>
      <protection locked="0"/>
    </xf>
    <xf numFmtId="49" fontId="27" fillId="3" borderId="48" xfId="1" applyNumberFormat="1" applyFont="1" applyFill="1" applyBorder="1" applyAlignment="1" applyProtection="1">
      <alignment horizontal="right" vertical="center" wrapText="1"/>
      <protection locked="0"/>
    </xf>
    <xf numFmtId="49" fontId="27" fillId="3" borderId="51" xfId="1" applyNumberFormat="1" applyFont="1" applyFill="1" applyBorder="1" applyAlignment="1" applyProtection="1">
      <alignment horizontal="right" vertical="center" wrapText="1"/>
      <protection locked="0"/>
    </xf>
    <xf numFmtId="49" fontId="27" fillId="3" borderId="52" xfId="1" applyNumberFormat="1" applyFont="1" applyFill="1" applyBorder="1" applyAlignment="1" applyProtection="1">
      <alignment horizontal="right" vertical="center" wrapText="1"/>
      <protection locked="0"/>
    </xf>
    <xf numFmtId="38" fontId="30" fillId="3" borderId="3" xfId="1" applyFont="1" applyFill="1" applyBorder="1" applyAlignment="1" applyProtection="1">
      <alignment vertical="center" wrapText="1"/>
      <protection locked="0"/>
    </xf>
    <xf numFmtId="49" fontId="30" fillId="3" borderId="49" xfId="1" applyNumberFormat="1" applyFont="1" applyFill="1" applyBorder="1" applyAlignment="1" applyProtection="1">
      <alignment vertical="center" wrapText="1"/>
      <protection locked="0"/>
    </xf>
    <xf numFmtId="49" fontId="30" fillId="3" borderId="6" xfId="1" applyNumberFormat="1" applyFont="1" applyFill="1" applyBorder="1" applyAlignment="1" applyProtection="1">
      <alignment vertical="center" wrapText="1"/>
      <protection locked="0"/>
    </xf>
    <xf numFmtId="49" fontId="30" fillId="3" borderId="35" xfId="1" applyNumberFormat="1" applyFont="1" applyFill="1" applyBorder="1" applyAlignment="1" applyProtection="1">
      <alignment vertical="center" wrapText="1"/>
      <protection locked="0"/>
    </xf>
    <xf numFmtId="49" fontId="30" fillId="3" borderId="4" xfId="1" applyNumberFormat="1" applyFont="1" applyFill="1" applyBorder="1" applyAlignment="1" applyProtection="1">
      <alignment horizontal="right" vertical="center" wrapText="1"/>
      <protection locked="0"/>
    </xf>
    <xf numFmtId="49" fontId="30" fillId="3" borderId="6" xfId="1" applyNumberFormat="1" applyFont="1" applyFill="1" applyBorder="1" applyAlignment="1" applyProtection="1">
      <alignment horizontal="right" vertical="center" wrapText="1"/>
      <protection locked="0"/>
    </xf>
    <xf numFmtId="49" fontId="30" fillId="3" borderId="49" xfId="1" applyNumberFormat="1" applyFont="1" applyFill="1" applyBorder="1" applyAlignment="1" applyProtection="1">
      <alignment horizontal="right" vertical="center" wrapText="1"/>
      <protection locked="0"/>
    </xf>
    <xf numFmtId="49" fontId="30" fillId="3" borderId="35" xfId="1" applyNumberFormat="1" applyFont="1" applyFill="1" applyBorder="1" applyAlignment="1" applyProtection="1">
      <alignment horizontal="right" vertical="center" wrapText="1"/>
      <protection locked="0"/>
    </xf>
    <xf numFmtId="38" fontId="27" fillId="3" borderId="7" xfId="1" applyFont="1" applyFill="1" applyBorder="1" applyAlignment="1" applyProtection="1">
      <alignment vertical="center" wrapText="1"/>
      <protection locked="0"/>
    </xf>
    <xf numFmtId="38" fontId="27" fillId="3" borderId="8" xfId="1" applyFont="1" applyFill="1" applyBorder="1" applyAlignment="1" applyProtection="1">
      <alignment vertical="center" wrapText="1"/>
      <protection locked="0"/>
    </xf>
    <xf numFmtId="49" fontId="27" fillId="3" borderId="1" xfId="1" applyNumberFormat="1" applyFont="1" applyFill="1" applyBorder="1" applyAlignment="1" applyProtection="1">
      <alignment vertical="center" wrapText="1"/>
      <protection locked="0"/>
    </xf>
    <xf numFmtId="0" fontId="0" fillId="4" borderId="37" xfId="0" applyFill="1" applyBorder="1" applyAlignment="1">
      <alignment horizontal="center"/>
    </xf>
    <xf numFmtId="0" fontId="0" fillId="0" borderId="3" xfId="0" applyBorder="1" applyAlignment="1">
      <alignment horizontal="center"/>
    </xf>
    <xf numFmtId="0" fontId="11" fillId="0" borderId="82" xfId="0" applyFont="1" applyBorder="1" applyAlignment="1">
      <alignment vertical="center" wrapText="1"/>
    </xf>
    <xf numFmtId="38" fontId="44" fillId="0" borderId="34" xfId="0" applyNumberFormat="1" applyFont="1" applyBorder="1"/>
    <xf numFmtId="49" fontId="27" fillId="3" borderId="72" xfId="1" applyNumberFormat="1" applyFont="1" applyFill="1" applyBorder="1" applyAlignment="1" applyProtection="1">
      <alignment vertical="center" wrapText="1"/>
      <protection locked="0"/>
    </xf>
    <xf numFmtId="176" fontId="11" fillId="0" borderId="6" xfId="0" applyNumberFormat="1" applyFont="1" applyFill="1" applyBorder="1" applyAlignment="1" applyProtection="1">
      <alignment wrapText="1"/>
    </xf>
    <xf numFmtId="49" fontId="27" fillId="3" borderId="12" xfId="1" applyNumberFormat="1" applyFont="1" applyFill="1" applyBorder="1" applyAlignment="1" applyProtection="1">
      <alignment vertical="center" wrapText="1"/>
      <protection locked="0"/>
    </xf>
    <xf numFmtId="0" fontId="23" fillId="0" borderId="0" xfId="0" applyFont="1" applyAlignment="1">
      <alignment horizontal="left" vertical="top" wrapText="1"/>
    </xf>
    <xf numFmtId="0" fontId="7" fillId="3" borderId="0" xfId="0" applyFont="1" applyFill="1" applyAlignment="1" applyProtection="1">
      <alignment horizontal="left"/>
      <protection locked="0"/>
    </xf>
    <xf numFmtId="0" fontId="8" fillId="0" borderId="0" xfId="0" applyFont="1" applyAlignment="1" applyProtection="1">
      <alignment horizontal="left" vertical="center"/>
    </xf>
    <xf numFmtId="0" fontId="5" fillId="0" borderId="1" xfId="0" applyFont="1" applyBorder="1" applyAlignment="1" applyProtection="1">
      <alignment horizontal="center"/>
    </xf>
    <xf numFmtId="0" fontId="5" fillId="3" borderId="1" xfId="0" applyFont="1" applyFill="1" applyBorder="1" applyAlignment="1" applyProtection="1">
      <alignment horizontal="left"/>
      <protection locked="0"/>
    </xf>
    <xf numFmtId="0" fontId="17" fillId="0" borderId="0" xfId="0" applyFont="1" applyAlignment="1" applyProtection="1">
      <alignment horizontal="center" shrinkToFit="1"/>
    </xf>
    <xf numFmtId="0" fontId="4" fillId="0" borderId="0" xfId="0" applyFont="1" applyAlignment="1" applyProtection="1">
      <alignment horizontal="center"/>
    </xf>
    <xf numFmtId="0" fontId="5" fillId="0" borderId="0" xfId="0" applyFont="1" applyAlignment="1" applyProtection="1">
      <alignment horizontal="center"/>
    </xf>
    <xf numFmtId="0" fontId="7" fillId="0" borderId="0" xfId="0" applyFont="1" applyAlignment="1" applyProtection="1">
      <alignment horizontal="center"/>
    </xf>
    <xf numFmtId="0" fontId="19" fillId="3" borderId="17" xfId="0" applyFont="1" applyFill="1" applyBorder="1" applyAlignment="1" applyProtection="1">
      <alignment horizontal="left" vertical="top" wrapText="1"/>
    </xf>
    <xf numFmtId="0" fontId="16" fillId="3" borderId="16" xfId="0" applyFont="1" applyFill="1" applyBorder="1" applyAlignment="1" applyProtection="1">
      <alignment horizontal="left" vertical="top" wrapText="1"/>
    </xf>
    <xf numFmtId="0" fontId="16" fillId="3" borderId="18" xfId="0" applyFont="1" applyFill="1" applyBorder="1" applyAlignment="1" applyProtection="1">
      <alignment horizontal="left" vertical="top" wrapText="1"/>
    </xf>
    <xf numFmtId="0" fontId="16" fillId="3" borderId="19" xfId="0" applyFont="1" applyFill="1" applyBorder="1" applyAlignment="1" applyProtection="1">
      <alignment horizontal="left" vertical="top" wrapText="1"/>
    </xf>
    <xf numFmtId="0" fontId="16" fillId="3" borderId="0" xfId="0" applyFont="1" applyFill="1" applyBorder="1" applyAlignment="1" applyProtection="1">
      <alignment horizontal="left" vertical="top" wrapText="1"/>
    </xf>
    <xf numFmtId="0" fontId="16" fillId="3" borderId="20" xfId="0" applyFont="1" applyFill="1" applyBorder="1" applyAlignment="1" applyProtection="1">
      <alignment horizontal="left" vertical="top" wrapText="1"/>
    </xf>
    <xf numFmtId="0" fontId="16" fillId="3" borderId="21" xfId="0" applyFont="1" applyFill="1" applyBorder="1" applyAlignment="1" applyProtection="1">
      <alignment horizontal="left" vertical="top" wrapText="1"/>
    </xf>
    <xf numFmtId="0" fontId="16" fillId="3" borderId="22" xfId="0" applyFont="1" applyFill="1" applyBorder="1" applyAlignment="1" applyProtection="1">
      <alignment horizontal="left" vertical="top" wrapText="1"/>
    </xf>
    <xf numFmtId="0" fontId="16" fillId="3" borderId="23" xfId="0" applyFont="1" applyFill="1" applyBorder="1" applyAlignment="1" applyProtection="1">
      <alignment horizontal="left" vertical="top" wrapText="1"/>
    </xf>
    <xf numFmtId="0" fontId="10" fillId="0" borderId="0" xfId="0" applyFont="1" applyAlignment="1" applyProtection="1">
      <alignment horizontal="center" shrinkToFit="1"/>
    </xf>
    <xf numFmtId="0" fontId="11" fillId="0" borderId="0" xfId="0" applyFont="1" applyAlignment="1" applyProtection="1">
      <alignment horizontal="center" shrinkToFit="1"/>
    </xf>
    <xf numFmtId="38" fontId="5" fillId="0" borderId="0" xfId="0" applyNumberFormat="1" applyFont="1" applyFill="1" applyAlignment="1" applyProtection="1">
      <alignment horizontal="right"/>
    </xf>
    <xf numFmtId="176" fontId="5" fillId="0" borderId="0" xfId="0" applyNumberFormat="1" applyFont="1" applyFill="1" applyAlignment="1" applyProtection="1">
      <alignment horizontal="right"/>
    </xf>
    <xf numFmtId="0" fontId="6" fillId="0" borderId="13"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4" xfId="0" applyFont="1" applyBorder="1" applyAlignment="1">
      <alignment horizontal="center" vertical="center" wrapText="1"/>
    </xf>
    <xf numFmtId="0" fontId="45" fillId="0" borderId="81" xfId="0" applyFont="1" applyBorder="1" applyAlignment="1">
      <alignment horizontal="center" vertical="center"/>
    </xf>
    <xf numFmtId="0" fontId="45" fillId="0" borderId="33" xfId="0" applyFont="1" applyBorder="1" applyAlignment="1">
      <alignment horizontal="center" vertical="center"/>
    </xf>
    <xf numFmtId="0" fontId="6" fillId="0" borderId="38" xfId="0" applyFont="1" applyBorder="1" applyAlignment="1">
      <alignment horizontal="center" vertical="center"/>
    </xf>
    <xf numFmtId="0" fontId="6" fillId="0" borderId="31" xfId="0" applyFont="1" applyBorder="1" applyAlignment="1">
      <alignment horizontal="center" vertical="center"/>
    </xf>
    <xf numFmtId="0" fontId="6" fillId="0" borderId="33" xfId="0" applyFont="1" applyBorder="1" applyAlignment="1">
      <alignment horizontal="center" vertical="center"/>
    </xf>
    <xf numFmtId="38" fontId="27" fillId="0" borderId="30" xfId="1" applyFont="1" applyBorder="1" applyAlignment="1">
      <alignment horizontal="center" vertical="center" wrapText="1" shrinkToFit="1"/>
    </xf>
    <xf numFmtId="38" fontId="27" fillId="0" borderId="32" xfId="1" applyFont="1" applyBorder="1" applyAlignment="1">
      <alignment horizontal="center" vertical="center" wrapText="1" shrinkToFit="1"/>
    </xf>
    <xf numFmtId="38" fontId="27" fillId="0" borderId="31" xfId="1" applyFont="1" applyBorder="1" applyAlignment="1">
      <alignment vertical="center" shrinkToFit="1"/>
    </xf>
    <xf numFmtId="38" fontId="27" fillId="0" borderId="33" xfId="1" applyFont="1" applyBorder="1" applyAlignment="1">
      <alignment vertical="center" shrinkToFit="1"/>
    </xf>
    <xf numFmtId="38" fontId="28" fillId="0" borderId="0" xfId="1" applyFont="1" applyAlignment="1">
      <alignment horizontal="center" vertical="center" wrapText="1"/>
    </xf>
    <xf numFmtId="38" fontId="29" fillId="0" borderId="0" xfId="1" applyFont="1" applyAlignment="1">
      <alignment horizontal="center" vertical="center" wrapText="1"/>
    </xf>
    <xf numFmtId="38" fontId="27" fillId="0" borderId="9" xfId="1" applyFont="1" applyFill="1" applyBorder="1" applyAlignment="1">
      <alignment vertical="center" wrapText="1"/>
    </xf>
    <xf numFmtId="38" fontId="27" fillId="0" borderId="10" xfId="1" applyFont="1" applyFill="1" applyBorder="1" applyAlignment="1">
      <alignment vertical="center" wrapText="1"/>
    </xf>
    <xf numFmtId="38" fontId="27" fillId="0" borderId="11" xfId="1" applyFont="1" applyFill="1" applyBorder="1" applyAlignment="1">
      <alignment vertical="center" wrapText="1"/>
    </xf>
    <xf numFmtId="38" fontId="30" fillId="0" borderId="39" xfId="1" applyFont="1" applyBorder="1" applyAlignment="1">
      <alignment horizontal="center" vertical="center" wrapText="1" shrinkToFit="1"/>
    </xf>
    <xf numFmtId="38" fontId="30" fillId="0" borderId="32" xfId="1" applyFont="1" applyBorder="1" applyAlignment="1">
      <alignment horizontal="center" vertical="center" wrapText="1" shrinkToFit="1"/>
    </xf>
    <xf numFmtId="38" fontId="27" fillId="0" borderId="38" xfId="1" applyFont="1" applyBorder="1" applyAlignment="1">
      <alignment vertical="center" shrinkToFit="1"/>
    </xf>
    <xf numFmtId="38" fontId="27" fillId="0" borderId="58" xfId="1" applyFont="1" applyBorder="1" applyAlignment="1">
      <alignment horizontal="center" vertical="center"/>
    </xf>
    <xf numFmtId="38" fontId="27" fillId="0" borderId="62" xfId="1" applyFont="1" applyBorder="1" applyAlignment="1">
      <alignment horizontal="center" vertical="center"/>
    </xf>
    <xf numFmtId="38" fontId="27" fillId="0" borderId="37" xfId="1" applyFont="1" applyBorder="1" applyAlignment="1">
      <alignment horizontal="right" vertical="center" wrapText="1"/>
    </xf>
    <xf numFmtId="38" fontId="27" fillId="0" borderId="41" xfId="1" applyFont="1" applyBorder="1" applyAlignment="1">
      <alignment horizontal="right" vertical="center"/>
    </xf>
    <xf numFmtId="38" fontId="35" fillId="0" borderId="9" xfId="1" applyFont="1" applyBorder="1" applyAlignment="1">
      <alignment horizontal="center" vertical="center"/>
    </xf>
    <xf numFmtId="38" fontId="36" fillId="0" borderId="27" xfId="1" applyFont="1" applyBorder="1" applyAlignment="1">
      <alignment horizontal="center" vertical="center"/>
    </xf>
    <xf numFmtId="38" fontId="35" fillId="0" borderId="53" xfId="1" applyFont="1" applyBorder="1">
      <alignment vertical="center"/>
    </xf>
    <xf numFmtId="38" fontId="35" fillId="0" borderId="59" xfId="1" applyFont="1" applyBorder="1">
      <alignment vertical="center"/>
    </xf>
    <xf numFmtId="38" fontId="35" fillId="0" borderId="54" xfId="1" applyFont="1" applyBorder="1">
      <alignment vertical="center"/>
    </xf>
    <xf numFmtId="38" fontId="35" fillId="0" borderId="60" xfId="1" applyFont="1" applyBorder="1">
      <alignment vertical="center"/>
    </xf>
    <xf numFmtId="38" fontId="35" fillId="0" borderId="55" xfId="1" applyFont="1" applyBorder="1">
      <alignment vertical="center"/>
    </xf>
    <xf numFmtId="38" fontId="35" fillId="0" borderId="61" xfId="1" applyFont="1" applyBorder="1">
      <alignment vertical="center"/>
    </xf>
    <xf numFmtId="38" fontId="30" fillId="0" borderId="54" xfId="1" applyFont="1" applyFill="1" applyBorder="1" applyAlignment="1">
      <alignment horizontal="center" vertical="center"/>
    </xf>
    <xf numFmtId="38" fontId="30" fillId="0" borderId="60" xfId="1" applyFont="1" applyFill="1" applyBorder="1" applyAlignment="1">
      <alignment horizontal="center" vertical="center"/>
    </xf>
    <xf numFmtId="38" fontId="30" fillId="0" borderId="65" xfId="1" applyFont="1" applyFill="1" applyBorder="1" applyAlignment="1">
      <alignment horizontal="center" vertical="center"/>
    </xf>
    <xf numFmtId="38" fontId="30" fillId="0" borderId="68" xfId="1" applyFont="1" applyFill="1" applyBorder="1" applyAlignment="1">
      <alignment horizontal="center" vertical="center"/>
    </xf>
    <xf numFmtId="38" fontId="30" fillId="0" borderId="57" xfId="1" applyFont="1" applyFill="1" applyBorder="1" applyAlignment="1">
      <alignment horizontal="center" vertical="center"/>
    </xf>
    <xf numFmtId="38" fontId="27" fillId="0" borderId="66" xfId="1" applyFont="1" applyBorder="1" applyAlignment="1">
      <alignment horizontal="center" vertical="center"/>
    </xf>
    <xf numFmtId="38" fontId="27" fillId="0" borderId="69" xfId="1" applyFont="1" applyBorder="1" applyAlignment="1">
      <alignment horizontal="center" vertical="center"/>
    </xf>
    <xf numFmtId="38" fontId="14" fillId="0" borderId="0" xfId="1" applyFont="1" applyAlignment="1">
      <alignment horizontal="right"/>
    </xf>
    <xf numFmtId="38" fontId="35" fillId="0" borderId="70" xfId="1" applyFont="1" applyBorder="1">
      <alignment vertical="center"/>
    </xf>
    <xf numFmtId="38" fontId="35" fillId="0" borderId="71" xfId="1" applyFont="1" applyBorder="1">
      <alignment vertical="center"/>
    </xf>
    <xf numFmtId="38" fontId="35" fillId="0" borderId="63" xfId="1" applyFont="1" applyBorder="1">
      <alignment vertical="center"/>
    </xf>
    <xf numFmtId="38" fontId="35" fillId="0" borderId="67" xfId="1" applyFont="1" applyBorder="1">
      <alignment vertical="center"/>
    </xf>
    <xf numFmtId="38" fontId="27" fillId="0" borderId="13" xfId="1" applyFont="1" applyFill="1" applyBorder="1" applyAlignment="1">
      <alignment vertical="center"/>
    </xf>
    <xf numFmtId="38" fontId="27" fillId="0" borderId="14" xfId="1" applyFont="1" applyFill="1" applyBorder="1" applyAlignment="1">
      <alignment vertical="center"/>
    </xf>
    <xf numFmtId="38" fontId="27" fillId="0" borderId="15" xfId="1" applyFont="1" applyFill="1" applyBorder="1" applyAlignment="1">
      <alignment vertical="center"/>
    </xf>
    <xf numFmtId="38" fontId="35" fillId="0" borderId="73" xfId="1" applyFont="1" applyBorder="1">
      <alignment vertical="center"/>
    </xf>
    <xf numFmtId="38" fontId="35" fillId="0" borderId="76" xfId="1" applyFont="1" applyBorder="1">
      <alignment vertical="center"/>
    </xf>
    <xf numFmtId="38" fontId="35" fillId="0" borderId="57" xfId="1" applyFont="1" applyBorder="1">
      <alignment vertical="center"/>
    </xf>
    <xf numFmtId="38" fontId="35" fillId="0" borderId="77" xfId="1" applyFont="1" applyBorder="1">
      <alignment vertical="center"/>
    </xf>
    <xf numFmtId="38" fontId="27" fillId="0" borderId="75" xfId="1" applyFont="1" applyBorder="1" applyAlignment="1">
      <alignment horizontal="center" vertical="top" wrapText="1"/>
    </xf>
    <xf numFmtId="38" fontId="27" fillId="0" borderId="77" xfId="1" applyFont="1" applyBorder="1" applyAlignment="1">
      <alignment horizontal="center" vertical="top" wrapText="1"/>
    </xf>
    <xf numFmtId="38" fontId="27" fillId="0" borderId="75" xfId="1" applyFont="1" applyBorder="1" applyAlignment="1">
      <alignment horizontal="center" vertical="center"/>
    </xf>
    <xf numFmtId="38" fontId="27" fillId="0" borderId="77" xfId="1" applyFont="1" applyBorder="1" applyAlignment="1">
      <alignment horizontal="center" vertical="center"/>
    </xf>
    <xf numFmtId="38" fontId="29" fillId="0" borderId="0" xfId="1" applyFont="1" applyAlignment="1">
      <alignment horizontal="center" vertical="center"/>
    </xf>
    <xf numFmtId="38" fontId="27" fillId="0" borderId="0" xfId="1" applyFont="1" applyAlignment="1">
      <alignment vertical="center" shrinkToFit="1"/>
    </xf>
  </cellXfs>
  <cellStyles count="4">
    <cellStyle name="桁区切り" xfId="1" builtinId="6"/>
    <cellStyle name="標準" xfId="0" builtinId="0"/>
    <cellStyle name="標準 2" xfId="2" xr:uid="{BE620B34-98E0-4128-A25F-D06567E896F0}"/>
    <cellStyle name="標準 3" xfId="3" xr:uid="{7933DEB4-7E34-418B-ACDC-4B5703C073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40</xdr:row>
          <xdr:rowOff>47625</xdr:rowOff>
        </xdr:from>
        <xdr:to>
          <xdr:col>19</xdr:col>
          <xdr:colOff>285750</xdr:colOff>
          <xdr:row>41</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「暴力団員による不当な行為の防止等に関する法律」に規定する暴力団員が代表者、構成員である団体は補助金を申請できません。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9525</xdr:rowOff>
        </xdr:from>
        <xdr:to>
          <xdr:col>19</xdr:col>
          <xdr:colOff>285750</xdr:colOff>
          <xdr:row>42</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申請内容に虚偽が判明した場合は、当該補助金の返納に加え、規則に定める加算金及び延滞金を県に納付します。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219075</xdr:rowOff>
        </xdr:from>
        <xdr:to>
          <xdr:col>19</xdr:col>
          <xdr:colOff>285750</xdr:colOff>
          <xdr:row>42</xdr:row>
          <xdr:rowOff>209550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本補助金は他の補助金と重複して申請できません。</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1432718</xdr:colOff>
      <xdr:row>0</xdr:row>
      <xdr:rowOff>158750</xdr:rowOff>
    </xdr:from>
    <xdr:to>
      <xdr:col>17</xdr:col>
      <xdr:colOff>523874</xdr:colOff>
      <xdr:row>3</xdr:row>
      <xdr:rowOff>130968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3462793" y="158750"/>
          <a:ext cx="5415756" cy="781843"/>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baseline="0">
              <a:solidFill>
                <a:srgbClr val="FFFF00"/>
              </a:solidFill>
            </a:rPr>
            <a:t>黄色</a:t>
          </a:r>
          <a:r>
            <a:rPr kumimoji="1" lang="ja-JP" altLang="en-US" sz="1600" b="1" baseline="0">
              <a:solidFill>
                <a:schemeClr val="tx1"/>
              </a:solidFill>
            </a:rPr>
            <a:t>で塗りつぶされた部分のみ記入してください</a:t>
          </a:r>
          <a:endParaRPr kumimoji="1" lang="en-US" altLang="ja-JP" sz="1600" b="1" baseline="0">
            <a:solidFill>
              <a:schemeClr val="tx1"/>
            </a:solidFill>
          </a:endParaRPr>
        </a:p>
        <a:p>
          <a:pPr algn="l"/>
          <a:r>
            <a:rPr kumimoji="1" lang="ja-JP" altLang="en-US" sz="1600" b="1" baseline="0">
              <a:solidFill>
                <a:schemeClr val="tx1"/>
              </a:solidFill>
            </a:rPr>
            <a:t>（</a:t>
          </a:r>
          <a:r>
            <a:rPr kumimoji="1" lang="en-US" altLang="ja-JP" sz="1600" b="1" baseline="0">
              <a:solidFill>
                <a:schemeClr val="tx1"/>
              </a:solidFill>
            </a:rPr>
            <a:t>※</a:t>
          </a:r>
          <a:r>
            <a:rPr kumimoji="1" lang="ja-JP" altLang="en-US" sz="1600" b="1" baseline="0">
              <a:solidFill>
                <a:schemeClr val="tx1"/>
              </a:solidFill>
            </a:rPr>
            <a:t>白で塗りつぶしている部分は数式が入っています）</a:t>
          </a:r>
          <a:endParaRPr kumimoji="1" lang="en-US" altLang="ja-JP" sz="1600" b="1" baseline="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243417</xdr:colOff>
      <xdr:row>3</xdr:row>
      <xdr:rowOff>116417</xdr:rowOff>
    </xdr:from>
    <xdr:to>
      <xdr:col>17</xdr:col>
      <xdr:colOff>514614</xdr:colOff>
      <xdr:row>3</xdr:row>
      <xdr:rowOff>898260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2587817" y="868892"/>
          <a:ext cx="5405172" cy="781843"/>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baseline="0">
              <a:solidFill>
                <a:srgbClr val="FFFF00"/>
              </a:solidFill>
            </a:rPr>
            <a:t>黄色</a:t>
          </a:r>
          <a:r>
            <a:rPr kumimoji="1" lang="ja-JP" altLang="en-US" sz="1600" b="1" baseline="0">
              <a:solidFill>
                <a:schemeClr val="tx1"/>
              </a:solidFill>
            </a:rPr>
            <a:t>で塗りつぶされた部分のみ記入してください</a:t>
          </a:r>
          <a:endParaRPr kumimoji="1" lang="en-US" altLang="ja-JP" sz="1600" b="1" baseline="0">
            <a:solidFill>
              <a:schemeClr val="tx1"/>
            </a:solidFill>
          </a:endParaRPr>
        </a:p>
        <a:p>
          <a:pPr algn="l"/>
          <a:r>
            <a:rPr kumimoji="1" lang="ja-JP" altLang="en-US" sz="1600" b="1" baseline="0">
              <a:solidFill>
                <a:schemeClr val="tx1"/>
              </a:solidFill>
            </a:rPr>
            <a:t>（</a:t>
          </a:r>
          <a:r>
            <a:rPr kumimoji="1" lang="en-US" altLang="ja-JP" sz="1600" b="1" baseline="0">
              <a:solidFill>
                <a:schemeClr val="tx1"/>
              </a:solidFill>
            </a:rPr>
            <a:t>※</a:t>
          </a:r>
          <a:r>
            <a:rPr kumimoji="1" lang="ja-JP" altLang="en-US" sz="1600" b="1" baseline="0">
              <a:solidFill>
                <a:schemeClr val="tx1"/>
              </a:solidFill>
            </a:rPr>
            <a:t>白で塗りつぶしている部分は数式が入っています）</a:t>
          </a:r>
          <a:endParaRPr kumimoji="1" lang="en-US" altLang="ja-JP" sz="1600" b="1" baseline="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inseish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
      <sheetName val="内訳表記入例"/>
      <sheetName val="申請書"/>
      <sheetName val="事業所一覧表"/>
      <sheetName val="内訳表2"/>
      <sheetName val="内訳表1"/>
      <sheetName val="【参考】薬事承認を受けた抗原検査キット"/>
      <sheetName val="shinseisho (1)"/>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7D224-EDA2-4212-A0F0-156C5B6A9710}">
  <sheetPr>
    <pageSetUpPr fitToPage="1"/>
  </sheetPr>
  <dimension ref="A1:AK19"/>
  <sheetViews>
    <sheetView tabSelected="1" view="pageBreakPreview" zoomScale="170" zoomScaleNormal="100" zoomScaleSheetLayoutView="170" workbookViewId="0"/>
  </sheetViews>
  <sheetFormatPr defaultColWidth="2.5" defaultRowHeight="15" customHeight="1"/>
  <cols>
    <col min="1" max="16384" width="2.5" style="7"/>
  </cols>
  <sheetData>
    <row r="1" spans="1:18" ht="15" customHeight="1" thickBot="1"/>
    <row r="2" spans="1:18" ht="15" customHeight="1" thickBot="1">
      <c r="K2" s="8"/>
      <c r="L2" s="9" t="s">
        <v>39</v>
      </c>
      <c r="M2" s="9"/>
      <c r="N2" s="9"/>
      <c r="O2" s="9"/>
      <c r="P2" s="9"/>
      <c r="Q2" s="9"/>
      <c r="R2" s="10"/>
    </row>
    <row r="4" spans="1:18" s="11" customFormat="1" ht="18.75">
      <c r="A4" s="11" t="s">
        <v>36</v>
      </c>
      <c r="B4" s="11" t="s">
        <v>40</v>
      </c>
      <c r="C4" s="7"/>
      <c r="D4" s="7"/>
      <c r="E4" s="7"/>
      <c r="F4" s="7"/>
      <c r="G4" s="7"/>
      <c r="H4" s="7"/>
    </row>
    <row r="5" spans="1:18" ht="18.75">
      <c r="B5" s="7" t="s">
        <v>156</v>
      </c>
    </row>
    <row r="8" spans="1:18" ht="15" customHeight="1">
      <c r="A8" s="11" t="s">
        <v>154</v>
      </c>
      <c r="B8" s="11" t="s">
        <v>155</v>
      </c>
    </row>
    <row r="9" spans="1:18" ht="15" customHeight="1">
      <c r="B9" s="7" t="s">
        <v>156</v>
      </c>
    </row>
    <row r="11" spans="1:18" s="11" customFormat="1" ht="18">
      <c r="A11" s="11" t="s">
        <v>38</v>
      </c>
      <c r="B11" s="11" t="s">
        <v>41</v>
      </c>
    </row>
    <row r="12" spans="1:18" s="11" customFormat="1" ht="18.75">
      <c r="B12" s="7" t="s">
        <v>157</v>
      </c>
    </row>
    <row r="13" spans="1:18" ht="18.75">
      <c r="B13" s="7" t="s">
        <v>160</v>
      </c>
    </row>
    <row r="14" spans="1:18" ht="18.75">
      <c r="B14" s="7" t="s">
        <v>159</v>
      </c>
    </row>
    <row r="15" spans="1:18" ht="18.75">
      <c r="B15" s="7" t="s">
        <v>161</v>
      </c>
    </row>
    <row r="17" spans="1:37" ht="15" customHeight="1">
      <c r="A17" s="12" t="s">
        <v>50</v>
      </c>
    </row>
    <row r="18" spans="1:37" customFormat="1" ht="60" customHeight="1">
      <c r="A18" s="191" t="s">
        <v>60</v>
      </c>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row>
    <row r="19" spans="1:37" customFormat="1" ht="13.5" customHeight="1">
      <c r="A19" s="191"/>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row>
  </sheetData>
  <mergeCells count="2">
    <mergeCell ref="A19:AK19"/>
    <mergeCell ref="A18:AK18"/>
  </mergeCells>
  <phoneticPr fontId="3"/>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8"/>
  <sheetViews>
    <sheetView view="pageBreakPreview" topLeftCell="A16" zoomScale="150" zoomScaleNormal="100" zoomScaleSheetLayoutView="150" workbookViewId="0">
      <selection activeCell="A3" sqref="A3:T3"/>
    </sheetView>
  </sheetViews>
  <sheetFormatPr defaultRowHeight="18.75"/>
  <cols>
    <col min="1" max="1" width="9" style="15"/>
    <col min="2" max="2" width="11.5" style="15" customWidth="1"/>
    <col min="3" max="3" width="4.875" style="15" customWidth="1"/>
    <col min="4" max="10" width="3.125" style="15" customWidth="1"/>
    <col min="11" max="11" width="4.875" style="15" customWidth="1"/>
    <col min="12" max="18" width="3.125" style="15" customWidth="1"/>
    <col min="19" max="19" width="4.375" style="15" customWidth="1"/>
    <col min="20" max="20" width="7.5" style="15" customWidth="1"/>
    <col min="21" max="21" width="3.75" style="15" bestFit="1" customWidth="1"/>
    <col min="22" max="22" width="78.375" style="15" customWidth="1"/>
    <col min="23" max="16384" width="9" style="15"/>
  </cols>
  <sheetData>
    <row r="1" spans="1:22">
      <c r="A1" s="15" t="s">
        <v>0</v>
      </c>
    </row>
    <row r="3" spans="1:22" ht="19.5">
      <c r="A3" s="196" t="s">
        <v>52</v>
      </c>
      <c r="B3" s="196"/>
      <c r="C3" s="196"/>
      <c r="D3" s="196"/>
      <c r="E3" s="196"/>
      <c r="F3" s="196"/>
      <c r="G3" s="196"/>
      <c r="H3" s="196"/>
      <c r="I3" s="196"/>
      <c r="J3" s="196"/>
      <c r="K3" s="196"/>
      <c r="L3" s="196"/>
      <c r="M3" s="196"/>
      <c r="N3" s="196"/>
      <c r="O3" s="196"/>
      <c r="P3" s="196"/>
      <c r="Q3" s="196"/>
      <c r="R3" s="196"/>
      <c r="S3" s="196"/>
      <c r="T3" s="196"/>
      <c r="U3" s="24"/>
    </row>
    <row r="5" spans="1:22" ht="24">
      <c r="N5" s="197" t="s">
        <v>1</v>
      </c>
      <c r="O5" s="198"/>
      <c r="P5" s="145">
        <v>5</v>
      </c>
      <c r="Q5" s="16" t="s">
        <v>2</v>
      </c>
      <c r="R5" s="145">
        <v>10</v>
      </c>
      <c r="S5" s="16" t="s">
        <v>3</v>
      </c>
      <c r="T5" s="145">
        <v>20</v>
      </c>
      <c r="U5" s="26" t="s">
        <v>59</v>
      </c>
      <c r="V5" s="17" t="str">
        <f>IF(OR(P5="",R5="",T5="")=TRUE,"申請年月日を入力してください","")</f>
        <v/>
      </c>
    </row>
    <row r="7" spans="1:22" ht="19.5">
      <c r="A7" s="18" t="s">
        <v>4</v>
      </c>
    </row>
    <row r="9" spans="1:22" ht="18.75" customHeight="1">
      <c r="H9" s="199" t="s">
        <v>5</v>
      </c>
      <c r="I9" s="199"/>
      <c r="J9" s="199"/>
      <c r="K9" s="199"/>
      <c r="L9" s="192">
        <v>3309301</v>
      </c>
      <c r="M9" s="192"/>
      <c r="N9" s="192"/>
      <c r="O9" s="192"/>
      <c r="P9" s="192"/>
      <c r="Q9" s="192"/>
      <c r="R9" s="192"/>
      <c r="S9" s="192"/>
      <c r="T9" s="192"/>
      <c r="U9" s="192"/>
      <c r="V9" s="193" t="str">
        <f>IF(OR(L9="",L10="",L11="",L12="",L13="",L14="",L15="",L16="")=TRUE,"申請者情報を入力してください","")</f>
        <v/>
      </c>
    </row>
    <row r="10" spans="1:22" ht="18.75" customHeight="1">
      <c r="H10" s="199" t="s">
        <v>6</v>
      </c>
      <c r="I10" s="199"/>
      <c r="J10" s="199"/>
      <c r="K10" s="199"/>
      <c r="L10" s="192" t="s">
        <v>162</v>
      </c>
      <c r="M10" s="192"/>
      <c r="N10" s="192"/>
      <c r="O10" s="192"/>
      <c r="P10" s="192"/>
      <c r="Q10" s="192"/>
      <c r="R10" s="192"/>
      <c r="S10" s="192"/>
      <c r="T10" s="192"/>
      <c r="U10" s="192"/>
      <c r="V10" s="193"/>
    </row>
    <row r="11" spans="1:22" ht="18.75" customHeight="1">
      <c r="H11" s="199" t="s">
        <v>7</v>
      </c>
      <c r="I11" s="199"/>
      <c r="J11" s="199"/>
      <c r="K11" s="199"/>
      <c r="L11" s="192" t="s">
        <v>163</v>
      </c>
      <c r="M11" s="192"/>
      <c r="N11" s="192"/>
      <c r="O11" s="192"/>
      <c r="P11" s="192"/>
      <c r="Q11" s="192"/>
      <c r="R11" s="192"/>
      <c r="S11" s="192"/>
      <c r="T11" s="192"/>
      <c r="U11" s="192"/>
      <c r="V11" s="193"/>
    </row>
    <row r="12" spans="1:22" ht="18.75" customHeight="1">
      <c r="H12" s="199" t="s">
        <v>8</v>
      </c>
      <c r="I12" s="199"/>
      <c r="J12" s="199"/>
      <c r="K12" s="199"/>
      <c r="L12" s="192" t="s">
        <v>164</v>
      </c>
      <c r="M12" s="192"/>
      <c r="N12" s="192"/>
      <c r="O12" s="192"/>
      <c r="P12" s="192"/>
      <c r="Q12" s="192"/>
      <c r="R12" s="192"/>
      <c r="S12" s="192"/>
      <c r="T12" s="192"/>
      <c r="U12" s="192"/>
      <c r="V12" s="193"/>
    </row>
    <row r="13" spans="1:22" ht="18.75" customHeight="1">
      <c r="H13" s="199" t="s">
        <v>9</v>
      </c>
      <c r="I13" s="199"/>
      <c r="J13" s="199"/>
      <c r="K13" s="199"/>
      <c r="L13" s="192" t="s">
        <v>165</v>
      </c>
      <c r="M13" s="192"/>
      <c r="N13" s="192"/>
      <c r="O13" s="192"/>
      <c r="P13" s="192"/>
      <c r="Q13" s="192"/>
      <c r="R13" s="192"/>
      <c r="S13" s="192"/>
      <c r="T13" s="192"/>
      <c r="U13" s="192"/>
      <c r="V13" s="193"/>
    </row>
    <row r="14" spans="1:22" ht="18.75" customHeight="1">
      <c r="H14" s="199" t="s">
        <v>42</v>
      </c>
      <c r="I14" s="199"/>
      <c r="J14" s="199"/>
      <c r="K14" s="199"/>
      <c r="L14" s="192" t="s">
        <v>166</v>
      </c>
      <c r="M14" s="192"/>
      <c r="N14" s="192"/>
      <c r="O14" s="192"/>
      <c r="P14" s="192"/>
      <c r="Q14" s="192"/>
      <c r="R14" s="192"/>
      <c r="S14" s="192"/>
      <c r="T14" s="192"/>
      <c r="U14" s="192"/>
      <c r="V14" s="193"/>
    </row>
    <row r="15" spans="1:22" ht="18.75" customHeight="1">
      <c r="H15" s="199" t="s">
        <v>10</v>
      </c>
      <c r="I15" s="199"/>
      <c r="J15" s="199"/>
      <c r="K15" s="199"/>
      <c r="L15" s="192" t="s">
        <v>167</v>
      </c>
      <c r="M15" s="192"/>
      <c r="N15" s="192"/>
      <c r="O15" s="192"/>
      <c r="P15" s="192"/>
      <c r="Q15" s="192"/>
      <c r="R15" s="192"/>
      <c r="S15" s="192"/>
      <c r="T15" s="192"/>
      <c r="U15" s="192"/>
      <c r="V15" s="193"/>
    </row>
    <row r="16" spans="1:22" ht="18.75" customHeight="1">
      <c r="H16" s="209" t="s">
        <v>44</v>
      </c>
      <c r="I16" s="210"/>
      <c r="J16" s="210"/>
      <c r="K16" s="210"/>
      <c r="L16" s="192" t="s">
        <v>165</v>
      </c>
      <c r="M16" s="192"/>
      <c r="N16" s="192"/>
      <c r="O16" s="192"/>
      <c r="P16" s="192"/>
      <c r="Q16" s="192"/>
      <c r="R16" s="192"/>
      <c r="S16" s="192"/>
      <c r="T16" s="192"/>
      <c r="U16" s="192"/>
      <c r="V16" s="193"/>
    </row>
    <row r="18" spans="1:22" ht="19.5">
      <c r="A18" s="18" t="s">
        <v>61</v>
      </c>
    </row>
    <row r="19" spans="1:22" ht="19.5">
      <c r="A19" s="16" t="s">
        <v>53</v>
      </c>
    </row>
    <row r="21" spans="1:22">
      <c r="H21" s="15" t="s">
        <v>45</v>
      </c>
    </row>
    <row r="23" spans="1:22" ht="19.5">
      <c r="A23" s="18" t="s">
        <v>11</v>
      </c>
      <c r="B23" s="18"/>
      <c r="C23" s="211">
        <f>事業所一覧表!I22</f>
        <v>1178000</v>
      </c>
      <c r="D23" s="212"/>
      <c r="E23" s="212"/>
      <c r="F23" s="212"/>
      <c r="G23" s="18" t="s">
        <v>12</v>
      </c>
      <c r="H23" s="18"/>
      <c r="I23" s="18"/>
      <c r="J23" s="18"/>
      <c r="K23" s="18"/>
      <c r="L23" s="18"/>
      <c r="M23" s="18"/>
      <c r="N23" s="18"/>
      <c r="O23" s="18"/>
      <c r="P23" s="18"/>
      <c r="Q23" s="18"/>
      <c r="R23" s="18"/>
    </row>
    <row r="24" spans="1:22" ht="19.5">
      <c r="A24" s="18"/>
      <c r="B24" s="18"/>
      <c r="C24" s="18"/>
      <c r="D24" s="18"/>
      <c r="E24" s="18"/>
      <c r="F24" s="18"/>
      <c r="G24" s="18"/>
      <c r="H24" s="18"/>
      <c r="I24" s="18"/>
      <c r="J24" s="18"/>
      <c r="K24" s="18"/>
      <c r="L24" s="18"/>
      <c r="M24" s="18"/>
      <c r="N24" s="18"/>
      <c r="O24" s="18"/>
      <c r="P24" s="18"/>
      <c r="Q24" s="18"/>
      <c r="R24" s="18"/>
    </row>
    <row r="25" spans="1:22" ht="19.5">
      <c r="A25" s="18" t="s">
        <v>35</v>
      </c>
      <c r="B25" s="18"/>
      <c r="C25" s="18" t="s">
        <v>13</v>
      </c>
      <c r="D25" s="18"/>
      <c r="E25" s="18"/>
      <c r="F25" s="18"/>
      <c r="G25" s="18"/>
      <c r="H25" s="18"/>
      <c r="I25" s="18"/>
      <c r="J25" s="18"/>
      <c r="K25" s="18"/>
      <c r="L25" s="18" t="s">
        <v>14</v>
      </c>
      <c r="M25" s="18">
        <f>COUNTA(事業所一覧表!B3:B17)</f>
        <v>2</v>
      </c>
      <c r="N25" s="18" t="s">
        <v>15</v>
      </c>
      <c r="O25" s="18"/>
      <c r="P25" s="18"/>
      <c r="Q25" s="18"/>
      <c r="R25" s="18"/>
    </row>
    <row r="26" spans="1:22" ht="19.5">
      <c r="A26" s="18"/>
      <c r="B26" s="18"/>
      <c r="C26" s="18"/>
      <c r="D26" s="18"/>
      <c r="E26" s="18"/>
      <c r="F26" s="18"/>
      <c r="G26" s="18"/>
      <c r="H26" s="18"/>
      <c r="I26" s="18"/>
      <c r="J26" s="18"/>
      <c r="K26" s="18"/>
      <c r="L26" s="18"/>
      <c r="M26" s="18"/>
      <c r="N26" s="18"/>
      <c r="O26" s="18"/>
      <c r="P26" s="18"/>
      <c r="Q26" s="18"/>
      <c r="R26" s="18"/>
    </row>
    <row r="27" spans="1:22" ht="19.5">
      <c r="A27" s="18" t="s">
        <v>47</v>
      </c>
      <c r="B27" s="18"/>
      <c r="C27" s="18" t="s">
        <v>51</v>
      </c>
      <c r="D27" s="18"/>
      <c r="E27" s="18"/>
      <c r="F27" s="18"/>
      <c r="G27" s="18"/>
      <c r="H27" s="18"/>
      <c r="I27" s="18"/>
      <c r="J27" s="18"/>
      <c r="K27" s="18"/>
      <c r="L27" s="18"/>
      <c r="M27" s="18"/>
      <c r="N27" s="18"/>
      <c r="O27" s="18"/>
      <c r="P27" s="18"/>
      <c r="Q27" s="18"/>
      <c r="R27" s="18"/>
    </row>
    <row r="28" spans="1:22" ht="19.5">
      <c r="A28" s="18"/>
      <c r="B28" s="18"/>
      <c r="C28" s="18"/>
      <c r="D28" s="18"/>
      <c r="E28" s="18"/>
      <c r="F28" s="18"/>
      <c r="G28" s="18"/>
      <c r="H28" s="18"/>
      <c r="I28" s="18"/>
      <c r="J28" s="18"/>
      <c r="K28" s="18"/>
      <c r="L28" s="18"/>
      <c r="M28" s="18"/>
      <c r="N28" s="18"/>
      <c r="O28" s="18"/>
      <c r="P28" s="18"/>
      <c r="Q28" s="18"/>
      <c r="R28" s="18"/>
    </row>
    <row r="29" spans="1:22" ht="19.5">
      <c r="A29" s="18" t="s">
        <v>48</v>
      </c>
      <c r="B29" s="18"/>
      <c r="C29" s="18"/>
      <c r="D29" s="18"/>
      <c r="E29" s="18"/>
      <c r="F29" s="18"/>
      <c r="G29" s="18"/>
      <c r="H29" s="18"/>
      <c r="I29" s="18"/>
      <c r="J29" s="18"/>
      <c r="K29" s="18"/>
      <c r="L29" s="18"/>
      <c r="M29" s="18"/>
      <c r="N29" s="18"/>
      <c r="O29" s="18"/>
      <c r="P29" s="18"/>
      <c r="Q29" s="18"/>
      <c r="R29" s="18"/>
    </row>
    <row r="30" spans="1:22" ht="19.5">
      <c r="A30" s="194" t="s">
        <v>16</v>
      </c>
      <c r="B30" s="194"/>
      <c r="C30" s="195" t="s">
        <v>168</v>
      </c>
      <c r="D30" s="195"/>
      <c r="E30" s="195"/>
      <c r="F30" s="195"/>
      <c r="G30" s="195"/>
      <c r="H30" s="195"/>
      <c r="I30" s="195"/>
      <c r="J30" s="195"/>
      <c r="K30" s="195"/>
      <c r="L30" s="18"/>
      <c r="M30" s="18"/>
      <c r="N30" s="18"/>
      <c r="O30" s="18"/>
      <c r="P30" s="18"/>
      <c r="Q30" s="18"/>
      <c r="R30" s="18"/>
      <c r="V30" s="19" t="str">
        <f>IF(OR(C30="",C31="",C32="",C33="",C34="",C35="",C36="",C37="")=TRUE,"振込先情報を入力してください","")</f>
        <v/>
      </c>
    </row>
    <row r="31" spans="1:22" ht="19.5">
      <c r="A31" s="194" t="s">
        <v>17</v>
      </c>
      <c r="B31" s="194"/>
      <c r="C31" s="195">
        <v>1234</v>
      </c>
      <c r="D31" s="195"/>
      <c r="E31" s="195"/>
      <c r="F31" s="195"/>
      <c r="G31" s="195"/>
      <c r="H31" s="195"/>
      <c r="I31" s="195"/>
      <c r="J31" s="195"/>
      <c r="K31" s="195"/>
      <c r="L31" s="18"/>
      <c r="M31" s="18"/>
      <c r="N31" s="18"/>
      <c r="O31" s="18"/>
      <c r="P31" s="18"/>
      <c r="Q31" s="18"/>
      <c r="R31" s="18"/>
      <c r="V31" s="20"/>
    </row>
    <row r="32" spans="1:22" ht="19.5">
      <c r="A32" s="194" t="s">
        <v>18</v>
      </c>
      <c r="B32" s="194"/>
      <c r="C32" s="195" t="s">
        <v>169</v>
      </c>
      <c r="D32" s="195"/>
      <c r="E32" s="195"/>
      <c r="F32" s="195"/>
      <c r="G32" s="195"/>
      <c r="H32" s="195"/>
      <c r="I32" s="195"/>
      <c r="J32" s="195"/>
      <c r="K32" s="195"/>
      <c r="L32" s="18"/>
      <c r="M32" s="18"/>
      <c r="N32" s="18"/>
      <c r="O32" s="18"/>
      <c r="P32" s="18"/>
      <c r="Q32" s="18"/>
      <c r="R32" s="18"/>
      <c r="V32" s="21" t="s">
        <v>19</v>
      </c>
    </row>
    <row r="33" spans="1:29" ht="19.5">
      <c r="A33" s="194" t="s">
        <v>20</v>
      </c>
      <c r="B33" s="194"/>
      <c r="C33" s="195">
        <v>123</v>
      </c>
      <c r="D33" s="195"/>
      <c r="E33" s="195"/>
      <c r="F33" s="195"/>
      <c r="G33" s="195"/>
      <c r="H33" s="195"/>
      <c r="I33" s="195"/>
      <c r="J33" s="195"/>
      <c r="K33" s="195"/>
      <c r="L33" s="18"/>
      <c r="M33" s="18"/>
      <c r="N33" s="18"/>
      <c r="O33" s="18"/>
      <c r="P33" s="18"/>
      <c r="Q33" s="18"/>
      <c r="R33" s="18"/>
      <c r="V33" s="20"/>
    </row>
    <row r="34" spans="1:29" ht="19.5">
      <c r="A34" s="194" t="s">
        <v>21</v>
      </c>
      <c r="B34" s="194"/>
      <c r="C34" s="195" t="s">
        <v>170</v>
      </c>
      <c r="D34" s="195"/>
      <c r="E34" s="195"/>
      <c r="F34" s="195"/>
      <c r="G34" s="195"/>
      <c r="H34" s="195"/>
      <c r="I34" s="195"/>
      <c r="J34" s="195"/>
      <c r="K34" s="195"/>
      <c r="L34" s="18"/>
      <c r="M34" s="18"/>
      <c r="N34" s="18"/>
      <c r="O34" s="18"/>
      <c r="P34" s="18"/>
      <c r="Q34" s="18"/>
      <c r="R34" s="18"/>
      <c r="V34" s="20"/>
    </row>
    <row r="35" spans="1:29" ht="19.5">
      <c r="A35" s="194" t="s">
        <v>22</v>
      </c>
      <c r="B35" s="194"/>
      <c r="C35" s="195">
        <v>1234567</v>
      </c>
      <c r="D35" s="195"/>
      <c r="E35" s="195"/>
      <c r="F35" s="195"/>
      <c r="G35" s="195"/>
      <c r="H35" s="195"/>
      <c r="I35" s="195"/>
      <c r="J35" s="195"/>
      <c r="K35" s="195"/>
      <c r="L35" s="18"/>
      <c r="M35" s="18"/>
      <c r="N35" s="18"/>
      <c r="O35" s="18"/>
      <c r="P35" s="18"/>
      <c r="Q35" s="18"/>
      <c r="R35" s="18"/>
      <c r="V35" s="20"/>
    </row>
    <row r="36" spans="1:29" ht="19.5">
      <c r="A36" s="194" t="s">
        <v>23</v>
      </c>
      <c r="B36" s="194"/>
      <c r="C36" s="195" t="s">
        <v>163</v>
      </c>
      <c r="D36" s="195"/>
      <c r="E36" s="195"/>
      <c r="F36" s="195"/>
      <c r="G36" s="195"/>
      <c r="H36" s="195"/>
      <c r="I36" s="195"/>
      <c r="J36" s="195"/>
      <c r="K36" s="195"/>
      <c r="L36" s="18"/>
      <c r="M36" s="18"/>
      <c r="N36" s="18"/>
      <c r="O36" s="18"/>
      <c r="P36" s="18"/>
      <c r="Q36" s="18"/>
      <c r="R36" s="18"/>
      <c r="V36" s="20"/>
    </row>
    <row r="37" spans="1:29" ht="19.5">
      <c r="A37" s="194" t="s">
        <v>24</v>
      </c>
      <c r="B37" s="194"/>
      <c r="C37" s="195" t="s">
        <v>171</v>
      </c>
      <c r="D37" s="195"/>
      <c r="E37" s="195"/>
      <c r="F37" s="195"/>
      <c r="G37" s="195"/>
      <c r="H37" s="195"/>
      <c r="I37" s="195"/>
      <c r="J37" s="195"/>
      <c r="K37" s="195"/>
      <c r="L37" s="18"/>
      <c r="M37" s="18"/>
      <c r="N37" s="18"/>
      <c r="O37" s="18"/>
      <c r="P37" s="18"/>
      <c r="Q37" s="18"/>
      <c r="R37" s="18"/>
      <c r="V37" s="19" t="s">
        <v>25</v>
      </c>
    </row>
    <row r="38" spans="1:29" ht="19.5">
      <c r="A38" s="18"/>
      <c r="B38" s="18"/>
      <c r="C38" s="18"/>
      <c r="D38" s="18"/>
      <c r="E38" s="18"/>
      <c r="F38" s="18"/>
      <c r="G38" s="18"/>
      <c r="H38" s="18"/>
      <c r="I38" s="18"/>
      <c r="J38" s="18"/>
      <c r="K38" s="18"/>
      <c r="L38" s="18"/>
      <c r="M38" s="18"/>
      <c r="N38" s="18"/>
      <c r="O38" s="18"/>
      <c r="P38" s="18"/>
      <c r="Q38" s="18"/>
      <c r="R38" s="18"/>
    </row>
    <row r="39" spans="1:29" ht="20.25" thickBot="1">
      <c r="A39" s="18" t="s">
        <v>49</v>
      </c>
      <c r="B39" s="18"/>
      <c r="C39" s="18"/>
      <c r="D39" s="18"/>
      <c r="E39" s="18"/>
      <c r="F39" s="18"/>
      <c r="G39" s="18"/>
      <c r="H39" s="18"/>
      <c r="I39" s="18"/>
      <c r="J39" s="18"/>
      <c r="K39" s="18"/>
      <c r="L39" s="18"/>
      <c r="M39" s="18"/>
      <c r="N39" s="18"/>
      <c r="O39" s="18"/>
      <c r="P39" s="18"/>
      <c r="Q39" s="18"/>
      <c r="R39" s="18"/>
    </row>
    <row r="40" spans="1:29" ht="19.5" customHeight="1">
      <c r="A40" s="200" t="s">
        <v>46</v>
      </c>
      <c r="B40" s="201"/>
      <c r="C40" s="201"/>
      <c r="D40" s="201"/>
      <c r="E40" s="201"/>
      <c r="F40" s="201"/>
      <c r="G40" s="201"/>
      <c r="H40" s="201"/>
      <c r="I40" s="201"/>
      <c r="J40" s="201"/>
      <c r="K40" s="201"/>
      <c r="L40" s="201"/>
      <c r="M40" s="201"/>
      <c r="N40" s="201"/>
      <c r="O40" s="201"/>
      <c r="P40" s="201"/>
      <c r="Q40" s="201"/>
      <c r="R40" s="201"/>
      <c r="S40" s="201"/>
      <c r="T40" s="202"/>
      <c r="U40" s="25"/>
      <c r="V40" s="22"/>
      <c r="W40" s="22"/>
      <c r="X40" s="22"/>
      <c r="Y40" s="22"/>
      <c r="Z40" s="22"/>
      <c r="AA40" s="22"/>
      <c r="AB40" s="22"/>
      <c r="AC40" s="22"/>
    </row>
    <row r="41" spans="1:29" ht="19.5" customHeight="1">
      <c r="A41" s="203"/>
      <c r="B41" s="204"/>
      <c r="C41" s="204"/>
      <c r="D41" s="204"/>
      <c r="E41" s="204"/>
      <c r="F41" s="204"/>
      <c r="G41" s="204"/>
      <c r="H41" s="204"/>
      <c r="I41" s="204"/>
      <c r="J41" s="204"/>
      <c r="K41" s="204"/>
      <c r="L41" s="204"/>
      <c r="M41" s="204"/>
      <c r="N41" s="204"/>
      <c r="O41" s="204"/>
      <c r="P41" s="204"/>
      <c r="Q41" s="204"/>
      <c r="R41" s="204"/>
      <c r="S41" s="204"/>
      <c r="T41" s="205"/>
      <c r="U41" s="25"/>
      <c r="V41" s="23"/>
      <c r="W41" s="23"/>
      <c r="X41" s="23"/>
      <c r="Y41" s="23"/>
      <c r="Z41" s="23"/>
      <c r="AA41" s="23"/>
      <c r="AB41" s="23"/>
      <c r="AC41" s="23"/>
    </row>
    <row r="42" spans="1:29" ht="19.5" customHeight="1">
      <c r="A42" s="203"/>
      <c r="B42" s="204"/>
      <c r="C42" s="204"/>
      <c r="D42" s="204"/>
      <c r="E42" s="204"/>
      <c r="F42" s="204"/>
      <c r="G42" s="204"/>
      <c r="H42" s="204"/>
      <c r="I42" s="204"/>
      <c r="J42" s="204"/>
      <c r="K42" s="204"/>
      <c r="L42" s="204"/>
      <c r="M42" s="204"/>
      <c r="N42" s="204"/>
      <c r="O42" s="204"/>
      <c r="P42" s="204"/>
      <c r="Q42" s="204"/>
      <c r="R42" s="204"/>
      <c r="S42" s="204"/>
      <c r="T42" s="205"/>
      <c r="U42" s="25"/>
      <c r="V42" s="23"/>
      <c r="W42" s="23"/>
      <c r="X42" s="23"/>
      <c r="Y42" s="23"/>
      <c r="Z42" s="23"/>
      <c r="AA42" s="23"/>
      <c r="AB42" s="23"/>
      <c r="AC42" s="23"/>
    </row>
    <row r="43" spans="1:29" ht="24" customHeight="1" thickBot="1">
      <c r="A43" s="206"/>
      <c r="B43" s="207"/>
      <c r="C43" s="207"/>
      <c r="D43" s="207"/>
      <c r="E43" s="207"/>
      <c r="F43" s="207"/>
      <c r="G43" s="207"/>
      <c r="H43" s="207"/>
      <c r="I43" s="207"/>
      <c r="J43" s="207"/>
      <c r="K43" s="207"/>
      <c r="L43" s="207"/>
      <c r="M43" s="207"/>
      <c r="N43" s="207"/>
      <c r="O43" s="207"/>
      <c r="P43" s="207"/>
      <c r="Q43" s="207"/>
      <c r="R43" s="207"/>
      <c r="S43" s="207"/>
      <c r="T43" s="208"/>
      <c r="U43" s="25"/>
      <c r="V43" s="23"/>
      <c r="W43" s="23"/>
      <c r="X43" s="23"/>
      <c r="Y43" s="23"/>
      <c r="Z43" s="23"/>
      <c r="AA43" s="23"/>
      <c r="AB43" s="23"/>
      <c r="AC43" s="23"/>
    </row>
    <row r="45" spans="1:29" ht="18.75" hidden="1" customHeight="1">
      <c r="A45" s="15" t="s">
        <v>26</v>
      </c>
    </row>
    <row r="46" spans="1:29" ht="18.75" hidden="1" customHeight="1">
      <c r="A46" s="15" t="s">
        <v>27</v>
      </c>
    </row>
    <row r="47" spans="1:29" ht="18.75" hidden="1" customHeight="1">
      <c r="A47" s="15" t="s">
        <v>28</v>
      </c>
    </row>
    <row r="48" spans="1:29" hidden="1">
      <c r="A48" s="15" t="s">
        <v>29</v>
      </c>
    </row>
  </sheetData>
  <sheetProtection algorithmName="SHA-512" hashValue="4oJ1ftVOD6ze7lxxvCQNhAJps4hSzkZhMOditFIRc0kKK0trBdiogSvugF6BhRFyKxTsa5Q2zBvoPoGHFe97tw==" saltValue="y6YawUNUUPbeQn/vAo5C5Q==" spinCount="100000" sheet="1" objects="1" scenarios="1"/>
  <mergeCells count="37">
    <mergeCell ref="A40:T43"/>
    <mergeCell ref="H16:K16"/>
    <mergeCell ref="C23:F23"/>
    <mergeCell ref="H13:K13"/>
    <mergeCell ref="H14:K14"/>
    <mergeCell ref="A30:B30"/>
    <mergeCell ref="C30:K30"/>
    <mergeCell ref="A31:B31"/>
    <mergeCell ref="C31:K31"/>
    <mergeCell ref="A32:B32"/>
    <mergeCell ref="C32:K32"/>
    <mergeCell ref="A33:B33"/>
    <mergeCell ref="A37:B37"/>
    <mergeCell ref="C37:K37"/>
    <mergeCell ref="C33:K33"/>
    <mergeCell ref="A34:B34"/>
    <mergeCell ref="A3:T3"/>
    <mergeCell ref="N5:O5"/>
    <mergeCell ref="H9:K9"/>
    <mergeCell ref="H15:K15"/>
    <mergeCell ref="H10:K10"/>
    <mergeCell ref="H11:K11"/>
    <mergeCell ref="H12:K12"/>
    <mergeCell ref="L9:U9"/>
    <mergeCell ref="L10:U10"/>
    <mergeCell ref="L11:U11"/>
    <mergeCell ref="L12:U12"/>
    <mergeCell ref="L13:U13"/>
    <mergeCell ref="L14:U14"/>
    <mergeCell ref="L15:U15"/>
    <mergeCell ref="L16:U16"/>
    <mergeCell ref="V9:V16"/>
    <mergeCell ref="A36:B36"/>
    <mergeCell ref="C36:K36"/>
    <mergeCell ref="C34:K34"/>
    <mergeCell ref="A35:B35"/>
    <mergeCell ref="C35:K35"/>
  </mergeCells>
  <phoneticPr fontId="3"/>
  <pageMargins left="0.7" right="0.7" top="0.5" bottom="0.41" header="0.3" footer="0.16"/>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0</xdr:col>
                    <xdr:colOff>0</xdr:colOff>
                    <xdr:row>40</xdr:row>
                    <xdr:rowOff>47625</xdr:rowOff>
                  </from>
                  <to>
                    <xdr:col>19</xdr:col>
                    <xdr:colOff>285750</xdr:colOff>
                    <xdr:row>41</xdr:row>
                    <xdr:rowOff>38100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0</xdr:col>
                    <xdr:colOff>0</xdr:colOff>
                    <xdr:row>41</xdr:row>
                    <xdr:rowOff>9525</xdr:rowOff>
                  </from>
                  <to>
                    <xdr:col>19</xdr:col>
                    <xdr:colOff>285750</xdr:colOff>
                    <xdr:row>42</xdr:row>
                    <xdr:rowOff>0</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0</xdr:col>
                    <xdr:colOff>0</xdr:colOff>
                    <xdr:row>41</xdr:row>
                    <xdr:rowOff>219075</xdr:rowOff>
                  </from>
                  <to>
                    <xdr:col>19</xdr:col>
                    <xdr:colOff>285750</xdr:colOff>
                    <xdr:row>42</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15B32-74DD-4183-A008-F0DB6BCB8113}">
  <sheetPr>
    <pageSetUpPr fitToPage="1"/>
  </sheetPr>
  <dimension ref="A1:J22"/>
  <sheetViews>
    <sheetView workbookViewId="0">
      <selection sqref="A1:XFD1048576"/>
    </sheetView>
  </sheetViews>
  <sheetFormatPr defaultRowHeight="18.75"/>
  <cols>
    <col min="1" max="1" width="4.5" customWidth="1"/>
    <col min="2" max="2" width="13.125" bestFit="1" customWidth="1"/>
    <col min="3" max="4" width="35.5" customWidth="1"/>
    <col min="5" max="5" width="33.875" customWidth="1"/>
    <col min="6" max="8" width="14.125" customWidth="1"/>
    <col min="9" max="9" width="14.125" style="6" customWidth="1"/>
    <col min="10" max="10" width="11" bestFit="1" customWidth="1"/>
  </cols>
  <sheetData>
    <row r="1" spans="1:9" ht="19.5" thickBot="1">
      <c r="A1" t="s">
        <v>30</v>
      </c>
      <c r="I1" s="6" t="s">
        <v>191</v>
      </c>
    </row>
    <row r="2" spans="1:9" s="3" customFormat="1" ht="48" customHeight="1">
      <c r="A2" s="1" t="s">
        <v>31</v>
      </c>
      <c r="B2" s="13" t="s">
        <v>55</v>
      </c>
      <c r="C2" s="2" t="s">
        <v>56</v>
      </c>
      <c r="D2" s="2" t="s">
        <v>62</v>
      </c>
      <c r="E2" s="2" t="s">
        <v>32</v>
      </c>
      <c r="F2" s="14" t="s">
        <v>148</v>
      </c>
      <c r="G2" s="14" t="s">
        <v>57</v>
      </c>
      <c r="H2" s="14" t="s">
        <v>58</v>
      </c>
      <c r="I2" s="5" t="s">
        <v>34</v>
      </c>
    </row>
    <row r="3" spans="1:9" s="3" customFormat="1" ht="16.5">
      <c r="A3" s="4">
        <v>1</v>
      </c>
      <c r="B3" s="168">
        <v>1151234567</v>
      </c>
      <c r="C3" s="169" t="s">
        <v>172</v>
      </c>
      <c r="D3" s="169" t="s">
        <v>173</v>
      </c>
      <c r="E3" s="169" t="s">
        <v>174</v>
      </c>
      <c r="F3" s="169">
        <v>350000</v>
      </c>
      <c r="G3" s="169">
        <v>508000</v>
      </c>
      <c r="H3" s="169">
        <v>160000</v>
      </c>
      <c r="I3" s="189">
        <f>SUM(F3:H3)</f>
        <v>1018000</v>
      </c>
    </row>
    <row r="4" spans="1:9" s="3" customFormat="1" ht="16.5">
      <c r="A4" s="4">
        <v>2</v>
      </c>
      <c r="B4" s="168" t="s">
        <v>175</v>
      </c>
      <c r="C4" s="169" t="s">
        <v>176</v>
      </c>
      <c r="D4" s="169" t="s">
        <v>173</v>
      </c>
      <c r="E4" s="169" t="s">
        <v>177</v>
      </c>
      <c r="F4" s="169">
        <v>160000</v>
      </c>
      <c r="G4" s="169">
        <v>0</v>
      </c>
      <c r="H4" s="169">
        <v>0</v>
      </c>
      <c r="I4" s="189">
        <f t="shared" ref="I4:I17" si="0">SUM(F4:H4)</f>
        <v>160000</v>
      </c>
    </row>
    <row r="5" spans="1:9" s="3" customFormat="1" ht="16.5">
      <c r="A5" s="4">
        <v>3</v>
      </c>
      <c r="B5" s="168"/>
      <c r="C5" s="169"/>
      <c r="D5" s="169"/>
      <c r="E5" s="169"/>
      <c r="F5" s="169"/>
      <c r="G5" s="169"/>
      <c r="H5" s="169"/>
      <c r="I5" s="189">
        <f t="shared" si="0"/>
        <v>0</v>
      </c>
    </row>
    <row r="6" spans="1:9" s="3" customFormat="1" ht="16.5">
      <c r="A6" s="4">
        <v>4</v>
      </c>
      <c r="B6" s="168"/>
      <c r="C6" s="169"/>
      <c r="D6" s="169"/>
      <c r="E6" s="169"/>
      <c r="F6" s="169"/>
      <c r="G6" s="169"/>
      <c r="H6" s="169"/>
      <c r="I6" s="189">
        <f t="shared" si="0"/>
        <v>0</v>
      </c>
    </row>
    <row r="7" spans="1:9" s="3" customFormat="1" ht="16.5">
      <c r="A7" s="4">
        <v>5</v>
      </c>
      <c r="B7" s="168"/>
      <c r="C7" s="169"/>
      <c r="D7" s="169"/>
      <c r="E7" s="169"/>
      <c r="F7" s="169"/>
      <c r="G7" s="169"/>
      <c r="H7" s="169"/>
      <c r="I7" s="189">
        <f t="shared" si="0"/>
        <v>0</v>
      </c>
    </row>
    <row r="8" spans="1:9" s="3" customFormat="1" ht="16.5">
      <c r="A8" s="4">
        <v>6</v>
      </c>
      <c r="B8" s="168"/>
      <c r="C8" s="169"/>
      <c r="D8" s="169"/>
      <c r="E8" s="169"/>
      <c r="F8" s="169"/>
      <c r="G8" s="169"/>
      <c r="H8" s="169"/>
      <c r="I8" s="189">
        <f t="shared" si="0"/>
        <v>0</v>
      </c>
    </row>
    <row r="9" spans="1:9" s="3" customFormat="1" ht="16.5">
      <c r="A9" s="4">
        <v>7</v>
      </c>
      <c r="B9" s="168"/>
      <c r="C9" s="169"/>
      <c r="D9" s="169"/>
      <c r="E9" s="169"/>
      <c r="F9" s="169"/>
      <c r="G9" s="169"/>
      <c r="H9" s="169"/>
      <c r="I9" s="189">
        <f t="shared" si="0"/>
        <v>0</v>
      </c>
    </row>
    <row r="10" spans="1:9" s="3" customFormat="1" ht="16.5">
      <c r="A10" s="4">
        <v>8</v>
      </c>
      <c r="B10" s="168"/>
      <c r="C10" s="169"/>
      <c r="D10" s="169"/>
      <c r="E10" s="169"/>
      <c r="F10" s="169"/>
      <c r="G10" s="169"/>
      <c r="H10" s="169"/>
      <c r="I10" s="189">
        <f t="shared" si="0"/>
        <v>0</v>
      </c>
    </row>
    <row r="11" spans="1:9" s="3" customFormat="1" ht="16.5">
      <c r="A11" s="4">
        <v>9</v>
      </c>
      <c r="B11" s="168"/>
      <c r="C11" s="169"/>
      <c r="D11" s="169"/>
      <c r="E11" s="169"/>
      <c r="F11" s="169"/>
      <c r="G11" s="169"/>
      <c r="H11" s="169"/>
      <c r="I11" s="189">
        <f t="shared" si="0"/>
        <v>0</v>
      </c>
    </row>
    <row r="12" spans="1:9" s="3" customFormat="1" ht="16.5">
      <c r="A12" s="4">
        <v>10</v>
      </c>
      <c r="B12" s="168"/>
      <c r="C12" s="169"/>
      <c r="D12" s="169"/>
      <c r="E12" s="169"/>
      <c r="F12" s="169"/>
      <c r="G12" s="169"/>
      <c r="H12" s="169"/>
      <c r="I12" s="189">
        <f t="shared" si="0"/>
        <v>0</v>
      </c>
    </row>
    <row r="13" spans="1:9" s="3" customFormat="1" ht="16.5">
      <c r="A13" s="4">
        <v>11</v>
      </c>
      <c r="B13" s="168"/>
      <c r="C13" s="169"/>
      <c r="D13" s="169"/>
      <c r="E13" s="169"/>
      <c r="F13" s="169"/>
      <c r="G13" s="169"/>
      <c r="H13" s="169"/>
      <c r="I13" s="189">
        <f t="shared" si="0"/>
        <v>0</v>
      </c>
    </row>
    <row r="14" spans="1:9" s="3" customFormat="1" ht="16.5">
      <c r="A14" s="4">
        <v>12</v>
      </c>
      <c r="B14" s="168"/>
      <c r="C14" s="169"/>
      <c r="D14" s="169"/>
      <c r="E14" s="169"/>
      <c r="F14" s="169"/>
      <c r="G14" s="169"/>
      <c r="H14" s="169"/>
      <c r="I14" s="189">
        <f t="shared" si="0"/>
        <v>0</v>
      </c>
    </row>
    <row r="15" spans="1:9" s="3" customFormat="1" ht="16.5">
      <c r="A15" s="4">
        <v>13</v>
      </c>
      <c r="B15" s="168"/>
      <c r="C15" s="169"/>
      <c r="D15" s="169"/>
      <c r="E15" s="169"/>
      <c r="F15" s="169"/>
      <c r="G15" s="169"/>
      <c r="H15" s="169"/>
      <c r="I15" s="189">
        <f t="shared" si="0"/>
        <v>0</v>
      </c>
    </row>
    <row r="16" spans="1:9" s="3" customFormat="1" ht="16.5">
      <c r="A16" s="4">
        <v>14</v>
      </c>
      <c r="B16" s="168"/>
      <c r="C16" s="169"/>
      <c r="D16" s="169"/>
      <c r="E16" s="169"/>
      <c r="F16" s="169"/>
      <c r="G16" s="169"/>
      <c r="H16" s="169"/>
      <c r="I16" s="189">
        <f t="shared" si="0"/>
        <v>0</v>
      </c>
    </row>
    <row r="17" spans="1:10" s="3" customFormat="1" ht="17.25" thickBot="1">
      <c r="A17" s="4">
        <v>15</v>
      </c>
      <c r="B17" s="168"/>
      <c r="C17" s="169"/>
      <c r="D17" s="169"/>
      <c r="E17" s="169"/>
      <c r="F17" s="169"/>
      <c r="G17" s="169"/>
      <c r="H17" s="169"/>
      <c r="I17" s="189">
        <f t="shared" si="0"/>
        <v>0</v>
      </c>
    </row>
    <row r="18" spans="1:10" ht="39" customHeight="1" thickBot="1">
      <c r="A18" s="213" t="s">
        <v>43</v>
      </c>
      <c r="B18" s="214"/>
      <c r="C18" s="215"/>
      <c r="D18" s="215"/>
      <c r="E18" s="215"/>
      <c r="F18" s="27">
        <f>SUM(F3:F17)</f>
        <v>510000</v>
      </c>
      <c r="G18" s="27">
        <f>SUM(G3:G17)</f>
        <v>508000</v>
      </c>
      <c r="H18" s="28">
        <f>SUM(H3:H17)</f>
        <v>160000</v>
      </c>
      <c r="I18" s="29">
        <f>SUM(I3:I17)</f>
        <v>1178000</v>
      </c>
    </row>
    <row r="19" spans="1:10" ht="19.5" thickBot="1"/>
    <row r="20" spans="1:10" ht="24" customHeight="1">
      <c r="E20" s="218" t="s">
        <v>158</v>
      </c>
      <c r="F20" s="149" t="s">
        <v>147</v>
      </c>
      <c r="G20" s="185" t="s">
        <v>149</v>
      </c>
      <c r="H20" s="150" t="s">
        <v>149</v>
      </c>
      <c r="I20" s="151" t="s">
        <v>152</v>
      </c>
      <c r="J20" s="184" t="s">
        <v>153</v>
      </c>
    </row>
    <row r="21" spans="1:10" ht="48" customHeight="1">
      <c r="E21" s="219"/>
      <c r="F21" s="147" t="s">
        <v>54</v>
      </c>
      <c r="G21" s="186" t="s">
        <v>150</v>
      </c>
      <c r="H21" s="148" t="s">
        <v>151</v>
      </c>
      <c r="I21" s="152"/>
      <c r="J21" s="216" t="str">
        <f>IF(AND(F18=F22,G18=G22,H18=H22,I18=I22),"○","×")</f>
        <v>○</v>
      </c>
    </row>
    <row r="22" spans="1:10" ht="19.5" thickBot="1">
      <c r="E22" s="220"/>
      <c r="F22" s="153">
        <f>送迎用車両!G16</f>
        <v>510000</v>
      </c>
      <c r="G22" s="187">
        <f>登園管理システム及びICT!L34</f>
        <v>508000</v>
      </c>
      <c r="H22" s="154">
        <f>登園管理システム及びICT!K56</f>
        <v>160000</v>
      </c>
      <c r="I22" s="155">
        <f>F22+G22+H22</f>
        <v>1178000</v>
      </c>
      <c r="J22" s="217"/>
    </row>
  </sheetData>
  <sheetProtection algorithmName="SHA-512" hashValue="7sDA552pj7uyjRumfaPWyb69jBvIuL74Mn3mGRqzijUAdJfKD8W6HTrzZpk0+Bao+urRCc0VR1yzoDed1vTQgQ==" saltValue="OEhXp1DCRcqN2Rz4DHRSvw==" spinCount="100000" sheet="1" objects="1" scenarios="1"/>
  <mergeCells count="3">
    <mergeCell ref="A18:E18"/>
    <mergeCell ref="J21:J22"/>
    <mergeCell ref="E20:E22"/>
  </mergeCells>
  <phoneticPr fontId="3"/>
  <pageMargins left="0.7" right="0.7" top="0.75" bottom="0.75" header="0.3" footer="0.3"/>
  <pageSetup paperSize="9"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7FEBC-8EBE-421C-9C6C-36482076ED75}">
  <sheetPr>
    <pageSetUpPr fitToPage="1"/>
  </sheetPr>
  <dimension ref="A1:T75"/>
  <sheetViews>
    <sheetView view="pageBreakPreview" zoomScale="80" zoomScaleNormal="100" zoomScaleSheetLayoutView="80" workbookViewId="0">
      <selection sqref="A1:XFD1048576"/>
    </sheetView>
  </sheetViews>
  <sheetFormatPr defaultColWidth="9" defaultRowHeight="18.75"/>
  <cols>
    <col min="1" max="1" width="4.875" style="34" customWidth="1"/>
    <col min="2" max="2" width="4.75" style="32" customWidth="1"/>
    <col min="3" max="3" width="15.25" style="32" customWidth="1"/>
    <col min="4" max="7" width="15.125" style="32" customWidth="1"/>
    <col min="8" max="12" width="15.125" style="33" customWidth="1"/>
    <col min="13" max="13" width="29.625" style="32" customWidth="1"/>
    <col min="14" max="14" width="30.5" style="34" customWidth="1"/>
    <col min="15" max="15" width="4.875" style="34" customWidth="1"/>
    <col min="16" max="16384" width="9" style="34"/>
  </cols>
  <sheetData>
    <row r="1" spans="1:15" ht="18" customHeight="1">
      <c r="A1" s="30" t="s">
        <v>146</v>
      </c>
      <c r="B1" s="31"/>
    </row>
    <row r="2" spans="1:15" ht="20.25" customHeight="1"/>
    <row r="3" spans="1:15" ht="25.5" customHeight="1">
      <c r="B3" s="225" t="s">
        <v>63</v>
      </c>
      <c r="C3" s="226"/>
      <c r="D3" s="226"/>
      <c r="E3" s="226"/>
      <c r="F3" s="226"/>
      <c r="G3" s="226"/>
      <c r="H3" s="226"/>
      <c r="I3" s="226"/>
      <c r="J3" s="226"/>
      <c r="K3" s="226"/>
      <c r="L3" s="226"/>
      <c r="M3" s="226"/>
    </row>
    <row r="4" spans="1:15" ht="19.5" thickBot="1">
      <c r="C4" s="35"/>
      <c r="D4" s="36"/>
    </row>
    <row r="5" spans="1:15" ht="19.5" thickBot="1">
      <c r="C5" s="35"/>
      <c r="D5" s="36"/>
      <c r="J5" s="37" t="s">
        <v>64</v>
      </c>
      <c r="K5" s="227" t="str">
        <f>申請書!L11</f>
        <v>社会福祉法人障支</v>
      </c>
      <c r="L5" s="228"/>
      <c r="M5" s="228"/>
      <c r="N5" s="229"/>
    </row>
    <row r="6" spans="1:15" ht="27" customHeight="1">
      <c r="M6" s="38"/>
    </row>
    <row r="7" spans="1:15" ht="18" customHeight="1">
      <c r="B7" s="39" t="s">
        <v>65</v>
      </c>
      <c r="C7" s="40"/>
      <c r="D7" s="40"/>
      <c r="E7" s="40"/>
      <c r="F7" s="41"/>
      <c r="G7" s="42"/>
      <c r="H7" s="42"/>
      <c r="I7" s="42"/>
      <c r="J7" s="42"/>
      <c r="K7" s="42"/>
      <c r="L7" s="32"/>
    </row>
    <row r="8" spans="1:15" ht="9" customHeight="1" thickBot="1">
      <c r="B8" s="39"/>
      <c r="C8" s="40"/>
      <c r="D8" s="40"/>
      <c r="E8" s="40"/>
      <c r="F8" s="41"/>
      <c r="G8" s="42"/>
      <c r="H8" s="42"/>
      <c r="I8" s="42"/>
      <c r="J8" s="42"/>
      <c r="K8" s="42"/>
      <c r="L8" s="32"/>
    </row>
    <row r="9" spans="1:15" s="43" customFormat="1" ht="18" customHeight="1" thickBot="1">
      <c r="B9" s="41"/>
      <c r="C9" s="44"/>
      <c r="D9" s="45" t="s">
        <v>66</v>
      </c>
      <c r="E9" s="46" t="s">
        <v>67</v>
      </c>
      <c r="F9" s="47" t="s">
        <v>68</v>
      </c>
      <c r="G9" s="47" t="s">
        <v>69</v>
      </c>
      <c r="H9" s="48"/>
      <c r="I9" s="49" t="s">
        <v>70</v>
      </c>
      <c r="J9" s="49"/>
      <c r="K9" s="49"/>
      <c r="L9" s="49"/>
      <c r="M9" s="49"/>
      <c r="N9" s="49"/>
      <c r="O9" s="50"/>
    </row>
    <row r="10" spans="1:15" ht="18" customHeight="1">
      <c r="C10" s="230" t="s">
        <v>71</v>
      </c>
      <c r="D10" s="143" t="s">
        <v>72</v>
      </c>
      <c r="E10" s="144">
        <f>COUNTIF($E$24:$E$28,"公立")</f>
        <v>0</v>
      </c>
      <c r="F10" s="232">
        <f>SUM(E10:E11)</f>
        <v>1</v>
      </c>
      <c r="G10" s="232">
        <f>J30</f>
        <v>350000</v>
      </c>
      <c r="H10" s="53"/>
      <c r="I10" s="54" t="s">
        <v>73</v>
      </c>
      <c r="J10" s="54"/>
      <c r="K10" s="49"/>
      <c r="L10" s="49"/>
      <c r="M10" s="49"/>
      <c r="N10" s="49"/>
      <c r="O10" s="50"/>
    </row>
    <row r="11" spans="1:15" ht="18" customHeight="1" thickBot="1">
      <c r="C11" s="231"/>
      <c r="D11" s="55" t="s">
        <v>74</v>
      </c>
      <c r="E11" s="56">
        <f>COUNTIF($E$24:$E$28,"私立")</f>
        <v>1</v>
      </c>
      <c r="F11" s="224"/>
      <c r="G11" s="224"/>
      <c r="H11" s="53"/>
      <c r="I11" s="54" t="s">
        <v>75</v>
      </c>
      <c r="J11" s="54"/>
      <c r="K11" s="49"/>
      <c r="L11" s="49"/>
      <c r="M11" s="49"/>
      <c r="N11" s="49"/>
      <c r="O11" s="50"/>
    </row>
    <row r="12" spans="1:15" ht="18" customHeight="1">
      <c r="C12" s="221" t="s">
        <v>76</v>
      </c>
      <c r="D12" s="141" t="s">
        <v>72</v>
      </c>
      <c r="E12" s="142">
        <f>COUNTIF($E$35:$E$49,"公立")</f>
        <v>0</v>
      </c>
      <c r="F12" s="223">
        <f>SUM(E12:E13)</f>
        <v>0</v>
      </c>
      <c r="G12" s="223">
        <f>J51</f>
        <v>0</v>
      </c>
      <c r="H12" s="53"/>
      <c r="I12" s="54" t="s">
        <v>77</v>
      </c>
      <c r="J12" s="54"/>
      <c r="K12" s="49"/>
      <c r="L12" s="49"/>
      <c r="M12" s="49"/>
      <c r="N12" s="49"/>
      <c r="O12" s="50"/>
    </row>
    <row r="13" spans="1:15" ht="18" customHeight="1" thickBot="1">
      <c r="C13" s="222"/>
      <c r="D13" s="55" t="s">
        <v>74</v>
      </c>
      <c r="E13" s="56">
        <f>COUNTIF($E$35:$E$49,"私立")</f>
        <v>0</v>
      </c>
      <c r="F13" s="224"/>
      <c r="G13" s="224"/>
      <c r="H13" s="53"/>
      <c r="I13" s="57" t="s">
        <v>78</v>
      </c>
      <c r="J13" s="57"/>
      <c r="K13" s="49"/>
      <c r="L13" s="49"/>
      <c r="M13" s="49"/>
      <c r="N13" s="49"/>
      <c r="O13" s="50"/>
    </row>
    <row r="14" spans="1:15" ht="18" customHeight="1">
      <c r="C14" s="221" t="s">
        <v>79</v>
      </c>
      <c r="D14" s="51" t="s">
        <v>72</v>
      </c>
      <c r="E14" s="52">
        <f>COUNTIF($E$56:$E$70,"公立")</f>
        <v>0</v>
      </c>
      <c r="F14" s="223">
        <f>SUM(E14:E15)</f>
        <v>1</v>
      </c>
      <c r="G14" s="223">
        <f>J72</f>
        <v>160000</v>
      </c>
      <c r="H14" s="53"/>
      <c r="I14" s="57" t="s">
        <v>190</v>
      </c>
      <c r="J14" s="57"/>
      <c r="K14" s="49"/>
      <c r="L14" s="49"/>
      <c r="M14" s="49"/>
      <c r="N14" s="49"/>
      <c r="O14" s="50"/>
    </row>
    <row r="15" spans="1:15" ht="18" customHeight="1" thickBot="1">
      <c r="C15" s="222"/>
      <c r="D15" s="55" t="s">
        <v>74</v>
      </c>
      <c r="E15" s="56">
        <f>COUNTIF($E$56:$E$70,"私立")</f>
        <v>1</v>
      </c>
      <c r="F15" s="224"/>
      <c r="G15" s="224"/>
      <c r="H15" s="53"/>
      <c r="I15" s="58" t="s">
        <v>80</v>
      </c>
      <c r="J15" s="49"/>
      <c r="K15" s="49"/>
      <c r="L15" s="49"/>
      <c r="M15" s="49"/>
      <c r="N15" s="49"/>
      <c r="O15" s="50"/>
    </row>
    <row r="16" spans="1:15" ht="24" customHeight="1" thickBot="1">
      <c r="C16" s="237" t="s">
        <v>81</v>
      </c>
      <c r="D16" s="238"/>
      <c r="E16" s="59">
        <f>SUM(E10:E15)</f>
        <v>2</v>
      </c>
      <c r="F16" s="60">
        <f>SUM(F10:F15)</f>
        <v>2</v>
      </c>
      <c r="G16" s="60">
        <f>SUM(G10:G15)</f>
        <v>510000</v>
      </c>
      <c r="H16" s="61"/>
      <c r="I16" s="58" t="s">
        <v>82</v>
      </c>
      <c r="J16" s="49"/>
      <c r="K16" s="49"/>
      <c r="L16" s="49"/>
      <c r="M16" s="49"/>
      <c r="N16" s="49"/>
      <c r="O16" s="50"/>
    </row>
    <row r="17" spans="1:20" ht="18" customHeight="1">
      <c r="D17" s="40"/>
      <c r="E17" s="40"/>
      <c r="F17" s="40"/>
      <c r="G17" s="41"/>
      <c r="I17" s="58" t="s">
        <v>83</v>
      </c>
      <c r="J17" s="49"/>
      <c r="K17" s="49"/>
      <c r="L17" s="49"/>
      <c r="M17" s="49"/>
      <c r="N17" s="50"/>
      <c r="T17" s="62"/>
    </row>
    <row r="18" spans="1:20">
      <c r="B18" s="39" t="s">
        <v>84</v>
      </c>
      <c r="C18" s="39"/>
      <c r="E18" s="41"/>
      <c r="I18" s="58" t="s">
        <v>85</v>
      </c>
      <c r="J18" s="49"/>
      <c r="K18" s="49"/>
      <c r="L18" s="49"/>
      <c r="M18" s="49"/>
      <c r="N18" s="50"/>
    </row>
    <row r="19" spans="1:20" ht="20.25" customHeight="1">
      <c r="B19" s="39"/>
      <c r="C19" s="39"/>
      <c r="D19" s="40"/>
      <c r="E19" s="40"/>
      <c r="F19" s="40"/>
      <c r="G19" s="41"/>
      <c r="I19" s="58" t="s">
        <v>86</v>
      </c>
      <c r="J19" s="49"/>
      <c r="K19" s="49"/>
      <c r="L19" s="49"/>
      <c r="M19" s="49"/>
      <c r="N19" s="50"/>
    </row>
    <row r="20" spans="1:20" ht="22.5" customHeight="1" thickBot="1">
      <c r="B20" s="31" t="s">
        <v>87</v>
      </c>
      <c r="C20" s="31"/>
      <c r="H20" s="269" t="s">
        <v>191</v>
      </c>
      <c r="M20" s="33"/>
      <c r="N20" s="63"/>
    </row>
    <row r="21" spans="1:20" ht="36" customHeight="1">
      <c r="B21" s="235" t="s">
        <v>88</v>
      </c>
      <c r="C21" s="64" t="s">
        <v>33</v>
      </c>
      <c r="D21" s="65" t="s">
        <v>89</v>
      </c>
      <c r="E21" s="66" t="s">
        <v>90</v>
      </c>
      <c r="F21" s="67" t="s">
        <v>91</v>
      </c>
      <c r="G21" s="67" t="s">
        <v>92</v>
      </c>
      <c r="H21" s="66" t="s">
        <v>93</v>
      </c>
      <c r="I21" s="68" t="s">
        <v>94</v>
      </c>
      <c r="J21" s="68" t="s">
        <v>69</v>
      </c>
      <c r="K21" s="68" t="s">
        <v>95</v>
      </c>
      <c r="L21" s="68" t="s">
        <v>96</v>
      </c>
      <c r="M21" s="68" t="s">
        <v>97</v>
      </c>
      <c r="N21" s="69" t="s">
        <v>98</v>
      </c>
    </row>
    <row r="22" spans="1:20" s="70" customFormat="1" ht="12" customHeight="1" thickBot="1">
      <c r="B22" s="236"/>
      <c r="C22" s="71"/>
      <c r="D22" s="72" t="s">
        <v>36</v>
      </c>
      <c r="E22" s="73" t="s">
        <v>37</v>
      </c>
      <c r="F22" s="74" t="s">
        <v>38</v>
      </c>
      <c r="G22" s="74" t="s">
        <v>99</v>
      </c>
      <c r="H22" s="74"/>
      <c r="I22" s="75"/>
      <c r="J22" s="75"/>
      <c r="K22" s="75" t="s">
        <v>100</v>
      </c>
      <c r="L22" s="75" t="s">
        <v>101</v>
      </c>
      <c r="M22" s="75" t="s">
        <v>102</v>
      </c>
      <c r="N22" s="76"/>
    </row>
    <row r="23" spans="1:20" s="70" customFormat="1" ht="50.1" customHeight="1">
      <c r="B23" s="77" t="s">
        <v>103</v>
      </c>
      <c r="C23" s="78"/>
      <c r="D23" s="79" t="s">
        <v>104</v>
      </c>
      <c r="E23" s="80" t="s">
        <v>105</v>
      </c>
      <c r="F23" s="81" t="s">
        <v>106</v>
      </c>
      <c r="G23" s="81" t="s">
        <v>107</v>
      </c>
      <c r="H23" s="82">
        <v>300000</v>
      </c>
      <c r="I23" s="83">
        <f>IF(H23="","",K23*175000)</f>
        <v>350000</v>
      </c>
      <c r="J23" s="84">
        <f>IF(H23&gt;I23,I23,H23)</f>
        <v>300000</v>
      </c>
      <c r="K23" s="85">
        <v>2</v>
      </c>
      <c r="L23" s="86" t="s">
        <v>108</v>
      </c>
      <c r="M23" s="87" t="s">
        <v>109</v>
      </c>
      <c r="N23" s="88" t="s">
        <v>110</v>
      </c>
    </row>
    <row r="24" spans="1:20" s="70" customFormat="1" ht="50.1" customHeight="1">
      <c r="A24" s="89"/>
      <c r="B24" s="90">
        <v>1</v>
      </c>
      <c r="C24" s="170" t="s">
        <v>178</v>
      </c>
      <c r="D24" s="156" t="s">
        <v>179</v>
      </c>
      <c r="E24" s="165" t="s">
        <v>105</v>
      </c>
      <c r="F24" s="165" t="s">
        <v>106</v>
      </c>
      <c r="G24" s="165" t="s">
        <v>180</v>
      </c>
      <c r="H24" s="165">
        <v>380000</v>
      </c>
      <c r="I24" s="83">
        <f t="shared" ref="I24:I28" si="0">IF(H24="","",K24*175000)</f>
        <v>350000</v>
      </c>
      <c r="J24" s="84">
        <f>IF(H24&gt;175000*K24,I24,H24)</f>
        <v>350000</v>
      </c>
      <c r="K24" s="159">
        <v>2</v>
      </c>
      <c r="L24" s="159" t="s">
        <v>181</v>
      </c>
      <c r="M24" s="159" t="s">
        <v>182</v>
      </c>
      <c r="N24" s="174" t="s">
        <v>192</v>
      </c>
    </row>
    <row r="25" spans="1:20" s="70" customFormat="1" ht="50.1" customHeight="1">
      <c r="A25" s="89"/>
      <c r="B25" s="91">
        <v>2</v>
      </c>
      <c r="C25" s="171"/>
      <c r="D25" s="157"/>
      <c r="E25" s="164"/>
      <c r="F25" s="164"/>
      <c r="G25" s="164"/>
      <c r="H25" s="164"/>
      <c r="I25" s="83" t="str">
        <f t="shared" si="0"/>
        <v/>
      </c>
      <c r="J25" s="92">
        <f t="shared" ref="J25:J28" si="1">IF(H25&gt;175000*K25,I25,H25)</f>
        <v>0</v>
      </c>
      <c r="K25" s="160"/>
      <c r="L25" s="160"/>
      <c r="M25" s="160"/>
      <c r="N25" s="175"/>
    </row>
    <row r="26" spans="1:20" s="70" customFormat="1" ht="50.1" customHeight="1">
      <c r="A26" s="89"/>
      <c r="B26" s="91">
        <v>3</v>
      </c>
      <c r="C26" s="171"/>
      <c r="D26" s="157"/>
      <c r="E26" s="164"/>
      <c r="F26" s="164"/>
      <c r="G26" s="164"/>
      <c r="H26" s="164"/>
      <c r="I26" s="83" t="str">
        <f t="shared" si="0"/>
        <v/>
      </c>
      <c r="J26" s="92">
        <f t="shared" si="1"/>
        <v>0</v>
      </c>
      <c r="K26" s="160"/>
      <c r="L26" s="160"/>
      <c r="M26" s="160"/>
      <c r="N26" s="175"/>
    </row>
    <row r="27" spans="1:20" s="70" customFormat="1" ht="50.1" customHeight="1">
      <c r="A27" s="89"/>
      <c r="B27" s="91">
        <v>4</v>
      </c>
      <c r="C27" s="171"/>
      <c r="D27" s="157"/>
      <c r="E27" s="164"/>
      <c r="F27" s="164"/>
      <c r="G27" s="164"/>
      <c r="H27" s="164"/>
      <c r="I27" s="83" t="str">
        <f t="shared" si="0"/>
        <v/>
      </c>
      <c r="J27" s="92">
        <f t="shared" si="1"/>
        <v>0</v>
      </c>
      <c r="K27" s="160"/>
      <c r="L27" s="160"/>
      <c r="M27" s="160"/>
      <c r="N27" s="175"/>
    </row>
    <row r="28" spans="1:20" s="70" customFormat="1" ht="50.1" customHeight="1" thickBot="1">
      <c r="A28" s="89"/>
      <c r="B28" s="93">
        <v>5</v>
      </c>
      <c r="C28" s="172"/>
      <c r="D28" s="158"/>
      <c r="E28" s="166"/>
      <c r="F28" s="166"/>
      <c r="G28" s="166"/>
      <c r="H28" s="166"/>
      <c r="I28" s="94" t="str">
        <f t="shared" si="0"/>
        <v/>
      </c>
      <c r="J28" s="95">
        <f t="shared" si="1"/>
        <v>0</v>
      </c>
      <c r="K28" s="161"/>
      <c r="L28" s="161"/>
      <c r="M28" s="161"/>
      <c r="N28" s="176"/>
    </row>
    <row r="29" spans="1:20" ht="12" customHeight="1">
      <c r="B29" s="239"/>
      <c r="C29" s="241"/>
      <c r="D29" s="96" t="s">
        <v>111</v>
      </c>
      <c r="E29" s="243"/>
      <c r="F29" s="241"/>
      <c r="G29" s="97" t="s">
        <v>112</v>
      </c>
      <c r="H29" s="98" t="s">
        <v>113</v>
      </c>
      <c r="I29" s="249"/>
      <c r="J29" s="98" t="s">
        <v>113</v>
      </c>
      <c r="K29" s="249"/>
      <c r="L29" s="249"/>
      <c r="M29" s="245"/>
      <c r="N29" s="233"/>
    </row>
    <row r="30" spans="1:20" ht="36" customHeight="1" thickBot="1">
      <c r="B30" s="240"/>
      <c r="C30" s="242"/>
      <c r="D30" s="99">
        <f>COUNTA(D24:D28)</f>
        <v>1</v>
      </c>
      <c r="E30" s="244"/>
      <c r="F30" s="242"/>
      <c r="G30" s="74">
        <f>SUMPRODUCT((G24:G28&lt;&gt;"")/COUNTIF(G24:G28,G24:G28&amp;""))</f>
        <v>1</v>
      </c>
      <c r="H30" s="100">
        <f>SUM(H24:H28)</f>
        <v>380000</v>
      </c>
      <c r="I30" s="246"/>
      <c r="J30" s="100">
        <f>SUM(J24:J28)</f>
        <v>350000</v>
      </c>
      <c r="K30" s="246"/>
      <c r="L30" s="246"/>
      <c r="M30" s="246"/>
      <c r="N30" s="234"/>
    </row>
    <row r="31" spans="1:20" ht="30" customHeight="1">
      <c r="F31" s="101"/>
      <c r="G31" s="102"/>
      <c r="H31" s="32"/>
      <c r="M31" s="33"/>
    </row>
    <row r="32" spans="1:20" ht="23.25" customHeight="1" thickBot="1">
      <c r="B32" s="31" t="s">
        <v>114</v>
      </c>
      <c r="C32" s="31"/>
      <c r="H32" s="269" t="s">
        <v>191</v>
      </c>
      <c r="M32" s="33"/>
    </row>
    <row r="33" spans="1:14" ht="36" customHeight="1">
      <c r="B33" s="235" t="s">
        <v>88</v>
      </c>
      <c r="C33" s="64" t="s">
        <v>33</v>
      </c>
      <c r="D33" s="65" t="s">
        <v>89</v>
      </c>
      <c r="E33" s="66" t="s">
        <v>90</v>
      </c>
      <c r="F33" s="67" t="s">
        <v>91</v>
      </c>
      <c r="G33" s="67" t="s">
        <v>92</v>
      </c>
      <c r="H33" s="66" t="s">
        <v>93</v>
      </c>
      <c r="I33" s="68" t="s">
        <v>94</v>
      </c>
      <c r="J33" s="68" t="s">
        <v>69</v>
      </c>
      <c r="K33" s="68" t="s">
        <v>95</v>
      </c>
      <c r="L33" s="68" t="s">
        <v>96</v>
      </c>
      <c r="M33" s="68" t="s">
        <v>97</v>
      </c>
      <c r="N33" s="69" t="s">
        <v>98</v>
      </c>
    </row>
    <row r="34" spans="1:14" ht="12" customHeight="1" thickBot="1">
      <c r="A34" s="70"/>
      <c r="B34" s="236"/>
      <c r="C34" s="71"/>
      <c r="D34" s="72" t="s">
        <v>36</v>
      </c>
      <c r="E34" s="73" t="s">
        <v>37</v>
      </c>
      <c r="F34" s="74" t="s">
        <v>38</v>
      </c>
      <c r="G34" s="74" t="s">
        <v>99</v>
      </c>
      <c r="H34" s="74"/>
      <c r="I34" s="75"/>
      <c r="J34" s="75"/>
      <c r="K34" s="75" t="s">
        <v>100</v>
      </c>
      <c r="L34" s="75" t="s">
        <v>101</v>
      </c>
      <c r="M34" s="75" t="s">
        <v>102</v>
      </c>
      <c r="N34" s="76"/>
    </row>
    <row r="35" spans="1:14" ht="50.1" customHeight="1">
      <c r="A35" s="89"/>
      <c r="B35" s="103">
        <v>1</v>
      </c>
      <c r="C35" s="170"/>
      <c r="D35" s="162"/>
      <c r="E35" s="163"/>
      <c r="F35" s="163"/>
      <c r="G35" s="163"/>
      <c r="H35" s="163"/>
      <c r="I35" s="83" t="str">
        <f t="shared" ref="I35:I49" si="2">IF(H35="","",K35*175000)</f>
        <v/>
      </c>
      <c r="J35" s="84">
        <f>IF(H35&gt;175000*K35,I35,H35)</f>
        <v>0</v>
      </c>
      <c r="K35" s="173"/>
      <c r="L35" s="163"/>
      <c r="M35" s="163"/>
      <c r="N35" s="177"/>
    </row>
    <row r="36" spans="1:14" ht="50.1" customHeight="1">
      <c r="A36" s="89"/>
      <c r="B36" s="103">
        <v>2</v>
      </c>
      <c r="C36" s="171"/>
      <c r="D36" s="157"/>
      <c r="E36" s="164"/>
      <c r="F36" s="164"/>
      <c r="G36" s="164"/>
      <c r="H36" s="164"/>
      <c r="I36" s="104" t="str">
        <f t="shared" si="2"/>
        <v/>
      </c>
      <c r="J36" s="84">
        <f t="shared" ref="J36:J49" si="3">IF(H36&gt;175000*K36,I36,H36)</f>
        <v>0</v>
      </c>
      <c r="K36" s="160"/>
      <c r="L36" s="164"/>
      <c r="M36" s="164"/>
      <c r="N36" s="178"/>
    </row>
    <row r="37" spans="1:14" ht="50.1" customHeight="1">
      <c r="A37" s="89"/>
      <c r="B37" s="103">
        <v>3</v>
      </c>
      <c r="C37" s="171"/>
      <c r="D37" s="157"/>
      <c r="E37" s="164"/>
      <c r="F37" s="164"/>
      <c r="G37" s="164"/>
      <c r="H37" s="164"/>
      <c r="I37" s="104" t="str">
        <f t="shared" si="2"/>
        <v/>
      </c>
      <c r="J37" s="84">
        <f t="shared" si="3"/>
        <v>0</v>
      </c>
      <c r="K37" s="160"/>
      <c r="L37" s="164"/>
      <c r="M37" s="164"/>
      <c r="N37" s="178"/>
    </row>
    <row r="38" spans="1:14" ht="50.1" customHeight="1">
      <c r="A38" s="89"/>
      <c r="B38" s="103">
        <v>4</v>
      </c>
      <c r="C38" s="171"/>
      <c r="D38" s="157"/>
      <c r="E38" s="164"/>
      <c r="F38" s="164"/>
      <c r="G38" s="164"/>
      <c r="H38" s="164"/>
      <c r="I38" s="104" t="str">
        <f t="shared" si="2"/>
        <v/>
      </c>
      <c r="J38" s="84">
        <f t="shared" si="3"/>
        <v>0</v>
      </c>
      <c r="K38" s="160"/>
      <c r="L38" s="164"/>
      <c r="M38" s="164"/>
      <c r="N38" s="178"/>
    </row>
    <row r="39" spans="1:14" ht="50.1" customHeight="1">
      <c r="A39" s="89"/>
      <c r="B39" s="103">
        <v>5</v>
      </c>
      <c r="C39" s="171"/>
      <c r="D39" s="157"/>
      <c r="E39" s="164"/>
      <c r="F39" s="164"/>
      <c r="G39" s="164"/>
      <c r="H39" s="164"/>
      <c r="I39" s="104" t="str">
        <f t="shared" si="2"/>
        <v/>
      </c>
      <c r="J39" s="84">
        <f t="shared" si="3"/>
        <v>0</v>
      </c>
      <c r="K39" s="160"/>
      <c r="L39" s="164"/>
      <c r="M39" s="164"/>
      <c r="N39" s="178"/>
    </row>
    <row r="40" spans="1:14" ht="50.1" customHeight="1">
      <c r="A40" s="89"/>
      <c r="B40" s="103">
        <v>6</v>
      </c>
      <c r="C40" s="171"/>
      <c r="D40" s="157"/>
      <c r="E40" s="164"/>
      <c r="F40" s="164"/>
      <c r="G40" s="164"/>
      <c r="H40" s="164"/>
      <c r="I40" s="104" t="str">
        <f t="shared" si="2"/>
        <v/>
      </c>
      <c r="J40" s="84">
        <f t="shared" si="3"/>
        <v>0</v>
      </c>
      <c r="K40" s="160"/>
      <c r="L40" s="164"/>
      <c r="M40" s="164"/>
      <c r="N40" s="178"/>
    </row>
    <row r="41" spans="1:14" ht="50.1" customHeight="1">
      <c r="A41" s="89"/>
      <c r="B41" s="103">
        <v>7</v>
      </c>
      <c r="C41" s="171"/>
      <c r="D41" s="157"/>
      <c r="E41" s="164"/>
      <c r="F41" s="164"/>
      <c r="G41" s="164"/>
      <c r="H41" s="164"/>
      <c r="I41" s="104" t="str">
        <f t="shared" si="2"/>
        <v/>
      </c>
      <c r="J41" s="84">
        <f t="shared" si="3"/>
        <v>0</v>
      </c>
      <c r="K41" s="160"/>
      <c r="L41" s="164"/>
      <c r="M41" s="164"/>
      <c r="N41" s="178"/>
    </row>
    <row r="42" spans="1:14" ht="50.1" customHeight="1">
      <c r="A42" s="89"/>
      <c r="B42" s="103">
        <v>8</v>
      </c>
      <c r="C42" s="171"/>
      <c r="D42" s="157"/>
      <c r="E42" s="164"/>
      <c r="F42" s="164"/>
      <c r="G42" s="164"/>
      <c r="H42" s="164"/>
      <c r="I42" s="104" t="str">
        <f t="shared" si="2"/>
        <v/>
      </c>
      <c r="J42" s="84">
        <f t="shared" si="3"/>
        <v>0</v>
      </c>
      <c r="K42" s="160"/>
      <c r="L42" s="164"/>
      <c r="M42" s="164"/>
      <c r="N42" s="178"/>
    </row>
    <row r="43" spans="1:14" ht="50.1" customHeight="1">
      <c r="A43" s="89"/>
      <c r="B43" s="103">
        <v>9</v>
      </c>
      <c r="C43" s="171"/>
      <c r="D43" s="157"/>
      <c r="E43" s="164"/>
      <c r="F43" s="164"/>
      <c r="G43" s="164"/>
      <c r="H43" s="164"/>
      <c r="I43" s="104" t="str">
        <f t="shared" si="2"/>
        <v/>
      </c>
      <c r="J43" s="84">
        <f t="shared" si="3"/>
        <v>0</v>
      </c>
      <c r="K43" s="160"/>
      <c r="L43" s="164"/>
      <c r="M43" s="164"/>
      <c r="N43" s="178"/>
    </row>
    <row r="44" spans="1:14" ht="50.1" customHeight="1">
      <c r="A44" s="89"/>
      <c r="B44" s="103">
        <v>10</v>
      </c>
      <c r="C44" s="170"/>
      <c r="D44" s="156"/>
      <c r="E44" s="165"/>
      <c r="F44" s="165"/>
      <c r="G44" s="165"/>
      <c r="H44" s="165"/>
      <c r="I44" s="83" t="str">
        <f t="shared" ref="I44:I48" si="4">IF(H44="","",K44*175000)</f>
        <v/>
      </c>
      <c r="J44" s="84">
        <f t="shared" si="3"/>
        <v>0</v>
      </c>
      <c r="K44" s="159"/>
      <c r="L44" s="165"/>
      <c r="M44" s="165"/>
      <c r="N44" s="179"/>
    </row>
    <row r="45" spans="1:14" ht="50.1" customHeight="1">
      <c r="A45" s="89"/>
      <c r="B45" s="103">
        <v>11</v>
      </c>
      <c r="C45" s="171"/>
      <c r="D45" s="157"/>
      <c r="E45" s="164"/>
      <c r="F45" s="164"/>
      <c r="G45" s="164"/>
      <c r="H45" s="164"/>
      <c r="I45" s="104" t="str">
        <f t="shared" si="4"/>
        <v/>
      </c>
      <c r="J45" s="84">
        <f t="shared" si="3"/>
        <v>0</v>
      </c>
      <c r="K45" s="160"/>
      <c r="L45" s="164"/>
      <c r="M45" s="164"/>
      <c r="N45" s="178"/>
    </row>
    <row r="46" spans="1:14" ht="50.1" customHeight="1">
      <c r="A46" s="89"/>
      <c r="B46" s="103">
        <v>12</v>
      </c>
      <c r="C46" s="171"/>
      <c r="D46" s="157"/>
      <c r="E46" s="164"/>
      <c r="F46" s="164"/>
      <c r="G46" s="164"/>
      <c r="H46" s="164"/>
      <c r="I46" s="104" t="str">
        <f t="shared" si="4"/>
        <v/>
      </c>
      <c r="J46" s="84">
        <f t="shared" si="3"/>
        <v>0</v>
      </c>
      <c r="K46" s="160"/>
      <c r="L46" s="164"/>
      <c r="M46" s="164"/>
      <c r="N46" s="178"/>
    </row>
    <row r="47" spans="1:14" ht="50.1" customHeight="1">
      <c r="A47" s="89"/>
      <c r="B47" s="103">
        <v>13</v>
      </c>
      <c r="C47" s="171"/>
      <c r="D47" s="157"/>
      <c r="E47" s="164"/>
      <c r="F47" s="164"/>
      <c r="G47" s="164"/>
      <c r="H47" s="164"/>
      <c r="I47" s="104" t="str">
        <f t="shared" si="4"/>
        <v/>
      </c>
      <c r="J47" s="84">
        <f t="shared" si="3"/>
        <v>0</v>
      </c>
      <c r="K47" s="160"/>
      <c r="L47" s="164"/>
      <c r="M47" s="164"/>
      <c r="N47" s="178"/>
    </row>
    <row r="48" spans="1:14" ht="50.1" customHeight="1">
      <c r="A48" s="89"/>
      <c r="B48" s="103">
        <v>14</v>
      </c>
      <c r="C48" s="171"/>
      <c r="D48" s="157"/>
      <c r="E48" s="164"/>
      <c r="F48" s="164"/>
      <c r="G48" s="164"/>
      <c r="H48" s="164"/>
      <c r="I48" s="104" t="str">
        <f t="shared" si="4"/>
        <v/>
      </c>
      <c r="J48" s="84">
        <f t="shared" si="3"/>
        <v>0</v>
      </c>
      <c r="K48" s="160"/>
      <c r="L48" s="164"/>
      <c r="M48" s="164"/>
      <c r="N48" s="178"/>
    </row>
    <row r="49" spans="1:14" ht="50.1" customHeight="1" thickBot="1">
      <c r="A49" s="89"/>
      <c r="B49" s="103">
        <v>15</v>
      </c>
      <c r="C49" s="172"/>
      <c r="D49" s="158"/>
      <c r="E49" s="164"/>
      <c r="F49" s="164"/>
      <c r="G49" s="164"/>
      <c r="H49" s="164"/>
      <c r="I49" s="104" t="str">
        <f t="shared" si="2"/>
        <v/>
      </c>
      <c r="J49" s="84">
        <f t="shared" si="3"/>
        <v>0</v>
      </c>
      <c r="K49" s="161"/>
      <c r="L49" s="166"/>
      <c r="M49" s="166"/>
      <c r="N49" s="180"/>
    </row>
    <row r="50" spans="1:14" ht="12" customHeight="1">
      <c r="B50" s="239"/>
      <c r="C50" s="241"/>
      <c r="D50" s="96" t="s">
        <v>111</v>
      </c>
      <c r="E50" s="255"/>
      <c r="F50" s="255"/>
      <c r="G50" s="105" t="s">
        <v>115</v>
      </c>
      <c r="H50" s="106" t="s">
        <v>113</v>
      </c>
      <c r="I50" s="106" t="s">
        <v>113</v>
      </c>
      <c r="J50" s="106" t="s">
        <v>113</v>
      </c>
      <c r="K50" s="106"/>
      <c r="L50" s="245"/>
      <c r="M50" s="247"/>
      <c r="N50" s="250"/>
    </row>
    <row r="51" spans="1:14" ht="36" customHeight="1" thickBot="1">
      <c r="B51" s="240"/>
      <c r="C51" s="242"/>
      <c r="D51" s="99">
        <f>COUNTA(D35:D49)</f>
        <v>0</v>
      </c>
      <c r="E51" s="256"/>
      <c r="F51" s="256"/>
      <c r="G51" s="74">
        <f>SUMPRODUCT((G35:G49&lt;&gt;"")/COUNTIF(G35:G49,G35:G49&amp;""))</f>
        <v>0</v>
      </c>
      <c r="H51" s="100">
        <f t="shared" ref="H51:J51" si="5">SUM(H35:H49)</f>
        <v>0</v>
      </c>
      <c r="I51" s="100">
        <f t="shared" si="5"/>
        <v>0</v>
      </c>
      <c r="J51" s="100">
        <f t="shared" si="5"/>
        <v>0</v>
      </c>
      <c r="K51" s="100"/>
      <c r="L51" s="246"/>
      <c r="M51" s="248"/>
      <c r="N51" s="251"/>
    </row>
    <row r="52" spans="1:14" ht="30" customHeight="1">
      <c r="F52" s="101"/>
      <c r="G52" s="102"/>
      <c r="H52" s="32"/>
      <c r="M52" s="33"/>
    </row>
    <row r="53" spans="1:14" ht="23.25" customHeight="1" thickBot="1">
      <c r="B53" s="31" t="s">
        <v>116</v>
      </c>
      <c r="C53" s="31"/>
      <c r="H53" s="269" t="s">
        <v>191</v>
      </c>
      <c r="M53" s="33"/>
    </row>
    <row r="54" spans="1:14" ht="36" customHeight="1">
      <c r="B54" s="235" t="s">
        <v>88</v>
      </c>
      <c r="C54" s="64" t="s">
        <v>33</v>
      </c>
      <c r="D54" s="65" t="s">
        <v>89</v>
      </c>
      <c r="E54" s="66" t="s">
        <v>90</v>
      </c>
      <c r="F54" s="67" t="s">
        <v>91</v>
      </c>
      <c r="G54" s="67" t="s">
        <v>92</v>
      </c>
      <c r="H54" s="66" t="s">
        <v>93</v>
      </c>
      <c r="I54" s="68" t="s">
        <v>94</v>
      </c>
      <c r="J54" s="68" t="s">
        <v>117</v>
      </c>
      <c r="K54" s="68" t="s">
        <v>95</v>
      </c>
      <c r="L54" s="68" t="s">
        <v>96</v>
      </c>
      <c r="M54" s="68" t="s">
        <v>97</v>
      </c>
      <c r="N54" s="69" t="s">
        <v>98</v>
      </c>
    </row>
    <row r="55" spans="1:14" ht="12" customHeight="1" thickBot="1">
      <c r="A55" s="70"/>
      <c r="B55" s="236"/>
      <c r="C55" s="71"/>
      <c r="D55" s="72" t="s">
        <v>36</v>
      </c>
      <c r="E55" s="73" t="s">
        <v>37</v>
      </c>
      <c r="F55" s="74" t="s">
        <v>38</v>
      </c>
      <c r="G55" s="74" t="s">
        <v>99</v>
      </c>
      <c r="H55" s="74"/>
      <c r="I55" s="75"/>
      <c r="J55" s="75"/>
      <c r="K55" s="75" t="s">
        <v>100</v>
      </c>
      <c r="L55" s="75" t="s">
        <v>101</v>
      </c>
      <c r="M55" s="75" t="s">
        <v>102</v>
      </c>
      <c r="N55" s="76"/>
    </row>
    <row r="56" spans="1:14" ht="50.1" customHeight="1">
      <c r="A56" s="252"/>
      <c r="B56" s="103">
        <v>1</v>
      </c>
      <c r="C56" s="170" t="s">
        <v>183</v>
      </c>
      <c r="D56" s="162" t="s">
        <v>176</v>
      </c>
      <c r="E56" s="163" t="s">
        <v>105</v>
      </c>
      <c r="F56" s="163" t="s">
        <v>106</v>
      </c>
      <c r="G56" s="163" t="s">
        <v>180</v>
      </c>
      <c r="H56" s="163">
        <v>160000</v>
      </c>
      <c r="I56" s="104">
        <f t="shared" ref="I56:I70" si="6">IF(H56="","",K56*175000)</f>
        <v>175000</v>
      </c>
      <c r="J56" s="84">
        <f>IF(H56&gt;175000*K56,I56,H56)</f>
        <v>160000</v>
      </c>
      <c r="K56" s="173">
        <v>1</v>
      </c>
      <c r="L56" s="163" t="s">
        <v>184</v>
      </c>
      <c r="M56" s="163" t="s">
        <v>185</v>
      </c>
      <c r="N56" s="177" t="s">
        <v>193</v>
      </c>
    </row>
    <row r="57" spans="1:14" ht="50.1" customHeight="1">
      <c r="A57" s="252"/>
      <c r="B57" s="103">
        <v>2</v>
      </c>
      <c r="C57" s="171"/>
      <c r="D57" s="157"/>
      <c r="E57" s="164"/>
      <c r="F57" s="164"/>
      <c r="G57" s="164"/>
      <c r="H57" s="164"/>
      <c r="I57" s="104" t="str">
        <f t="shared" si="6"/>
        <v/>
      </c>
      <c r="J57" s="84">
        <f t="shared" ref="J57:J70" si="7">IF(H57&gt;175000*K57,I57,H57)</f>
        <v>0</v>
      </c>
      <c r="K57" s="160"/>
      <c r="L57" s="164"/>
      <c r="M57" s="164"/>
      <c r="N57" s="178"/>
    </row>
    <row r="58" spans="1:14" ht="50.1" customHeight="1">
      <c r="A58" s="252"/>
      <c r="B58" s="103">
        <v>3</v>
      </c>
      <c r="C58" s="171"/>
      <c r="D58" s="157"/>
      <c r="E58" s="164"/>
      <c r="F58" s="164"/>
      <c r="G58" s="164"/>
      <c r="H58" s="164"/>
      <c r="I58" s="104" t="str">
        <f t="shared" si="6"/>
        <v/>
      </c>
      <c r="J58" s="84">
        <f t="shared" si="7"/>
        <v>0</v>
      </c>
      <c r="K58" s="160"/>
      <c r="L58" s="164"/>
      <c r="M58" s="164"/>
      <c r="N58" s="178"/>
    </row>
    <row r="59" spans="1:14" ht="50.1" customHeight="1">
      <c r="A59" s="252"/>
      <c r="B59" s="103">
        <v>4</v>
      </c>
      <c r="C59" s="171"/>
      <c r="D59" s="157"/>
      <c r="E59" s="164"/>
      <c r="F59" s="164"/>
      <c r="G59" s="164"/>
      <c r="H59" s="164"/>
      <c r="I59" s="104" t="str">
        <f t="shared" si="6"/>
        <v/>
      </c>
      <c r="J59" s="84">
        <f t="shared" si="7"/>
        <v>0</v>
      </c>
      <c r="K59" s="160"/>
      <c r="L59" s="164"/>
      <c r="M59" s="164"/>
      <c r="N59" s="178"/>
    </row>
    <row r="60" spans="1:14" ht="50.1" customHeight="1">
      <c r="A60" s="252"/>
      <c r="B60" s="103">
        <v>5</v>
      </c>
      <c r="C60" s="171"/>
      <c r="D60" s="157"/>
      <c r="E60" s="164"/>
      <c r="F60" s="164"/>
      <c r="G60" s="164"/>
      <c r="H60" s="164"/>
      <c r="I60" s="104" t="str">
        <f t="shared" si="6"/>
        <v/>
      </c>
      <c r="J60" s="84">
        <f t="shared" si="7"/>
        <v>0</v>
      </c>
      <c r="K60" s="160"/>
      <c r="L60" s="164"/>
      <c r="M60" s="164"/>
      <c r="N60" s="178"/>
    </row>
    <row r="61" spans="1:14" ht="50.1" customHeight="1">
      <c r="A61" s="252"/>
      <c r="B61" s="103">
        <v>6</v>
      </c>
      <c r="C61" s="171"/>
      <c r="D61" s="157"/>
      <c r="E61" s="164"/>
      <c r="F61" s="164"/>
      <c r="G61" s="164"/>
      <c r="H61" s="164"/>
      <c r="I61" s="104" t="str">
        <f t="shared" ref="I61:I65" si="8">IF(H61="","",K61*175000)</f>
        <v/>
      </c>
      <c r="J61" s="84">
        <f t="shared" si="7"/>
        <v>0</v>
      </c>
      <c r="K61" s="160"/>
      <c r="L61" s="164"/>
      <c r="M61" s="164"/>
      <c r="N61" s="178"/>
    </row>
    <row r="62" spans="1:14" ht="50.1" customHeight="1">
      <c r="A62" s="252"/>
      <c r="B62" s="103">
        <v>7</v>
      </c>
      <c r="C62" s="171"/>
      <c r="D62" s="157"/>
      <c r="E62" s="164"/>
      <c r="F62" s="164"/>
      <c r="G62" s="164"/>
      <c r="H62" s="164"/>
      <c r="I62" s="104" t="str">
        <f t="shared" si="8"/>
        <v/>
      </c>
      <c r="J62" s="84">
        <f t="shared" si="7"/>
        <v>0</v>
      </c>
      <c r="K62" s="160"/>
      <c r="L62" s="164"/>
      <c r="M62" s="164"/>
      <c r="N62" s="178"/>
    </row>
    <row r="63" spans="1:14" ht="50.1" customHeight="1">
      <c r="A63" s="252"/>
      <c r="B63" s="103">
        <v>8</v>
      </c>
      <c r="C63" s="171"/>
      <c r="D63" s="157"/>
      <c r="E63" s="164"/>
      <c r="F63" s="164"/>
      <c r="G63" s="164"/>
      <c r="H63" s="164"/>
      <c r="I63" s="104" t="str">
        <f t="shared" si="8"/>
        <v/>
      </c>
      <c r="J63" s="84">
        <f t="shared" si="7"/>
        <v>0</v>
      </c>
      <c r="K63" s="160"/>
      <c r="L63" s="164"/>
      <c r="M63" s="164"/>
      <c r="N63" s="178"/>
    </row>
    <row r="64" spans="1:14" ht="50.1" customHeight="1">
      <c r="A64" s="252"/>
      <c r="B64" s="103">
        <v>9</v>
      </c>
      <c r="C64" s="171"/>
      <c r="D64" s="157"/>
      <c r="E64" s="164"/>
      <c r="F64" s="164"/>
      <c r="G64" s="164"/>
      <c r="H64" s="164"/>
      <c r="I64" s="104" t="str">
        <f t="shared" si="8"/>
        <v/>
      </c>
      <c r="J64" s="84">
        <f t="shared" si="7"/>
        <v>0</v>
      </c>
      <c r="K64" s="160"/>
      <c r="L64" s="164"/>
      <c r="M64" s="164"/>
      <c r="N64" s="178"/>
    </row>
    <row r="65" spans="1:14" ht="50.1" customHeight="1">
      <c r="A65" s="252"/>
      <c r="B65" s="103">
        <v>10</v>
      </c>
      <c r="C65" s="171"/>
      <c r="D65" s="157"/>
      <c r="E65" s="164"/>
      <c r="F65" s="164"/>
      <c r="G65" s="164"/>
      <c r="H65" s="164"/>
      <c r="I65" s="104" t="str">
        <f t="shared" si="8"/>
        <v/>
      </c>
      <c r="J65" s="84">
        <f t="shared" si="7"/>
        <v>0</v>
      </c>
      <c r="K65" s="160"/>
      <c r="L65" s="164"/>
      <c r="M65" s="164"/>
      <c r="N65" s="178"/>
    </row>
    <row r="66" spans="1:14" ht="50.1" customHeight="1">
      <c r="A66" s="252"/>
      <c r="B66" s="103">
        <v>11</v>
      </c>
      <c r="C66" s="171"/>
      <c r="D66" s="157"/>
      <c r="E66" s="164"/>
      <c r="F66" s="164"/>
      <c r="G66" s="164"/>
      <c r="H66" s="164"/>
      <c r="I66" s="104" t="str">
        <f t="shared" si="6"/>
        <v/>
      </c>
      <c r="J66" s="84">
        <f t="shared" si="7"/>
        <v>0</v>
      </c>
      <c r="K66" s="159"/>
      <c r="L66" s="165"/>
      <c r="M66" s="165"/>
      <c r="N66" s="179"/>
    </row>
    <row r="67" spans="1:14" ht="50.1" customHeight="1">
      <c r="A67" s="252"/>
      <c r="B67" s="103">
        <v>12</v>
      </c>
      <c r="C67" s="171"/>
      <c r="D67" s="157"/>
      <c r="E67" s="164"/>
      <c r="F67" s="164"/>
      <c r="G67" s="164"/>
      <c r="H67" s="164"/>
      <c r="I67" s="104" t="str">
        <f t="shared" si="6"/>
        <v/>
      </c>
      <c r="J67" s="84">
        <f t="shared" si="7"/>
        <v>0</v>
      </c>
      <c r="K67" s="160"/>
      <c r="L67" s="164"/>
      <c r="M67" s="164"/>
      <c r="N67" s="178"/>
    </row>
    <row r="68" spans="1:14" ht="50.1" customHeight="1">
      <c r="A68" s="252"/>
      <c r="B68" s="103">
        <v>13</v>
      </c>
      <c r="C68" s="171"/>
      <c r="D68" s="157"/>
      <c r="E68" s="164"/>
      <c r="F68" s="164"/>
      <c r="G68" s="164"/>
      <c r="H68" s="164"/>
      <c r="I68" s="104" t="str">
        <f t="shared" si="6"/>
        <v/>
      </c>
      <c r="J68" s="84">
        <f t="shared" si="7"/>
        <v>0</v>
      </c>
      <c r="K68" s="160"/>
      <c r="L68" s="164"/>
      <c r="M68" s="164"/>
      <c r="N68" s="178"/>
    </row>
    <row r="69" spans="1:14" ht="50.1" customHeight="1">
      <c r="A69" s="252"/>
      <c r="B69" s="103">
        <v>14</v>
      </c>
      <c r="C69" s="171"/>
      <c r="D69" s="157"/>
      <c r="E69" s="164"/>
      <c r="F69" s="164"/>
      <c r="G69" s="164"/>
      <c r="H69" s="164"/>
      <c r="I69" s="104" t="str">
        <f t="shared" si="6"/>
        <v/>
      </c>
      <c r="J69" s="84">
        <f t="shared" si="7"/>
        <v>0</v>
      </c>
      <c r="K69" s="160"/>
      <c r="L69" s="164"/>
      <c r="M69" s="164"/>
      <c r="N69" s="178"/>
    </row>
    <row r="70" spans="1:14" ht="50.1" customHeight="1" thickBot="1">
      <c r="A70" s="107"/>
      <c r="B70" s="103">
        <v>15</v>
      </c>
      <c r="C70" s="171"/>
      <c r="D70" s="158"/>
      <c r="E70" s="164"/>
      <c r="F70" s="164"/>
      <c r="G70" s="164"/>
      <c r="H70" s="164"/>
      <c r="I70" s="104" t="str">
        <f t="shared" si="6"/>
        <v/>
      </c>
      <c r="J70" s="84">
        <f t="shared" si="7"/>
        <v>0</v>
      </c>
      <c r="K70" s="161"/>
      <c r="L70" s="166"/>
      <c r="M70" s="166"/>
      <c r="N70" s="180"/>
    </row>
    <row r="71" spans="1:14" ht="12" customHeight="1">
      <c r="B71" s="253"/>
      <c r="C71" s="255"/>
      <c r="D71" s="108" t="s">
        <v>111</v>
      </c>
      <c r="E71" s="241"/>
      <c r="F71" s="241"/>
      <c r="G71" s="105" t="s">
        <v>115</v>
      </c>
      <c r="H71" s="106" t="s">
        <v>113</v>
      </c>
      <c r="I71" s="106" t="s">
        <v>113</v>
      </c>
      <c r="J71" s="106" t="s">
        <v>113</v>
      </c>
      <c r="K71" s="106"/>
      <c r="L71" s="245"/>
      <c r="M71" s="247"/>
      <c r="N71" s="250"/>
    </row>
    <row r="72" spans="1:14" ht="36" customHeight="1" thickBot="1">
      <c r="B72" s="254"/>
      <c r="C72" s="256"/>
      <c r="D72" s="99">
        <f>COUNTA(D56:D70)</f>
        <v>1</v>
      </c>
      <c r="E72" s="242"/>
      <c r="F72" s="242"/>
      <c r="G72" s="74">
        <f>SUMPRODUCT((G56:G70&lt;&gt;"")/COUNTIF(G56:G70,G56:G70&amp;""))</f>
        <v>1</v>
      </c>
      <c r="H72" s="100">
        <f t="shared" ref="H72:J72" si="9">SUM(H56:H70)</f>
        <v>160000</v>
      </c>
      <c r="I72" s="100">
        <f t="shared" si="9"/>
        <v>175000</v>
      </c>
      <c r="J72" s="100">
        <f t="shared" si="9"/>
        <v>160000</v>
      </c>
      <c r="K72" s="100"/>
      <c r="L72" s="246"/>
      <c r="M72" s="248"/>
      <c r="N72" s="251"/>
    </row>
    <row r="73" spans="1:14" ht="18" customHeight="1">
      <c r="B73" s="49"/>
      <c r="C73" s="49"/>
      <c r="D73" s="49"/>
      <c r="E73" s="49"/>
      <c r="F73" s="109"/>
      <c r="G73" s="110"/>
      <c r="H73" s="49"/>
      <c r="I73" s="50"/>
      <c r="J73" s="50"/>
      <c r="K73" s="50"/>
      <c r="L73" s="50"/>
      <c r="M73" s="50"/>
      <c r="N73" s="49"/>
    </row>
    <row r="74" spans="1:14" ht="18" customHeight="1">
      <c r="B74" s="49"/>
      <c r="C74" s="49"/>
      <c r="D74" s="49"/>
      <c r="E74" s="49"/>
      <c r="F74" s="49"/>
      <c r="G74" s="49"/>
      <c r="H74" s="50"/>
      <c r="I74" s="50"/>
      <c r="J74" s="50"/>
      <c r="K74" s="50"/>
      <c r="L74" s="50"/>
      <c r="M74" s="49"/>
    </row>
    <row r="75" spans="1:14">
      <c r="B75" s="49"/>
      <c r="C75" s="49"/>
      <c r="D75" s="49"/>
      <c r="E75" s="49"/>
      <c r="F75" s="49"/>
      <c r="G75" s="49"/>
      <c r="H75" s="50"/>
      <c r="I75" s="50"/>
      <c r="J75" s="50"/>
      <c r="K75" s="50"/>
      <c r="L75" s="50"/>
      <c r="M75" s="49"/>
    </row>
  </sheetData>
  <sheetProtection algorithmName="SHA-512" hashValue="n/c4gERJQxxxC6Q59CixOhM7eu2aTWKiNcjw8PnQqSVvCkbb1UzWwbm8PpFFOzeNbPHSn5Plja/JBLcctf4LNg==" saltValue="Zi8/HyL+uWIb92j1qzms9w==" spinCount="100000" sheet="1" objects="1" scenarios="1"/>
  <mergeCells count="41">
    <mergeCell ref="M71:M72"/>
    <mergeCell ref="N71:N72"/>
    <mergeCell ref="N50:N51"/>
    <mergeCell ref="B54:B55"/>
    <mergeCell ref="A56:A58"/>
    <mergeCell ref="A59:A66"/>
    <mergeCell ref="A67:A69"/>
    <mergeCell ref="B71:B72"/>
    <mergeCell ref="C71:C72"/>
    <mergeCell ref="E71:E72"/>
    <mergeCell ref="F71:F72"/>
    <mergeCell ref="L71:L72"/>
    <mergeCell ref="B50:B51"/>
    <mergeCell ref="C50:C51"/>
    <mergeCell ref="E50:E51"/>
    <mergeCell ref="F50:F51"/>
    <mergeCell ref="L50:L51"/>
    <mergeCell ref="M50:M51"/>
    <mergeCell ref="I29:I30"/>
    <mergeCell ref="K29:K30"/>
    <mergeCell ref="L29:L30"/>
    <mergeCell ref="M29:M30"/>
    <mergeCell ref="N29:N30"/>
    <mergeCell ref="B33:B34"/>
    <mergeCell ref="C14:C15"/>
    <mergeCell ref="F14:F15"/>
    <mergeCell ref="G14:G15"/>
    <mergeCell ref="C16:D16"/>
    <mergeCell ref="B21:B22"/>
    <mergeCell ref="B29:B30"/>
    <mergeCell ref="C29:C30"/>
    <mergeCell ref="E29:E30"/>
    <mergeCell ref="F29:F30"/>
    <mergeCell ref="C12:C13"/>
    <mergeCell ref="F12:F13"/>
    <mergeCell ref="G12:G13"/>
    <mergeCell ref="B3:M3"/>
    <mergeCell ref="K5:N5"/>
    <mergeCell ref="C10:C11"/>
    <mergeCell ref="F10:F11"/>
    <mergeCell ref="G10:G11"/>
  </mergeCells>
  <phoneticPr fontId="3"/>
  <dataValidations count="1">
    <dataValidation type="list" allowBlank="1" showInputMessage="1" showErrorMessage="1" sqref="E23:E28 E35:E49 E56:E70" xr:uid="{C9F36AAA-975B-4F96-B310-DAA8242B53FD}">
      <formula1>"公立,私立"</formula1>
    </dataValidation>
  </dataValidations>
  <printOptions horizontalCentered="1"/>
  <pageMargins left="0.31496062992125984" right="0.31496062992125984" top="0.39370078740157483" bottom="0.39370078740157483" header="0.31496062992125984" footer="0"/>
  <pageSetup paperSize="8" scale="44" orientation="portrait" r:id="rId1"/>
  <headerFooter>
    <oddFooter>&amp;P / &amp;N ページ</oddFooter>
  </headerFooter>
  <rowBreaks count="2" manualBreakCount="2">
    <brk id="31" max="18" man="1"/>
    <brk id="52"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A772B-A931-4AEB-8FE7-80A98E8C5BEE}">
  <sheetPr>
    <pageSetUpPr fitToPage="1"/>
  </sheetPr>
  <dimension ref="A1:U57"/>
  <sheetViews>
    <sheetView view="pageBreakPreview" zoomScale="90" zoomScaleNormal="100" zoomScaleSheetLayoutView="90" workbookViewId="0">
      <selection activeCell="H20" sqref="H20"/>
    </sheetView>
  </sheetViews>
  <sheetFormatPr defaultRowHeight="13.5"/>
  <cols>
    <col min="1" max="1" width="4.875" style="32" customWidth="1"/>
    <col min="2" max="2" width="9" style="32" customWidth="1"/>
    <col min="3" max="4" width="10.625" style="32" customWidth="1"/>
    <col min="5" max="5" width="15" style="32" customWidth="1"/>
    <col min="6" max="8" width="15.625" style="32" customWidth="1"/>
    <col min="9" max="9" width="18.125" style="32" customWidth="1"/>
    <col min="10" max="16" width="15.625" style="32" customWidth="1"/>
    <col min="17" max="17" width="4.875" style="32" customWidth="1"/>
    <col min="18" max="16384" width="9" style="32"/>
  </cols>
  <sheetData>
    <row r="1" spans="1:21" ht="17.25">
      <c r="A1" s="31" t="s">
        <v>118</v>
      </c>
    </row>
    <row r="3" spans="1:21" ht="28.5" customHeight="1">
      <c r="B3" s="225" t="s">
        <v>119</v>
      </c>
      <c r="C3" s="225"/>
      <c r="D3" s="225"/>
      <c r="E3" s="225"/>
      <c r="F3" s="225"/>
      <c r="G3" s="225"/>
      <c r="H3" s="225"/>
      <c r="I3" s="225"/>
      <c r="J3" s="225"/>
      <c r="K3" s="225"/>
      <c r="L3" s="225"/>
      <c r="M3" s="225"/>
      <c r="N3" s="225"/>
      <c r="O3" s="225"/>
      <c r="P3" s="111"/>
    </row>
    <row r="4" spans="1:21" ht="80.25" customHeight="1" thickBot="1">
      <c r="B4" s="112"/>
      <c r="C4" s="41"/>
      <c r="D4" s="41"/>
      <c r="E4" s="41"/>
      <c r="F4" s="41"/>
    </row>
    <row r="5" spans="1:21" ht="20.25" customHeight="1" thickBot="1">
      <c r="B5" s="112"/>
      <c r="C5" s="41"/>
      <c r="D5" s="41"/>
      <c r="E5" s="41"/>
      <c r="F5" s="41"/>
      <c r="M5" s="113" t="s">
        <v>120</v>
      </c>
      <c r="N5" s="257" t="str">
        <f>申請書!L11</f>
        <v>社会福祉法人障支</v>
      </c>
      <c r="O5" s="258"/>
      <c r="P5" s="259"/>
    </row>
    <row r="6" spans="1:21" ht="17.25">
      <c r="B6" s="49" t="s">
        <v>121</v>
      </c>
      <c r="C6" s="114"/>
      <c r="D6" s="115"/>
      <c r="E6" s="40"/>
      <c r="F6" s="41"/>
      <c r="K6" s="112"/>
      <c r="M6" s="116"/>
      <c r="N6" s="117"/>
      <c r="O6" s="117"/>
      <c r="P6" s="117"/>
    </row>
    <row r="7" spans="1:21" ht="17.25">
      <c r="B7" s="49" t="s">
        <v>122</v>
      </c>
      <c r="C7" s="115"/>
      <c r="D7" s="115"/>
      <c r="E7" s="40"/>
      <c r="F7" s="41"/>
      <c r="K7" s="112"/>
      <c r="M7" s="116"/>
      <c r="N7" s="118"/>
      <c r="O7" s="118"/>
      <c r="P7" s="118"/>
    </row>
    <row r="8" spans="1:21" ht="17.25">
      <c r="B8" s="49" t="s">
        <v>123</v>
      </c>
      <c r="C8" s="115"/>
      <c r="D8" s="115"/>
      <c r="E8" s="40"/>
      <c r="F8" s="41"/>
      <c r="K8" s="112"/>
      <c r="M8" s="116"/>
      <c r="N8" s="118"/>
      <c r="O8" s="118"/>
      <c r="P8" s="118"/>
    </row>
    <row r="9" spans="1:21" ht="17.25">
      <c r="B9" s="58" t="s">
        <v>124</v>
      </c>
      <c r="C9" s="119"/>
      <c r="D9" s="119"/>
      <c r="E9" s="120"/>
      <c r="F9" s="121"/>
      <c r="G9" s="122"/>
      <c r="H9" s="122"/>
      <c r="K9" s="112"/>
      <c r="M9" s="116"/>
      <c r="N9" s="118"/>
      <c r="O9" s="118"/>
      <c r="P9" s="118"/>
    </row>
    <row r="10" spans="1:21" ht="18" customHeight="1">
      <c r="B10" s="58" t="s">
        <v>82</v>
      </c>
      <c r="C10" s="119"/>
      <c r="D10" s="119"/>
      <c r="E10" s="120"/>
      <c r="F10" s="121"/>
      <c r="G10" s="122"/>
      <c r="H10" s="122"/>
      <c r="K10" s="112"/>
      <c r="M10" s="116"/>
      <c r="N10" s="118"/>
      <c r="O10" s="118"/>
      <c r="P10" s="118"/>
    </row>
    <row r="11" spans="1:21" ht="18" customHeight="1">
      <c r="B11" s="58" t="s">
        <v>83</v>
      </c>
      <c r="C11" s="119"/>
      <c r="D11" s="119"/>
      <c r="E11" s="120"/>
      <c r="F11" s="121"/>
      <c r="G11" s="122"/>
      <c r="H11" s="122"/>
      <c r="K11" s="112"/>
      <c r="M11" s="116"/>
      <c r="N11" s="118"/>
      <c r="O11" s="118"/>
      <c r="P11" s="118"/>
    </row>
    <row r="12" spans="1:21" ht="18" customHeight="1">
      <c r="B12" s="58" t="s">
        <v>85</v>
      </c>
      <c r="C12" s="119"/>
      <c r="D12" s="119"/>
      <c r="E12" s="120"/>
      <c r="F12" s="121"/>
      <c r="G12" s="122"/>
      <c r="H12" s="122"/>
      <c r="K12" s="112"/>
      <c r="M12" s="116"/>
      <c r="N12" s="118"/>
      <c r="O12" s="118"/>
      <c r="P12" s="118"/>
    </row>
    <row r="13" spans="1:21" ht="18" customHeight="1">
      <c r="B13" s="58" t="s">
        <v>86</v>
      </c>
      <c r="C13" s="119"/>
      <c r="D13" s="119"/>
      <c r="E13" s="119"/>
      <c r="F13" s="120"/>
      <c r="G13" s="121"/>
      <c r="H13" s="122"/>
    </row>
    <row r="14" spans="1:21" ht="12" customHeight="1">
      <c r="B14" s="49"/>
      <c r="C14" s="115"/>
      <c r="D14" s="115"/>
      <c r="E14" s="115"/>
      <c r="F14" s="40"/>
      <c r="G14" s="41"/>
    </row>
    <row r="15" spans="1:21" ht="26.1" customHeight="1">
      <c r="B15" s="123" t="s">
        <v>125</v>
      </c>
      <c r="C15" s="123"/>
      <c r="H15" s="269" t="s">
        <v>195</v>
      </c>
    </row>
    <row r="16" spans="1:21" ht="40.5" customHeight="1">
      <c r="B16" s="124" t="s">
        <v>126</v>
      </c>
      <c r="C16" s="124" t="s">
        <v>33</v>
      </c>
      <c r="D16" s="124" t="s">
        <v>127</v>
      </c>
      <c r="E16" s="124" t="s">
        <v>128</v>
      </c>
      <c r="F16" s="125" t="s">
        <v>129</v>
      </c>
      <c r="G16" s="126" t="s">
        <v>130</v>
      </c>
      <c r="H16" s="124" t="s">
        <v>131</v>
      </c>
      <c r="I16" s="127" t="s">
        <v>132</v>
      </c>
      <c r="J16" s="127" t="s">
        <v>133</v>
      </c>
      <c r="K16" s="127" t="s">
        <v>134</v>
      </c>
      <c r="L16" s="127" t="s">
        <v>117</v>
      </c>
      <c r="M16" s="124" t="s">
        <v>135</v>
      </c>
      <c r="N16" s="128" t="s">
        <v>136</v>
      </c>
      <c r="O16" s="36"/>
      <c r="P16" s="36"/>
      <c r="Q16" s="36"/>
      <c r="R16" s="36"/>
      <c r="S16" s="36"/>
      <c r="T16" s="36"/>
      <c r="U16" s="36"/>
    </row>
    <row r="17" spans="2:19" s="35" customFormat="1" ht="19.5" customHeight="1">
      <c r="B17" s="129"/>
      <c r="C17" s="129"/>
      <c r="D17" s="129" t="s">
        <v>137</v>
      </c>
      <c r="E17" s="129" t="s">
        <v>138</v>
      </c>
      <c r="F17" s="130" t="s">
        <v>38</v>
      </c>
      <c r="G17" s="131" t="s">
        <v>99</v>
      </c>
      <c r="H17" s="130" t="s">
        <v>139</v>
      </c>
      <c r="I17" s="130"/>
      <c r="J17" s="130"/>
      <c r="K17" s="130"/>
      <c r="L17" s="131"/>
      <c r="M17" s="130" t="s">
        <v>140</v>
      </c>
      <c r="N17" s="130" t="s">
        <v>100</v>
      </c>
    </row>
    <row r="18" spans="2:19" ht="32.25" customHeight="1">
      <c r="B18" s="132">
        <v>1</v>
      </c>
      <c r="C18" s="183">
        <v>1151234567</v>
      </c>
      <c r="D18" s="167" t="s">
        <v>105</v>
      </c>
      <c r="E18" s="167" t="s">
        <v>186</v>
      </c>
      <c r="F18" s="167" t="s">
        <v>187</v>
      </c>
      <c r="G18" s="181" t="s">
        <v>172</v>
      </c>
      <c r="H18" s="167">
        <v>636000</v>
      </c>
      <c r="I18" s="146">
        <f>IF(H18="","",ROUNDDOWN(H18/5*4,-3))</f>
        <v>508000</v>
      </c>
      <c r="J18" s="182" t="s">
        <v>141</v>
      </c>
      <c r="K18" s="133">
        <f>IF(J18="有",560000,IF(J18="無",160000,""))</f>
        <v>560000</v>
      </c>
      <c r="L18" s="134">
        <f>IF(I18&lt;K18,I18,K18)</f>
        <v>508000</v>
      </c>
      <c r="M18" s="167" t="s">
        <v>188</v>
      </c>
      <c r="N18" s="183" t="s">
        <v>194</v>
      </c>
      <c r="S18" s="32" t="s">
        <v>141</v>
      </c>
    </row>
    <row r="19" spans="2:19" ht="32.25" customHeight="1">
      <c r="B19" s="132">
        <v>2</v>
      </c>
      <c r="C19" s="183"/>
      <c r="D19" s="167"/>
      <c r="E19" s="167"/>
      <c r="F19" s="167"/>
      <c r="G19" s="181"/>
      <c r="H19" s="167"/>
      <c r="I19" s="146" t="str">
        <f t="shared" ref="I19:I32" si="0">IF(H19="","",ROUNDDOWN(H19/5*4,-3))</f>
        <v/>
      </c>
      <c r="J19" s="182"/>
      <c r="K19" s="133" t="str">
        <f t="shared" ref="K19:K32" si="1">IF(J19="有",560000,IF(J19="無",160000," "))</f>
        <v xml:space="preserve"> </v>
      </c>
      <c r="L19" s="134" t="str">
        <f t="shared" ref="L19:L32" si="2">IF(I19&lt;K19,I19,K19)</f>
        <v/>
      </c>
      <c r="M19" s="167"/>
      <c r="N19" s="183"/>
      <c r="S19" s="32" t="s">
        <v>142</v>
      </c>
    </row>
    <row r="20" spans="2:19" ht="32.25" customHeight="1">
      <c r="B20" s="132">
        <v>3</v>
      </c>
      <c r="C20" s="183"/>
      <c r="D20" s="167"/>
      <c r="E20" s="167"/>
      <c r="F20" s="167"/>
      <c r="G20" s="181"/>
      <c r="H20" s="167"/>
      <c r="I20" s="146" t="str">
        <f t="shared" si="0"/>
        <v/>
      </c>
      <c r="J20" s="182"/>
      <c r="K20" s="133" t="str">
        <f t="shared" si="1"/>
        <v xml:space="preserve"> </v>
      </c>
      <c r="L20" s="134" t="str">
        <f t="shared" si="2"/>
        <v/>
      </c>
      <c r="M20" s="167"/>
      <c r="N20" s="183"/>
    </row>
    <row r="21" spans="2:19" ht="32.25" customHeight="1">
      <c r="B21" s="132">
        <v>4</v>
      </c>
      <c r="C21" s="183"/>
      <c r="D21" s="167"/>
      <c r="E21" s="167"/>
      <c r="F21" s="167"/>
      <c r="G21" s="181"/>
      <c r="H21" s="167"/>
      <c r="I21" s="146" t="str">
        <f t="shared" si="0"/>
        <v/>
      </c>
      <c r="J21" s="182"/>
      <c r="K21" s="133" t="str">
        <f t="shared" si="1"/>
        <v xml:space="preserve"> </v>
      </c>
      <c r="L21" s="134" t="str">
        <f t="shared" si="2"/>
        <v/>
      </c>
      <c r="M21" s="167"/>
      <c r="N21" s="183"/>
    </row>
    <row r="22" spans="2:19" ht="32.25" customHeight="1">
      <c r="B22" s="132">
        <v>5</v>
      </c>
      <c r="C22" s="183"/>
      <c r="D22" s="167"/>
      <c r="E22" s="167"/>
      <c r="F22" s="167"/>
      <c r="G22" s="181"/>
      <c r="H22" s="167"/>
      <c r="I22" s="146" t="str">
        <f t="shared" si="0"/>
        <v/>
      </c>
      <c r="J22" s="182"/>
      <c r="K22" s="133" t="str">
        <f t="shared" si="1"/>
        <v xml:space="preserve"> </v>
      </c>
      <c r="L22" s="134" t="str">
        <f t="shared" si="2"/>
        <v/>
      </c>
      <c r="M22" s="167"/>
      <c r="N22" s="183"/>
    </row>
    <row r="23" spans="2:19" ht="32.25" customHeight="1">
      <c r="B23" s="132">
        <v>6</v>
      </c>
      <c r="C23" s="183"/>
      <c r="D23" s="167"/>
      <c r="E23" s="167"/>
      <c r="F23" s="167"/>
      <c r="G23" s="181"/>
      <c r="H23" s="167"/>
      <c r="I23" s="146" t="str">
        <f t="shared" ref="I23:I26" si="3">IF(H23="","",ROUNDDOWN(H23/5*4,-3))</f>
        <v/>
      </c>
      <c r="J23" s="182"/>
      <c r="K23" s="133" t="str">
        <f t="shared" ref="K23:K26" si="4">IF(J23="有",560000,IF(J23="無",160000," "))</f>
        <v xml:space="preserve"> </v>
      </c>
      <c r="L23" s="134" t="str">
        <f t="shared" ref="L23:L26" si="5">IF(I23&lt;K23,I23,K23)</f>
        <v/>
      </c>
      <c r="M23" s="167"/>
      <c r="N23" s="183"/>
    </row>
    <row r="24" spans="2:19" ht="32.25" customHeight="1">
      <c r="B24" s="132">
        <v>7</v>
      </c>
      <c r="C24" s="183"/>
      <c r="D24" s="167"/>
      <c r="E24" s="167"/>
      <c r="F24" s="167"/>
      <c r="G24" s="181"/>
      <c r="H24" s="167"/>
      <c r="I24" s="146" t="str">
        <f t="shared" si="3"/>
        <v/>
      </c>
      <c r="J24" s="182"/>
      <c r="K24" s="133" t="str">
        <f t="shared" si="4"/>
        <v xml:space="preserve"> </v>
      </c>
      <c r="L24" s="134" t="str">
        <f t="shared" si="5"/>
        <v/>
      </c>
      <c r="M24" s="167"/>
      <c r="N24" s="183"/>
    </row>
    <row r="25" spans="2:19" ht="32.25" customHeight="1">
      <c r="B25" s="132">
        <v>8</v>
      </c>
      <c r="C25" s="183"/>
      <c r="D25" s="167"/>
      <c r="E25" s="167"/>
      <c r="F25" s="167"/>
      <c r="G25" s="181"/>
      <c r="H25" s="167"/>
      <c r="I25" s="146" t="str">
        <f t="shared" si="3"/>
        <v/>
      </c>
      <c r="J25" s="182"/>
      <c r="K25" s="133" t="str">
        <f t="shared" si="4"/>
        <v xml:space="preserve"> </v>
      </c>
      <c r="L25" s="134" t="str">
        <f t="shared" si="5"/>
        <v/>
      </c>
      <c r="M25" s="167"/>
      <c r="N25" s="183"/>
    </row>
    <row r="26" spans="2:19" ht="32.25" customHeight="1">
      <c r="B26" s="132">
        <v>9</v>
      </c>
      <c r="C26" s="183"/>
      <c r="D26" s="167"/>
      <c r="E26" s="167"/>
      <c r="F26" s="167"/>
      <c r="G26" s="181"/>
      <c r="H26" s="167"/>
      <c r="I26" s="146" t="str">
        <f t="shared" si="3"/>
        <v/>
      </c>
      <c r="J26" s="182"/>
      <c r="K26" s="133" t="str">
        <f t="shared" si="4"/>
        <v xml:space="preserve"> </v>
      </c>
      <c r="L26" s="134" t="str">
        <f t="shared" si="5"/>
        <v/>
      </c>
      <c r="M26" s="167"/>
      <c r="N26" s="183"/>
    </row>
    <row r="27" spans="2:19" ht="32.25" customHeight="1">
      <c r="B27" s="132">
        <v>10</v>
      </c>
      <c r="C27" s="183"/>
      <c r="D27" s="167"/>
      <c r="E27" s="167"/>
      <c r="F27" s="167"/>
      <c r="G27" s="181"/>
      <c r="H27" s="167"/>
      <c r="I27" s="146" t="str">
        <f t="shared" si="0"/>
        <v/>
      </c>
      <c r="J27" s="182"/>
      <c r="K27" s="133" t="str">
        <f t="shared" si="1"/>
        <v xml:space="preserve"> </v>
      </c>
      <c r="L27" s="134" t="str">
        <f t="shared" si="2"/>
        <v/>
      </c>
      <c r="M27" s="167"/>
      <c r="N27" s="183"/>
    </row>
    <row r="28" spans="2:19" ht="32.25" customHeight="1">
      <c r="B28" s="132">
        <v>11</v>
      </c>
      <c r="C28" s="183"/>
      <c r="D28" s="167"/>
      <c r="E28" s="167"/>
      <c r="F28" s="167"/>
      <c r="G28" s="181"/>
      <c r="H28" s="167"/>
      <c r="I28" s="146" t="str">
        <f t="shared" si="0"/>
        <v/>
      </c>
      <c r="J28" s="182"/>
      <c r="K28" s="133" t="str">
        <f t="shared" si="1"/>
        <v xml:space="preserve"> </v>
      </c>
      <c r="L28" s="134" t="str">
        <f t="shared" si="2"/>
        <v/>
      </c>
      <c r="M28" s="167"/>
      <c r="N28" s="183"/>
    </row>
    <row r="29" spans="2:19" ht="32.25" customHeight="1">
      <c r="B29" s="132">
        <v>12</v>
      </c>
      <c r="C29" s="183"/>
      <c r="D29" s="167"/>
      <c r="E29" s="167"/>
      <c r="F29" s="167"/>
      <c r="G29" s="181"/>
      <c r="H29" s="167"/>
      <c r="I29" s="146"/>
      <c r="J29" s="182"/>
      <c r="K29" s="133"/>
      <c r="L29" s="134"/>
      <c r="M29" s="167"/>
      <c r="N29" s="183"/>
    </row>
    <row r="30" spans="2:19" ht="32.25" customHeight="1">
      <c r="B30" s="132">
        <v>13</v>
      </c>
      <c r="C30" s="183"/>
      <c r="D30" s="167"/>
      <c r="E30" s="167"/>
      <c r="F30" s="167"/>
      <c r="G30" s="181"/>
      <c r="H30" s="167"/>
      <c r="I30" s="146" t="str">
        <f t="shared" si="0"/>
        <v/>
      </c>
      <c r="J30" s="182"/>
      <c r="K30" s="133" t="str">
        <f t="shared" si="1"/>
        <v xml:space="preserve"> </v>
      </c>
      <c r="L30" s="134" t="str">
        <f t="shared" si="2"/>
        <v/>
      </c>
      <c r="M30" s="167"/>
      <c r="N30" s="183"/>
    </row>
    <row r="31" spans="2:19" ht="32.25" customHeight="1">
      <c r="B31" s="132">
        <v>14</v>
      </c>
      <c r="C31" s="183"/>
      <c r="D31" s="167"/>
      <c r="E31" s="167"/>
      <c r="F31" s="167"/>
      <c r="G31" s="181"/>
      <c r="H31" s="167"/>
      <c r="I31" s="146" t="str">
        <f t="shared" si="0"/>
        <v/>
      </c>
      <c r="J31" s="182"/>
      <c r="K31" s="133" t="str">
        <f t="shared" si="1"/>
        <v xml:space="preserve"> </v>
      </c>
      <c r="L31" s="134" t="str">
        <f t="shared" si="2"/>
        <v/>
      </c>
      <c r="M31" s="167"/>
      <c r="N31" s="183"/>
    </row>
    <row r="32" spans="2:19" ht="32.25" customHeight="1" thickBot="1">
      <c r="B32" s="135">
        <v>15</v>
      </c>
      <c r="C32" s="188"/>
      <c r="D32" s="167"/>
      <c r="E32" s="167"/>
      <c r="F32" s="167"/>
      <c r="G32" s="181"/>
      <c r="H32" s="167"/>
      <c r="I32" s="146" t="str">
        <f t="shared" si="0"/>
        <v/>
      </c>
      <c r="J32" s="182"/>
      <c r="K32" s="133" t="str">
        <f t="shared" si="1"/>
        <v xml:space="preserve"> </v>
      </c>
      <c r="L32" s="134" t="str">
        <f t="shared" si="2"/>
        <v/>
      </c>
      <c r="M32" s="167"/>
      <c r="N32" s="183"/>
    </row>
    <row r="33" spans="2:16" ht="20.100000000000001" customHeight="1" thickTop="1">
      <c r="B33" s="260"/>
      <c r="C33" s="262"/>
      <c r="D33" s="136" t="s">
        <v>111</v>
      </c>
      <c r="E33" s="264"/>
      <c r="F33" s="266"/>
      <c r="G33" s="266"/>
      <c r="H33" s="137" t="s">
        <v>113</v>
      </c>
      <c r="I33" s="266"/>
      <c r="J33" s="266"/>
      <c r="K33" s="137" t="s">
        <v>113</v>
      </c>
      <c r="L33" s="137" t="s">
        <v>113</v>
      </c>
      <c r="M33" s="266"/>
      <c r="N33" s="266"/>
    </row>
    <row r="34" spans="2:16" ht="32.25" customHeight="1">
      <c r="B34" s="261"/>
      <c r="C34" s="263"/>
      <c r="D34" s="138">
        <f>COUNTA(D18:D32)</f>
        <v>1</v>
      </c>
      <c r="E34" s="265"/>
      <c r="F34" s="267"/>
      <c r="G34" s="267"/>
      <c r="H34" s="139">
        <f>SUM(H18:H32)</f>
        <v>636000</v>
      </c>
      <c r="I34" s="267"/>
      <c r="J34" s="267"/>
      <c r="K34" s="139">
        <f>SUM(K18:K32)</f>
        <v>560000</v>
      </c>
      <c r="L34" s="139">
        <f>SUM(L18:L32)</f>
        <v>508000</v>
      </c>
      <c r="M34" s="267"/>
      <c r="N34" s="267"/>
    </row>
    <row r="35" spans="2:16" ht="32.25" customHeight="1">
      <c r="C35" s="140"/>
      <c r="D35" s="140"/>
    </row>
    <row r="36" spans="2:16" ht="32.25" customHeight="1">
      <c r="B36" s="226"/>
      <c r="C36" s="268"/>
      <c r="D36" s="268"/>
      <c r="E36" s="268"/>
      <c r="F36" s="268"/>
      <c r="G36" s="268"/>
      <c r="H36" s="268"/>
      <c r="I36" s="268"/>
      <c r="J36" s="268"/>
      <c r="K36" s="268"/>
      <c r="L36" s="268"/>
      <c r="M36" s="268"/>
      <c r="N36" s="268"/>
      <c r="O36" s="268"/>
      <c r="P36" s="268"/>
    </row>
    <row r="37" spans="2:16" ht="26.1" customHeight="1">
      <c r="B37" s="123" t="s">
        <v>143</v>
      </c>
      <c r="C37" s="123"/>
      <c r="H37" s="269" t="s">
        <v>191</v>
      </c>
    </row>
    <row r="38" spans="2:16" ht="40.5">
      <c r="B38" s="124" t="s">
        <v>126</v>
      </c>
      <c r="C38" s="124" t="s">
        <v>33</v>
      </c>
      <c r="D38" s="124" t="s">
        <v>127</v>
      </c>
      <c r="E38" s="124" t="s">
        <v>128</v>
      </c>
      <c r="F38" s="125" t="s">
        <v>129</v>
      </c>
      <c r="G38" s="126" t="s">
        <v>130</v>
      </c>
      <c r="H38" s="124" t="s">
        <v>131</v>
      </c>
      <c r="I38" s="124" t="s">
        <v>144</v>
      </c>
      <c r="J38" s="127" t="s">
        <v>94</v>
      </c>
      <c r="K38" s="127" t="s">
        <v>117</v>
      </c>
      <c r="L38" s="124" t="s">
        <v>135</v>
      </c>
      <c r="M38" s="128" t="s">
        <v>145</v>
      </c>
    </row>
    <row r="39" spans="2:16" ht="19.5" customHeight="1">
      <c r="B39" s="129"/>
      <c r="C39" s="129"/>
      <c r="D39" s="129" t="s">
        <v>137</v>
      </c>
      <c r="E39" s="129" t="s">
        <v>138</v>
      </c>
      <c r="F39" s="130" t="s">
        <v>38</v>
      </c>
      <c r="G39" s="131" t="s">
        <v>99</v>
      </c>
      <c r="H39" s="130" t="s">
        <v>139</v>
      </c>
      <c r="I39" s="131"/>
      <c r="J39" s="130"/>
      <c r="K39" s="131"/>
      <c r="L39" s="130" t="s">
        <v>140</v>
      </c>
      <c r="M39" s="130" t="s">
        <v>100</v>
      </c>
    </row>
    <row r="40" spans="2:16" ht="32.25" customHeight="1">
      <c r="B40" s="132">
        <v>1</v>
      </c>
      <c r="C40" s="183">
        <v>1151234567</v>
      </c>
      <c r="D40" s="167" t="s">
        <v>105</v>
      </c>
      <c r="E40" s="167" t="s">
        <v>186</v>
      </c>
      <c r="F40" s="167" t="s">
        <v>187</v>
      </c>
      <c r="G40" s="181" t="s">
        <v>172</v>
      </c>
      <c r="H40" s="167">
        <v>250000</v>
      </c>
      <c r="I40" s="146">
        <f>IF(H40="","",ROUNDDOWN(H40/5*4,-3))</f>
        <v>200000</v>
      </c>
      <c r="J40" s="83">
        <f>IF(I40="","",160000)</f>
        <v>160000</v>
      </c>
      <c r="K40" s="134">
        <f>IF(I40="","",IF(I40&lt;J40,I40,J40))</f>
        <v>160000</v>
      </c>
      <c r="L40" s="167" t="s">
        <v>189</v>
      </c>
      <c r="M40" s="183" t="s">
        <v>194</v>
      </c>
    </row>
    <row r="41" spans="2:16" ht="32.25" customHeight="1">
      <c r="B41" s="132">
        <v>2</v>
      </c>
      <c r="C41" s="183"/>
      <c r="D41" s="167"/>
      <c r="E41" s="167"/>
      <c r="F41" s="167"/>
      <c r="G41" s="181"/>
      <c r="H41" s="167"/>
      <c r="I41" s="146" t="str">
        <f t="shared" ref="I41:I54" si="6">IF(H41="","",ROUNDDOWN(H41/5*4,-3))</f>
        <v/>
      </c>
      <c r="J41" s="83" t="str">
        <f t="shared" ref="J41:J54" si="7">IF(I41="","",160000)</f>
        <v/>
      </c>
      <c r="K41" s="134" t="str">
        <f t="shared" ref="K41:K54" si="8">IF(I41="","",IF(I41&lt;J41,I41,J41))</f>
        <v/>
      </c>
      <c r="L41" s="167"/>
      <c r="M41" s="183"/>
    </row>
    <row r="42" spans="2:16" ht="32.25" customHeight="1">
      <c r="B42" s="132">
        <v>3</v>
      </c>
      <c r="C42" s="183"/>
      <c r="D42" s="167"/>
      <c r="E42" s="167"/>
      <c r="F42" s="167"/>
      <c r="G42" s="181"/>
      <c r="H42" s="167"/>
      <c r="I42" s="146" t="str">
        <f t="shared" si="6"/>
        <v/>
      </c>
      <c r="J42" s="83" t="str">
        <f t="shared" si="7"/>
        <v/>
      </c>
      <c r="K42" s="134" t="str">
        <f t="shared" si="8"/>
        <v/>
      </c>
      <c r="L42" s="167"/>
      <c r="M42" s="183"/>
    </row>
    <row r="43" spans="2:16" ht="32.25" customHeight="1">
      <c r="B43" s="132">
        <v>4</v>
      </c>
      <c r="C43" s="183"/>
      <c r="D43" s="167"/>
      <c r="E43" s="167"/>
      <c r="F43" s="167"/>
      <c r="G43" s="181"/>
      <c r="H43" s="167"/>
      <c r="I43" s="146" t="str">
        <f t="shared" si="6"/>
        <v/>
      </c>
      <c r="J43" s="83" t="str">
        <f t="shared" si="7"/>
        <v/>
      </c>
      <c r="K43" s="134" t="str">
        <f t="shared" si="8"/>
        <v/>
      </c>
      <c r="L43" s="167"/>
      <c r="M43" s="183"/>
    </row>
    <row r="44" spans="2:16" ht="32.25" customHeight="1">
      <c r="B44" s="132">
        <v>5</v>
      </c>
      <c r="C44" s="183"/>
      <c r="D44" s="167"/>
      <c r="E44" s="167"/>
      <c r="F44" s="167"/>
      <c r="G44" s="181"/>
      <c r="H44" s="167"/>
      <c r="I44" s="146" t="str">
        <f t="shared" si="6"/>
        <v/>
      </c>
      <c r="J44" s="83" t="str">
        <f t="shared" si="7"/>
        <v/>
      </c>
      <c r="K44" s="134" t="str">
        <f t="shared" si="8"/>
        <v/>
      </c>
      <c r="L44" s="167"/>
      <c r="M44" s="183"/>
    </row>
    <row r="45" spans="2:16" ht="32.25" customHeight="1">
      <c r="B45" s="132">
        <v>6</v>
      </c>
      <c r="C45" s="183"/>
      <c r="D45" s="167"/>
      <c r="E45" s="167"/>
      <c r="F45" s="167"/>
      <c r="G45" s="181"/>
      <c r="H45" s="167"/>
      <c r="I45" s="146" t="str">
        <f t="shared" si="6"/>
        <v/>
      </c>
      <c r="J45" s="83" t="str">
        <f t="shared" si="7"/>
        <v/>
      </c>
      <c r="K45" s="134" t="str">
        <f t="shared" si="8"/>
        <v/>
      </c>
      <c r="L45" s="167"/>
      <c r="M45" s="183"/>
    </row>
    <row r="46" spans="2:16" ht="32.25" customHeight="1">
      <c r="B46" s="132">
        <v>7</v>
      </c>
      <c r="C46" s="183"/>
      <c r="D46" s="167"/>
      <c r="E46" s="167"/>
      <c r="F46" s="167"/>
      <c r="G46" s="181"/>
      <c r="H46" s="167"/>
      <c r="I46" s="146" t="str">
        <f t="shared" si="6"/>
        <v/>
      </c>
      <c r="J46" s="83" t="str">
        <f t="shared" si="7"/>
        <v/>
      </c>
      <c r="K46" s="134" t="str">
        <f t="shared" si="8"/>
        <v/>
      </c>
      <c r="L46" s="167"/>
      <c r="M46" s="183"/>
    </row>
    <row r="47" spans="2:16" ht="32.25" customHeight="1">
      <c r="B47" s="132">
        <v>8</v>
      </c>
      <c r="C47" s="183"/>
      <c r="D47" s="167"/>
      <c r="E47" s="167"/>
      <c r="F47" s="167"/>
      <c r="G47" s="181"/>
      <c r="H47" s="167"/>
      <c r="I47" s="146" t="str">
        <f t="shared" si="6"/>
        <v/>
      </c>
      <c r="J47" s="83" t="str">
        <f t="shared" si="7"/>
        <v/>
      </c>
      <c r="K47" s="134" t="str">
        <f t="shared" si="8"/>
        <v/>
      </c>
      <c r="L47" s="167"/>
      <c r="M47" s="183"/>
    </row>
    <row r="48" spans="2:16" ht="32.25" customHeight="1">
      <c r="B48" s="132">
        <v>9</v>
      </c>
      <c r="C48" s="183"/>
      <c r="D48" s="167"/>
      <c r="E48" s="167"/>
      <c r="F48" s="167"/>
      <c r="G48" s="181"/>
      <c r="H48" s="167"/>
      <c r="I48" s="146" t="str">
        <f t="shared" si="6"/>
        <v/>
      </c>
      <c r="J48" s="83" t="str">
        <f t="shared" si="7"/>
        <v/>
      </c>
      <c r="K48" s="134" t="str">
        <f t="shared" si="8"/>
        <v/>
      </c>
      <c r="L48" s="167"/>
      <c r="M48" s="183"/>
    </row>
    <row r="49" spans="2:15" ht="32.25" customHeight="1">
      <c r="B49" s="132">
        <v>10</v>
      </c>
      <c r="C49" s="183"/>
      <c r="D49" s="167"/>
      <c r="E49" s="167"/>
      <c r="F49" s="167"/>
      <c r="G49" s="181"/>
      <c r="H49" s="167"/>
      <c r="I49" s="146" t="str">
        <f t="shared" ref="I49:I52" si="9">IF(H49="","",ROUNDDOWN(H49/5*4,-3))</f>
        <v/>
      </c>
      <c r="J49" s="83" t="str">
        <f t="shared" si="7"/>
        <v/>
      </c>
      <c r="K49" s="134" t="str">
        <f t="shared" ref="K49:K52" si="10">IF(I49="","",IF(I49&lt;J49,I49,J49))</f>
        <v/>
      </c>
      <c r="L49" s="167"/>
      <c r="M49" s="183"/>
    </row>
    <row r="50" spans="2:15" ht="32.25" customHeight="1">
      <c r="B50" s="132">
        <v>11</v>
      </c>
      <c r="C50" s="183"/>
      <c r="D50" s="167"/>
      <c r="E50" s="167"/>
      <c r="F50" s="167"/>
      <c r="G50" s="181"/>
      <c r="H50" s="167"/>
      <c r="I50" s="146" t="str">
        <f t="shared" si="9"/>
        <v/>
      </c>
      <c r="J50" s="83" t="str">
        <f t="shared" si="7"/>
        <v/>
      </c>
      <c r="K50" s="134" t="str">
        <f t="shared" si="10"/>
        <v/>
      </c>
      <c r="L50" s="167"/>
      <c r="M50" s="183"/>
    </row>
    <row r="51" spans="2:15" ht="32.25" customHeight="1">
      <c r="B51" s="132">
        <v>12</v>
      </c>
      <c r="C51" s="183"/>
      <c r="D51" s="167"/>
      <c r="E51" s="167"/>
      <c r="F51" s="167"/>
      <c r="G51" s="181"/>
      <c r="H51" s="167"/>
      <c r="I51" s="146" t="str">
        <f t="shared" si="9"/>
        <v/>
      </c>
      <c r="J51" s="83" t="str">
        <f t="shared" si="7"/>
        <v/>
      </c>
      <c r="K51" s="134" t="str">
        <f t="shared" si="10"/>
        <v/>
      </c>
      <c r="L51" s="167"/>
      <c r="M51" s="183"/>
    </row>
    <row r="52" spans="2:15" ht="32.25" customHeight="1">
      <c r="B52" s="132">
        <v>13</v>
      </c>
      <c r="C52" s="183"/>
      <c r="D52" s="167"/>
      <c r="E52" s="167"/>
      <c r="F52" s="167"/>
      <c r="G52" s="181"/>
      <c r="H52" s="167"/>
      <c r="I52" s="146" t="str">
        <f t="shared" si="9"/>
        <v/>
      </c>
      <c r="J52" s="83" t="str">
        <f t="shared" si="7"/>
        <v/>
      </c>
      <c r="K52" s="134" t="str">
        <f t="shared" si="10"/>
        <v/>
      </c>
      <c r="L52" s="167"/>
      <c r="M52" s="183"/>
    </row>
    <row r="53" spans="2:15" ht="32.25" customHeight="1">
      <c r="B53" s="132">
        <v>14</v>
      </c>
      <c r="C53" s="190"/>
      <c r="D53" s="167"/>
      <c r="E53" s="167"/>
      <c r="F53" s="167"/>
      <c r="G53" s="181"/>
      <c r="H53" s="167"/>
      <c r="I53" s="146"/>
      <c r="J53" s="83" t="str">
        <f t="shared" si="7"/>
        <v/>
      </c>
      <c r="K53" s="134"/>
      <c r="L53" s="167"/>
      <c r="M53" s="183"/>
    </row>
    <row r="54" spans="2:15" ht="32.25" customHeight="1" thickBot="1">
      <c r="B54" s="135">
        <v>15</v>
      </c>
      <c r="C54" s="188"/>
      <c r="D54" s="167"/>
      <c r="E54" s="167"/>
      <c r="F54" s="167"/>
      <c r="G54" s="181"/>
      <c r="H54" s="167"/>
      <c r="I54" s="146" t="str">
        <f t="shared" si="6"/>
        <v/>
      </c>
      <c r="J54" s="83" t="str">
        <f t="shared" si="7"/>
        <v/>
      </c>
      <c r="K54" s="134" t="str">
        <f t="shared" si="8"/>
        <v/>
      </c>
      <c r="L54" s="167"/>
      <c r="M54" s="183"/>
    </row>
    <row r="55" spans="2:15" ht="20.100000000000001" customHeight="1" thickTop="1">
      <c r="B55" s="260"/>
      <c r="C55" s="262"/>
      <c r="D55" s="136" t="s">
        <v>111</v>
      </c>
      <c r="E55" s="264"/>
      <c r="F55" s="266"/>
      <c r="G55" s="266"/>
      <c r="H55" s="137" t="s">
        <v>113</v>
      </c>
      <c r="I55" s="266"/>
      <c r="J55" s="137" t="s">
        <v>113</v>
      </c>
      <c r="K55" s="137" t="s">
        <v>113</v>
      </c>
      <c r="L55" s="266"/>
      <c r="M55" s="266"/>
    </row>
    <row r="56" spans="2:15" ht="32.25" customHeight="1">
      <c r="B56" s="261"/>
      <c r="C56" s="263"/>
      <c r="D56" s="138">
        <f>COUNTA(D40:D54)</f>
        <v>1</v>
      </c>
      <c r="E56" s="265"/>
      <c r="F56" s="267"/>
      <c r="G56" s="267"/>
      <c r="H56" s="139">
        <f>SUM(H40:H54)</f>
        <v>250000</v>
      </c>
      <c r="I56" s="267"/>
      <c r="J56" s="139">
        <f>SUM(J40:J54)</f>
        <v>160000</v>
      </c>
      <c r="K56" s="139">
        <f>SUM(K40:K54)</f>
        <v>160000</v>
      </c>
      <c r="L56" s="267"/>
      <c r="M56" s="267"/>
    </row>
    <row r="57" spans="2:15" ht="17.25" customHeight="1">
      <c r="C57" s="49"/>
      <c r="D57" s="49"/>
      <c r="E57" s="49"/>
      <c r="F57" s="49"/>
      <c r="G57" s="49"/>
      <c r="H57" s="49"/>
      <c r="I57" s="49"/>
      <c r="J57" s="49"/>
      <c r="K57" s="49"/>
      <c r="L57" s="50"/>
      <c r="M57" s="49"/>
      <c r="N57" s="49"/>
      <c r="O57" s="49"/>
    </row>
  </sheetData>
  <sheetProtection algorithmName="SHA-512" hashValue="HQaaTz7+LWWadXzEcxbjhgESVnoz1QqyrEudA4EEJjGuY5Hc+Owra/xxyzOlOXRhR1PiTd9SjyhwZfGqz4GM9A==" saltValue="+FmxM7N7KuaecA6eO2zTWg==" spinCount="100000" sheet="1" objects="1" scenarios="1"/>
  <dataConsolidate/>
  <mergeCells count="20">
    <mergeCell ref="B36:P36"/>
    <mergeCell ref="B55:B56"/>
    <mergeCell ref="C55:C56"/>
    <mergeCell ref="E55:E56"/>
    <mergeCell ref="F55:F56"/>
    <mergeCell ref="G55:G56"/>
    <mergeCell ref="I55:I56"/>
    <mergeCell ref="L55:L56"/>
    <mergeCell ref="M55:M56"/>
    <mergeCell ref="B3:O3"/>
    <mergeCell ref="N5:P5"/>
    <mergeCell ref="B33:B34"/>
    <mergeCell ref="C33:C34"/>
    <mergeCell ref="E33:E34"/>
    <mergeCell ref="F33:F34"/>
    <mergeCell ref="G33:G34"/>
    <mergeCell ref="I33:I34"/>
    <mergeCell ref="J33:J34"/>
    <mergeCell ref="M33:M34"/>
    <mergeCell ref="N33:N34"/>
  </mergeCells>
  <phoneticPr fontId="3"/>
  <dataValidations count="4">
    <dataValidation type="list" allowBlank="1" showInputMessage="1" showErrorMessage="1" sqref="J18:J32" xr:uid="{95024F1D-7DB7-4137-B91F-C73305E4F9B9}">
      <formula1>$S$18:$S$19</formula1>
    </dataValidation>
    <dataValidation type="list" allowBlank="1" showInputMessage="1" showErrorMessage="1" sqref="E58:E65" xr:uid="{13B2AF3C-517C-46AE-83D5-DBAA00B93338}">
      <formula1>"国立,公立,私立"</formula1>
    </dataValidation>
    <dataValidation type="list" allowBlank="1" showInputMessage="1" showErrorMessage="1" sqref="D18:D32 D40:D54" xr:uid="{07A7505C-47A9-4C4D-BDBE-B069A770DB7E}">
      <formula1>"公立,私立"</formula1>
    </dataValidation>
    <dataValidation type="list" allowBlank="1" showInputMessage="1" showErrorMessage="1" sqref="E18:E32 E40:E54" xr:uid="{30E51A6A-93B3-4383-B00F-D84C40A5F485}">
      <formula1>"児童発達支援センター,児童発達支援事業所"</formula1>
    </dataValidation>
  </dataValidations>
  <printOptions horizontalCentered="1"/>
  <pageMargins left="0.31496062992125984" right="0.31496062992125984" top="0.35433070866141736" bottom="0.35433070866141736" header="0.31496062992125984" footer="0.31496062992125984"/>
  <pageSetup paperSize="9" scale="3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作成手順（初めに読んでください）</vt:lpstr>
      <vt:lpstr>申請書</vt:lpstr>
      <vt:lpstr>事業所一覧表</vt:lpstr>
      <vt:lpstr>送迎用車両</vt:lpstr>
      <vt:lpstr>登園管理システム及びICT</vt:lpstr>
      <vt:lpstr>'作成手順（初めに読んでください）'!Print_Area</vt:lpstr>
      <vt:lpstr>申請書!Print_Area</vt:lpstr>
      <vt:lpstr>送迎用車両!Print_Area</vt:lpstr>
      <vt:lpstr>登園管理システム及びICT!Print_Area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2023-07-26T01:24:46Z</dcterms:modified>
</cp:coreProperties>
</file>