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 defaultThemeVersion="124226"/>
  <xr:revisionPtr revIDLastSave="0" documentId="8_{50563C16-4F26-4ADC-BDA9-9A8970864A90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参考（週単位）" sheetId="5" r:id="rId1"/>
    <sheet name="参考（記入例）" sheetId="6" r:id="rId2"/>
  </sheets>
  <definedNames>
    <definedName name="_xlnm._FilterDatabase" localSheetId="1" hidden="1">'参考（記入例）'!$A$8:$R$31</definedName>
    <definedName name="_xlnm._FilterDatabase" localSheetId="0" hidden="1">'参考（週単位）'!$A$8:$Q$31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6" l="1"/>
  <c r="E30" i="6"/>
  <c r="E31" i="6"/>
  <c r="I31" i="6" s="1"/>
  <c r="I31" i="5"/>
  <c r="O20" i="5"/>
  <c r="E31" i="5"/>
  <c r="L17" i="5"/>
  <c r="O17" i="5" s="1"/>
  <c r="O23" i="5"/>
  <c r="L14" i="5"/>
  <c r="O14" i="5"/>
  <c r="M11" i="5"/>
  <c r="L11" i="5"/>
  <c r="O20" i="6"/>
  <c r="O17" i="6"/>
  <c r="N20" i="6"/>
  <c r="N17" i="6"/>
  <c r="N14" i="6"/>
  <c r="L11" i="6"/>
  <c r="L23" i="6"/>
  <c r="L20" i="6"/>
  <c r="L17" i="6"/>
  <c r="L14" i="6"/>
  <c r="O14" i="6" s="1"/>
  <c r="K14" i="5"/>
  <c r="K11" i="5"/>
  <c r="E30" i="5"/>
  <c r="E29" i="5"/>
  <c r="L23" i="5"/>
  <c r="L20" i="5"/>
  <c r="M23" i="5"/>
  <c r="K23" i="5"/>
  <c r="M20" i="5"/>
  <c r="K20" i="5"/>
  <c r="M17" i="5"/>
  <c r="K17" i="5"/>
  <c r="M14" i="5"/>
  <c r="D10" i="5"/>
  <c r="E10" i="5" s="1"/>
  <c r="F10" i="5" s="1"/>
  <c r="G10" i="5" s="1"/>
  <c r="H10" i="5" s="1"/>
  <c r="I10" i="5" s="1"/>
  <c r="J10" i="5" s="1"/>
  <c r="D13" i="5" s="1"/>
  <c r="B10" i="5"/>
  <c r="A10" i="5"/>
  <c r="N17" i="5" l="1"/>
  <c r="N20" i="5"/>
  <c r="N14" i="5"/>
  <c r="N11" i="5"/>
  <c r="O11" i="5" s="1"/>
  <c r="N23" i="5"/>
  <c r="A13" i="5"/>
  <c r="B13" i="5"/>
  <c r="E13" i="5"/>
  <c r="F13" i="5" s="1"/>
  <c r="G13" i="5" s="1"/>
  <c r="H13" i="5" s="1"/>
  <c r="I13" i="5" s="1"/>
  <c r="J13" i="5" s="1"/>
  <c r="D16" i="5" s="1"/>
  <c r="E16" i="5" l="1"/>
  <c r="F16" i="5" s="1"/>
  <c r="G16" i="5" s="1"/>
  <c r="H16" i="5" s="1"/>
  <c r="I16" i="5" s="1"/>
  <c r="J16" i="5" s="1"/>
  <c r="D19" i="5" s="1"/>
  <c r="B16" i="5"/>
  <c r="A16" i="5"/>
  <c r="M23" i="6"/>
  <c r="K23" i="6"/>
  <c r="M20" i="6"/>
  <c r="K20" i="6"/>
  <c r="M17" i="6"/>
  <c r="K17" i="6"/>
  <c r="M14" i="6"/>
  <c r="K14" i="6"/>
  <c r="M11" i="6"/>
  <c r="K11" i="6"/>
  <c r="D10" i="6"/>
  <c r="E10" i="6" s="1"/>
  <c r="F10" i="6" s="1"/>
  <c r="G10" i="6" s="1"/>
  <c r="H10" i="6" s="1"/>
  <c r="I10" i="6" s="1"/>
  <c r="J10" i="6" s="1"/>
  <c r="D13" i="6" s="1"/>
  <c r="N11" i="6" l="1"/>
  <c r="O11" i="6" s="1"/>
  <c r="N23" i="6"/>
  <c r="A19" i="5"/>
  <c r="E19" i="5"/>
  <c r="F19" i="5" s="1"/>
  <c r="G19" i="5" s="1"/>
  <c r="H19" i="5" s="1"/>
  <c r="I19" i="5" s="1"/>
  <c r="J19" i="5" s="1"/>
  <c r="D22" i="5" s="1"/>
  <c r="B19" i="5"/>
  <c r="A10" i="6"/>
  <c r="B10" i="6"/>
  <c r="E13" i="6"/>
  <c r="F13" i="6" s="1"/>
  <c r="G13" i="6" s="1"/>
  <c r="H13" i="6" s="1"/>
  <c r="I13" i="6" s="1"/>
  <c r="J13" i="6" s="1"/>
  <c r="D16" i="6" s="1"/>
  <c r="B13" i="6"/>
  <c r="A13" i="6"/>
  <c r="B22" i="5" l="1"/>
  <c r="A22" i="5"/>
  <c r="E22" i="5"/>
  <c r="F22" i="5" s="1"/>
  <c r="G22" i="5" s="1"/>
  <c r="H22" i="5" s="1"/>
  <c r="I22" i="5" s="1"/>
  <c r="J22" i="5" s="1"/>
  <c r="A16" i="6"/>
  <c r="E16" i="6"/>
  <c r="F16" i="6" s="1"/>
  <c r="G16" i="6" s="1"/>
  <c r="H16" i="6" s="1"/>
  <c r="I16" i="6" s="1"/>
  <c r="J16" i="6" s="1"/>
  <c r="D19" i="6" s="1"/>
  <c r="B16" i="6"/>
  <c r="E19" i="6" l="1"/>
  <c r="F19" i="6" s="1"/>
  <c r="G19" i="6" s="1"/>
  <c r="H19" i="6" s="1"/>
  <c r="I19" i="6" s="1"/>
  <c r="J19" i="6" s="1"/>
  <c r="D22" i="6" s="1"/>
  <c r="B19" i="6"/>
  <c r="A19" i="6"/>
  <c r="A22" i="6" l="1"/>
  <c r="E22" i="6"/>
  <c r="F22" i="6" s="1"/>
  <c r="G22" i="6" s="1"/>
  <c r="H22" i="6" s="1"/>
  <c r="I22" i="6" s="1"/>
  <c r="J22" i="6" s="1"/>
  <c r="B22" i="6"/>
</calcChain>
</file>

<file path=xl/sharedStrings.xml><?xml version="1.0" encoding="utf-8"?>
<sst xmlns="http://schemas.openxmlformats.org/spreadsheetml/2006/main" count="187" uniqueCount="51">
  <si>
    <t>日付</t>
    <rPh sb="0" eb="2">
      <t>ヒヅケ</t>
    </rPh>
    <phoneticPr fontId="2"/>
  </si>
  <si>
    <t>①</t>
    <phoneticPr fontId="2"/>
  </si>
  <si>
    <t>②</t>
    <phoneticPr fontId="2"/>
  </si>
  <si>
    <t>日</t>
    <rPh sb="0" eb="1">
      <t>ニチ</t>
    </rPh>
    <phoneticPr fontId="2"/>
  </si>
  <si>
    <t>休</t>
    <rPh sb="0" eb="1">
      <t>ヤス</t>
    </rPh>
    <phoneticPr fontId="2"/>
  </si>
  <si>
    <t>作業日</t>
    <rPh sb="0" eb="2">
      <t>サギョウ</t>
    </rPh>
    <rPh sb="2" eb="3">
      <t>ビ</t>
    </rPh>
    <phoneticPr fontId="2"/>
  </si>
  <si>
    <t>工事名</t>
    <rPh sb="0" eb="2">
      <t>コウジ</t>
    </rPh>
    <rPh sb="2" eb="3">
      <t>メイ</t>
    </rPh>
    <phoneticPr fontId="2"/>
  </si>
  <si>
    <t>計画</t>
    <rPh sb="0" eb="2">
      <t>ケイカク</t>
    </rPh>
    <phoneticPr fontId="2"/>
  </si>
  <si>
    <t>実施</t>
    <rPh sb="0" eb="2">
      <t>ジッシ</t>
    </rPh>
    <phoneticPr fontId="2"/>
  </si>
  <si>
    <t>現場閉所予定日</t>
    <rPh sb="0" eb="2">
      <t>ゲンバ</t>
    </rPh>
    <rPh sb="2" eb="4">
      <t>ヘイショ</t>
    </rPh>
    <rPh sb="4" eb="6">
      <t>ヨテイ</t>
    </rPh>
    <rPh sb="6" eb="7">
      <t>ビ</t>
    </rPh>
    <phoneticPr fontId="2"/>
  </si>
  <si>
    <t>月</t>
    <rPh sb="0" eb="1">
      <t>ゲツ</t>
    </rPh>
    <phoneticPr fontId="2"/>
  </si>
  <si>
    <t>③</t>
    <phoneticPr fontId="2"/>
  </si>
  <si>
    <t>土</t>
    <rPh sb="0" eb="1">
      <t>ド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</si>
  <si>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</si>
  <si>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</si>
  <si>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工期</t>
    <rPh sb="0" eb="2">
      <t>コウキ</t>
    </rPh>
    <phoneticPr fontId="2"/>
  </si>
  <si>
    <t>受注者</t>
    <rPh sb="0" eb="3">
      <t>ジュチュウシャ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</si>
  <si>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</si>
  <si>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</si>
  <si>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備考</t>
    <rPh sb="0" eb="2">
      <t>ビコウ</t>
    </rPh>
    <phoneticPr fontId="2"/>
  </si>
  <si>
    <t>対象日数</t>
    <rPh sb="0" eb="2">
      <t>タイショウ</t>
    </rPh>
    <rPh sb="2" eb="4">
      <t>ニッスウ</t>
    </rPh>
    <phoneticPr fontId="2"/>
  </si>
  <si>
    <t>－</t>
  </si>
  <si>
    <t>－</t>
    <phoneticPr fontId="2"/>
  </si>
  <si>
    <t>（空欄）</t>
    <rPh sb="1" eb="3">
      <t>クウラン</t>
    </rPh>
    <phoneticPr fontId="2"/>
  </si>
  <si>
    <t>現場閉所率</t>
    <rPh sb="0" eb="2">
      <t>ゲンバ</t>
    </rPh>
    <rPh sb="2" eb="5">
      <t>ヘイショリツ</t>
    </rPh>
    <phoneticPr fontId="2"/>
  </si>
  <si>
    <t>現場閉所
日数</t>
    <rPh sb="0" eb="2">
      <t>ゲンバ</t>
    </rPh>
    <rPh sb="2" eb="4">
      <t>ヘイショ</t>
    </rPh>
    <rPh sb="5" eb="7">
      <t>ニッスウ</t>
    </rPh>
    <phoneticPr fontId="2"/>
  </si>
  <si>
    <t>対象期間外</t>
    <rPh sb="0" eb="2">
      <t>タイショウ</t>
    </rPh>
    <rPh sb="2" eb="5">
      <t>キカンガイ</t>
    </rPh>
    <phoneticPr fontId="2"/>
  </si>
  <si>
    <t>計　画</t>
    <rPh sb="0" eb="1">
      <t>ケイ</t>
    </rPh>
    <rPh sb="2" eb="3">
      <t>ガ</t>
    </rPh>
    <phoneticPr fontId="2"/>
  </si>
  <si>
    <t>実　施</t>
    <rPh sb="0" eb="1">
      <t>ジツ</t>
    </rPh>
    <rPh sb="2" eb="3">
      <t>シ</t>
    </rPh>
    <phoneticPr fontId="2"/>
  </si>
  <si>
    <t>閉所</t>
    <rPh sb="0" eb="2">
      <t>ヘイショ</t>
    </rPh>
    <phoneticPr fontId="2"/>
  </si>
  <si>
    <t>作業</t>
    <rPh sb="0" eb="2">
      <t>サギョウ</t>
    </rPh>
    <phoneticPr fontId="2"/>
  </si>
  <si>
    <t>雨天</t>
    <rPh sb="0" eb="2">
      <t>ウテン</t>
    </rPh>
    <phoneticPr fontId="2"/>
  </si>
  <si>
    <t>現場閉所日</t>
    <rPh sb="0" eb="2">
      <t>ゲンバ</t>
    </rPh>
    <rPh sb="2" eb="5">
      <t>ヘイショビ</t>
    </rPh>
    <phoneticPr fontId="2"/>
  </si>
  <si>
    <t>予定外閉所日</t>
    <rPh sb="0" eb="2">
      <t>ヨテイ</t>
    </rPh>
    <rPh sb="2" eb="3">
      <t>ガイ</t>
    </rPh>
    <rPh sb="3" eb="6">
      <t>ヘイショビ</t>
    </rPh>
    <phoneticPr fontId="2"/>
  </si>
  <si>
    <t>※確認月（初日）</t>
    <rPh sb="1" eb="3">
      <t>カクニン</t>
    </rPh>
    <rPh sb="3" eb="4">
      <t>ツキ</t>
    </rPh>
    <rPh sb="5" eb="7">
      <t>ショニチ</t>
    </rPh>
    <phoneticPr fontId="2"/>
  </si>
  <si>
    <t>月単位判定</t>
    <rPh sb="0" eb="1">
      <t>ツキ</t>
    </rPh>
    <rPh sb="1" eb="3">
      <t>タンイ</t>
    </rPh>
    <rPh sb="3" eb="5">
      <t>ハンテイ</t>
    </rPh>
    <phoneticPr fontId="2"/>
  </si>
  <si>
    <t>対象日</t>
    <rPh sb="0" eb="2">
      <t>タイショウ</t>
    </rPh>
    <rPh sb="2" eb="3">
      <t>ニチ</t>
    </rPh>
    <phoneticPr fontId="2"/>
  </si>
  <si>
    <t>閉所日</t>
    <rPh sb="0" eb="3">
      <t>ヘイショビ</t>
    </rPh>
    <phoneticPr fontId="2"/>
  </si>
  <si>
    <t>月単位対象日数：</t>
    <rPh sb="0" eb="3">
      <t>ツキタンイ</t>
    </rPh>
    <rPh sb="3" eb="5">
      <t>タイショウ</t>
    </rPh>
    <rPh sb="5" eb="7">
      <t>ニッスウ</t>
    </rPh>
    <phoneticPr fontId="2"/>
  </si>
  <si>
    <t>月単位閉所日数：</t>
    <rPh sb="0" eb="3">
      <t>ツキタンイ</t>
    </rPh>
    <rPh sb="3" eb="5">
      <t>ヘイショ</t>
    </rPh>
    <rPh sb="5" eb="7">
      <t>ニッスウ</t>
    </rPh>
    <rPh sb="6" eb="7">
      <t>スウ</t>
    </rPh>
    <phoneticPr fontId="2"/>
  </si>
  <si>
    <t>月単位現場閉所率：</t>
    <rPh sb="0" eb="1">
      <t>ツキ</t>
    </rPh>
    <rPh sb="1" eb="3">
      <t>タンイ</t>
    </rPh>
    <rPh sb="3" eb="5">
      <t>ゲンバ</t>
    </rPh>
    <rPh sb="5" eb="7">
      <t>ヘイショ</t>
    </rPh>
    <rPh sb="7" eb="8">
      <t>リツ</t>
    </rPh>
    <phoneticPr fontId="2"/>
  </si>
  <si>
    <t>※確認月が6週の場合、6週目の行を追加すること。月単位判定欄は直接入力すること。</t>
    <rPh sb="1" eb="3">
      <t>カクニン</t>
    </rPh>
    <rPh sb="3" eb="4">
      <t>ツキ</t>
    </rPh>
    <rPh sb="12" eb="14">
      <t>シュウメ</t>
    </rPh>
    <rPh sb="15" eb="16">
      <t>ギョウ</t>
    </rPh>
    <rPh sb="17" eb="19">
      <t>ツイカ</t>
    </rPh>
    <rPh sb="24" eb="25">
      <t>ツキ</t>
    </rPh>
    <rPh sb="25" eb="27">
      <t>タンイ</t>
    </rPh>
    <rPh sb="27" eb="29">
      <t>ハンテイ</t>
    </rPh>
    <rPh sb="29" eb="30">
      <t>ラン</t>
    </rPh>
    <rPh sb="31" eb="33">
      <t>チョクセツ</t>
    </rPh>
    <rPh sb="33" eb="35">
      <t>ニュウリョク</t>
    </rPh>
    <phoneticPr fontId="2"/>
  </si>
  <si>
    <t>対象期間</t>
    <rPh sb="0" eb="2">
      <t>タイショウ</t>
    </rPh>
    <rPh sb="2" eb="4">
      <t>キカン</t>
    </rPh>
    <phoneticPr fontId="2"/>
  </si>
  <si>
    <t>災害対応のため</t>
    <rPh sb="0" eb="2">
      <t>サイガイ</t>
    </rPh>
    <rPh sb="2" eb="4">
      <t>タイオウ</t>
    </rPh>
    <phoneticPr fontId="2"/>
  </si>
  <si>
    <t>完全週休２日判定</t>
    <rPh sb="0" eb="2">
      <t>カンゼン</t>
    </rPh>
    <rPh sb="2" eb="4">
      <t>シュウキュウ</t>
    </rPh>
    <rPh sb="5" eb="6">
      <t>ニチ</t>
    </rPh>
    <rPh sb="6" eb="8">
      <t>ハンテイ</t>
    </rPh>
    <phoneticPr fontId="2"/>
  </si>
  <si>
    <t>休工対象
(土日)数</t>
    <rPh sb="0" eb="2">
      <t>キュウコウ</t>
    </rPh>
    <rPh sb="2" eb="4">
      <t>タイショウ</t>
    </rPh>
    <rPh sb="6" eb="8">
      <t>ドニチ</t>
    </rPh>
    <rPh sb="9" eb="10">
      <t>スウ</t>
    </rPh>
    <phoneticPr fontId="2"/>
  </si>
  <si>
    <t>暦上の休日確保のため</t>
    <rPh sb="0" eb="1">
      <t>コヨミ</t>
    </rPh>
    <rPh sb="1" eb="2">
      <t>ジョウ</t>
    </rPh>
    <rPh sb="3" eb="5">
      <t>キュウジツ</t>
    </rPh>
    <rPh sb="5" eb="7">
      <t>カクホ</t>
    </rPh>
    <phoneticPr fontId="2"/>
  </si>
  <si>
    <t>○</t>
    <phoneticPr fontId="2"/>
  </si>
  <si>
    <t>※月単位判定：</t>
    <rPh sb="1" eb="2">
      <t>ツキ</t>
    </rPh>
    <rPh sb="2" eb="4">
      <t>タンイ</t>
    </rPh>
    <rPh sb="4" eb="6">
      <t>ハンテイ</t>
    </rPh>
    <phoneticPr fontId="2"/>
  </si>
  <si>
    <t>工事場所</t>
    <rPh sb="0" eb="2">
      <t>コウジ</t>
    </rPh>
    <rPh sb="2" eb="4">
      <t>バショ</t>
    </rPh>
    <phoneticPr fontId="2"/>
  </si>
  <si>
    <t>参考様式：週休２日制モデル工事（現場閉所型）　現場閉所実績報告書（週単位）</t>
    <rPh sb="0" eb="2">
      <t>サンコウ</t>
    </rPh>
    <rPh sb="2" eb="4">
      <t>ヨウシキ</t>
    </rPh>
    <rPh sb="5" eb="7">
      <t>シュウキュウ</t>
    </rPh>
    <rPh sb="8" eb="9">
      <t>ニチ</t>
    </rPh>
    <rPh sb="9" eb="10">
      <t>セイ</t>
    </rPh>
    <rPh sb="13" eb="15">
      <t>コウジ</t>
    </rPh>
    <rPh sb="16" eb="18">
      <t>ゲンバ</t>
    </rPh>
    <rPh sb="18" eb="20">
      <t>ヘイショ</t>
    </rPh>
    <rPh sb="20" eb="21">
      <t>ガタ</t>
    </rPh>
    <rPh sb="23" eb="25">
      <t>ゲンバ</t>
    </rPh>
    <rPh sb="25" eb="27">
      <t>ヘイショ</t>
    </rPh>
    <rPh sb="27" eb="29">
      <t>ジッセキ</t>
    </rPh>
    <rPh sb="29" eb="32">
      <t>ホウコクショ</t>
    </rPh>
    <rPh sb="33" eb="36">
      <t>シュウタンイ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</si>
</sst>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%"/>
    <numFmt numFmtId="177" formatCode="m/d"/>
    <numFmt numFmtId="178" formatCode="General&quot;週目&quot;"/>
    <numFmt numFmtId="179" formatCode="General&quot;月&quot;"/>
    <numFmt numFmtId="180" formatCode="General&quot;日&quot;"/>
  </numFmts>
  <fonts count="14" x14ac:knownFonts="1">
    <font>
      <sz val="11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rgb="FF0070C0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b/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0"/>
  </cellStyleXfs>
  <cellXfs count="5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4" fillId="0" borderId="5" xfId="0" applyFont="1" applyBorder="1">
      <alignment vertical="center"/>
    </xf>
    <xf numFmtId="178" fontId="0" fillId="0" borderId="2" xfId="0" applyNumberFormat="1" applyBorder="1" applyAlignment="1">
      <alignment horizontal="center" vertical="center"/>
    </xf>
    <xf numFmtId="178" fontId="0" fillId="0" borderId="0" xfId="0" applyNumberFormat="1" applyAlignment="1">
      <alignment horizontal="left"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0" xfId="1" applyNumberFormat="1" applyFont="1">
      <alignment vertical="center"/>
    </xf>
    <xf numFmtId="180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Alignment="1">
      <alignment horizontal="left" vertical="center"/>
    </xf>
    <xf numFmtId="176" fontId="0" fillId="0" borderId="17" xfId="1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0" fontId="0" fillId="2" borderId="17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79" fontId="0" fillId="0" borderId="15" xfId="0" applyNumberFormat="1" applyBorder="1" applyAlignment="1">
      <alignment horizontal="right" vertical="center"/>
    </xf>
    <xf numFmtId="179" fontId="0" fillId="0" borderId="7" xfId="0" applyNumberFormat="1" applyBorder="1" applyAlignment="1">
      <alignment horizontal="right" vertical="center"/>
    </xf>
    <xf numFmtId="179" fontId="0" fillId="0" borderId="9" xfId="0" applyNumberFormat="1" applyBorder="1" applyAlignment="1">
      <alignment horizontal="right" vertical="center"/>
    </xf>
    <xf numFmtId="178" fontId="0" fillId="0" borderId="12" xfId="0" applyNumberFormat="1" applyBorder="1" applyAlignment="1">
      <alignment horizontal="left" vertical="center"/>
    </xf>
    <xf numFmtId="178" fontId="0" fillId="0" borderId="8" xfId="0" applyNumberFormat="1" applyBorder="1" applyAlignment="1">
      <alignment horizontal="left" vertical="center"/>
    </xf>
    <xf numFmtId="178" fontId="0" fillId="0" borderId="10" xfId="0" applyNumberForma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6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 shrinkToFit="1"/>
    </xf>
    <xf numFmtId="14" fontId="0" fillId="2" borderId="13" xfId="0" applyNumberFormat="1" applyFill="1" applyBorder="1" applyAlignment="1">
      <alignment horizontal="center" vertical="center"/>
    </xf>
    <xf numFmtId="14" fontId="0" fillId="2" borderId="14" xfId="0" applyNumberFormat="1" applyFill="1" applyBorder="1" applyAlignment="1">
      <alignment horizontal="center" vertical="center"/>
    </xf>
    <xf numFmtId="177" fontId="6" fillId="0" borderId="16" xfId="0" applyNumberFormat="1" applyFont="1" applyBorder="1" applyAlignment="1">
      <alignment horizontal="center" vertical="center" wrapText="1"/>
    </xf>
    <xf numFmtId="177" fontId="6" fillId="0" borderId="17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3">
    <cellStyle name="パーセント" xfId="1" builtinId="5"/>
    <cellStyle name="標準" xfId="0" builtinId="0"/>
    <cellStyle name="標準 6" xfId="2" xr:uid="{41A9E254-98B4-4C5D-99DE-8DE986F6D111}"/>
  </cellStyles>
  <dxfs count="66"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FFFFCC"/>
      <color rgb="FFFFCCCC"/>
      <color rgb="FF66FFFF"/>
      <color rgb="FFFFCCFF"/>
      <color rgb="FFFF99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95250</xdr:colOff>
      <xdr:row>20</xdr:row>
      <xdr:rowOff>91440</xdr:rowOff>
    </xdr:from>
    <xdr:ext cx="1981200" cy="82586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06FC785-FF54-7D59-D8A6-7588B05B3A5F}"/>
            </a:ext>
          </a:extLst>
        </xdr:cNvPr>
        <xdr:cNvSpPr txBox="1"/>
      </xdr:nvSpPr>
      <xdr:spPr>
        <a:xfrm>
          <a:off x="9353550" y="4282440"/>
          <a:ext cx="1981200" cy="825867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完全週休２日が正しく判定されない場合（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休工対象が１日の場合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など）、</a:t>
          </a:r>
          <a:r>
            <a:rPr kumimoji="1" lang="ja-JP" altLang="en-US" sz="1100"/>
            <a:t>判定結果を上書修正し、備考欄を記入すること。</a:t>
          </a:r>
          <a:endParaRPr kumimoji="1" lang="en-US" altLang="ja-JP" sz="1100"/>
        </a:p>
      </xdr:txBody>
    </xdr:sp>
    <xdr:clientData/>
  </xdr:oneCellAnchor>
  <xdr:oneCellAnchor>
    <xdr:from>
      <xdr:col>18</xdr:col>
      <xdr:colOff>169545</xdr:colOff>
      <xdr:row>0</xdr:row>
      <xdr:rowOff>121920</xdr:rowOff>
    </xdr:from>
    <xdr:ext cx="1533525" cy="82586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30BBA05-5D42-4748-AE73-35761C2D5790}"/>
            </a:ext>
          </a:extLst>
        </xdr:cNvPr>
        <xdr:cNvSpPr txBox="1"/>
      </xdr:nvSpPr>
      <xdr:spPr>
        <a:xfrm>
          <a:off x="9427845" y="121920"/>
          <a:ext cx="1533525" cy="825867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/>
            <a:t>作業開始日を含む月の初日（１日）を入力。月ごとにシートを作成すること。</a:t>
          </a:r>
          <a:endParaRPr kumimoji="1" lang="en-US" altLang="ja-JP" sz="1100"/>
        </a:p>
      </xdr:txBody>
    </xdr:sp>
    <xdr:clientData/>
  </xdr:oneCellAnchor>
  <xdr:oneCellAnchor>
    <xdr:from>
      <xdr:col>18</xdr:col>
      <xdr:colOff>97155</xdr:colOff>
      <xdr:row>8</xdr:row>
      <xdr:rowOff>43815</xdr:rowOff>
    </xdr:from>
    <xdr:ext cx="1981200" cy="64248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43AF18B-7AAD-45DD-9F4B-8BBDC19854E2}"/>
            </a:ext>
          </a:extLst>
        </xdr:cNvPr>
        <xdr:cNvSpPr txBox="1"/>
      </xdr:nvSpPr>
      <xdr:spPr>
        <a:xfrm>
          <a:off x="9012555" y="1720215"/>
          <a:ext cx="1981200" cy="642484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/>
            <a:t>月単位判定欄は必要に応じ、直接入力すること。（完全週休２日達成時は入力不要）</a:t>
          </a:r>
          <a:endParaRPr kumimoji="1" lang="en-US" altLang="ja-JP" sz="1100"/>
        </a:p>
      </xdr:txBody>
    </xdr:sp>
    <xdr:clientData/>
  </xdr:oneCellAnchor>
  <xdr:oneCellAnchor>
    <xdr:from>
      <xdr:col>18</xdr:col>
      <xdr:colOff>102870</xdr:colOff>
      <xdr:row>12</xdr:row>
      <xdr:rowOff>66675</xdr:rowOff>
    </xdr:from>
    <xdr:ext cx="1981200" cy="825867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19E67EAB-1FA3-4CF5-8200-149733172D19}"/>
            </a:ext>
          </a:extLst>
        </xdr:cNvPr>
        <xdr:cNvSpPr txBox="1"/>
      </xdr:nvSpPr>
      <xdr:spPr>
        <a:xfrm>
          <a:off x="9361170" y="2581275"/>
          <a:ext cx="1981200" cy="825867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/>
            <a:t>災害対応等で代替休日の設定が困難な場合は、受発注者間で協議し、対象外期間を設定すること。</a:t>
          </a:r>
          <a:endParaRPr kumimoji="1" lang="en-US" altLang="ja-JP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B7945-091B-45C4-A227-61A7563FA75A}">
  <dimension ref="A1:R32"/>
  <sheetViews>
    <sheetView view="pageBreakPreview" zoomScaleNormal="100" zoomScaleSheetLayoutView="100" workbookViewId="0">
      <selection activeCell="W14" sqref="W14"/>
    </sheetView>
  </sheetViews>
  <sheetFormatPr defaultColWidth="7.36328125" defaultRowHeight="18.75" customHeight="1" x14ac:dyDescent="0.2"/>
  <sheetData>
    <row r="1" spans="1:18" ht="16.5" customHeight="1" thickBot="1" x14ac:dyDescent="0.25">
      <c r="A1" s="1" t="s">
        <v>50</v>
      </c>
      <c r="E1" s="1"/>
      <c r="O1" t="s">
        <v>34</v>
      </c>
      <c r="P1" s="11"/>
      <c r="Q1" s="50">
        <v>45931</v>
      </c>
      <c r="R1" s="51"/>
    </row>
    <row r="2" spans="1:18" ht="16.5" customHeight="1" x14ac:dyDescent="0.2">
      <c r="A2" s="1"/>
      <c r="E2" s="1"/>
    </row>
    <row r="3" spans="1:18" ht="16.5" customHeight="1" x14ac:dyDescent="0.2">
      <c r="A3" s="55" t="s">
        <v>6</v>
      </c>
      <c r="B3" s="55"/>
      <c r="C3" s="47"/>
      <c r="D3" s="47"/>
      <c r="E3" s="47"/>
      <c r="F3" s="47"/>
      <c r="G3" s="47"/>
      <c r="H3" s="47"/>
      <c r="I3" s="47"/>
      <c r="M3" s="12"/>
      <c r="N3" s="13" t="s">
        <v>27</v>
      </c>
      <c r="O3" s="14"/>
      <c r="P3" s="12"/>
      <c r="Q3" s="13" t="s">
        <v>28</v>
      </c>
      <c r="R3" s="14"/>
    </row>
    <row r="4" spans="1:18" ht="16.5" customHeight="1" x14ac:dyDescent="0.2">
      <c r="A4" s="56" t="s">
        <v>49</v>
      </c>
      <c r="B4" s="56"/>
      <c r="C4" s="49"/>
      <c r="D4" s="49"/>
      <c r="E4" s="49"/>
      <c r="F4" s="49"/>
      <c r="G4" s="49"/>
      <c r="H4" s="49"/>
      <c r="I4" s="49"/>
      <c r="M4" s="15" t="s">
        <v>23</v>
      </c>
      <c r="N4" s="16" t="s">
        <v>42</v>
      </c>
      <c r="O4" s="17"/>
      <c r="P4" s="15" t="s">
        <v>30</v>
      </c>
      <c r="Q4" s="16" t="s">
        <v>5</v>
      </c>
      <c r="R4" s="17"/>
    </row>
    <row r="5" spans="1:18" ht="16.5" customHeight="1" x14ac:dyDescent="0.2">
      <c r="A5" s="56" t="s">
        <v>15</v>
      </c>
      <c r="B5" s="56"/>
      <c r="C5" s="49"/>
      <c r="D5" s="49"/>
      <c r="E5" s="49"/>
      <c r="F5" s="49"/>
      <c r="G5" s="49"/>
      <c r="H5" s="49"/>
      <c r="I5" s="49"/>
      <c r="M5" s="15" t="s">
        <v>4</v>
      </c>
      <c r="N5" s="16" t="s">
        <v>9</v>
      </c>
      <c r="O5" s="17"/>
      <c r="P5" s="15" t="s">
        <v>29</v>
      </c>
      <c r="Q5" s="16" t="s">
        <v>32</v>
      </c>
      <c r="R5" s="17"/>
    </row>
    <row r="6" spans="1:18" ht="16.5" customHeight="1" x14ac:dyDescent="0.2">
      <c r="A6" s="56" t="s">
        <v>16</v>
      </c>
      <c r="B6" s="56"/>
      <c r="C6" s="49"/>
      <c r="D6" s="49"/>
      <c r="E6" s="49"/>
      <c r="F6" s="49"/>
      <c r="G6" s="49"/>
      <c r="H6" s="49"/>
      <c r="I6" s="49"/>
      <c r="M6" s="15" t="s">
        <v>22</v>
      </c>
      <c r="N6" s="16" t="s">
        <v>26</v>
      </c>
      <c r="O6" s="17"/>
      <c r="P6" s="15" t="s">
        <v>31</v>
      </c>
      <c r="Q6" s="16" t="s">
        <v>33</v>
      </c>
      <c r="R6" s="17"/>
    </row>
    <row r="7" spans="1:18" ht="16.5" customHeight="1" x14ac:dyDescent="0.2"/>
    <row r="8" spans="1:18" ht="16.5" customHeight="1" x14ac:dyDescent="0.2">
      <c r="A8" s="41"/>
      <c r="B8" s="42"/>
      <c r="C8" s="43"/>
      <c r="D8" s="48" t="s">
        <v>10</v>
      </c>
      <c r="E8" s="48" t="s">
        <v>13</v>
      </c>
      <c r="F8" s="48" t="s">
        <v>14</v>
      </c>
      <c r="G8" s="48" t="s">
        <v>17</v>
      </c>
      <c r="H8" s="48" t="s">
        <v>18</v>
      </c>
      <c r="I8" s="39" t="s">
        <v>12</v>
      </c>
      <c r="J8" s="40" t="s">
        <v>3</v>
      </c>
      <c r="K8" s="32" t="s">
        <v>20</v>
      </c>
      <c r="L8" s="32" t="s">
        <v>45</v>
      </c>
      <c r="M8" s="32" t="s">
        <v>25</v>
      </c>
      <c r="N8" s="32" t="s">
        <v>24</v>
      </c>
      <c r="O8" s="32" t="s">
        <v>44</v>
      </c>
      <c r="P8" s="32" t="s">
        <v>19</v>
      </c>
      <c r="Q8" s="32" t="s">
        <v>35</v>
      </c>
      <c r="R8" s="32"/>
    </row>
    <row r="9" spans="1:18" ht="16.5" customHeight="1" x14ac:dyDescent="0.2">
      <c r="A9" s="44"/>
      <c r="B9" s="45"/>
      <c r="C9" s="46"/>
      <c r="D9" s="48"/>
      <c r="E9" s="48"/>
      <c r="F9" s="48"/>
      <c r="G9" s="48"/>
      <c r="H9" s="48"/>
      <c r="I9" s="39"/>
      <c r="J9" s="40"/>
      <c r="K9" s="32"/>
      <c r="L9" s="32"/>
      <c r="M9" s="32"/>
      <c r="N9" s="32"/>
      <c r="O9" s="32"/>
      <c r="P9" s="32"/>
      <c r="Q9" s="10" t="s">
        <v>36</v>
      </c>
      <c r="R9" s="10" t="s">
        <v>37</v>
      </c>
    </row>
    <row r="10" spans="1:18" ht="16.5" customHeight="1" x14ac:dyDescent="0.2">
      <c r="A10" s="33">
        <f>MONTH(D10)</f>
        <v>9</v>
      </c>
      <c r="B10" s="36">
        <f>WEEKNUM(D10,2)-WEEKNUM(DATE(YEAR(D10),MONTH(D10),1),2)+1</f>
        <v>5</v>
      </c>
      <c r="C10" s="18" t="s">
        <v>0</v>
      </c>
      <c r="D10" s="9">
        <f>Q1-WEEKDAY(Q1,3)</f>
        <v>45929</v>
      </c>
      <c r="E10" s="9">
        <f>D10+1</f>
        <v>45930</v>
      </c>
      <c r="F10" s="9">
        <f t="shared" ref="F10:J10" si="0">E10+1</f>
        <v>45931</v>
      </c>
      <c r="G10" s="9">
        <f t="shared" si="0"/>
        <v>45932</v>
      </c>
      <c r="H10" s="9">
        <f t="shared" si="0"/>
        <v>45933</v>
      </c>
      <c r="I10" s="9">
        <f t="shared" si="0"/>
        <v>45934</v>
      </c>
      <c r="J10" s="9">
        <f t="shared" si="0"/>
        <v>45935</v>
      </c>
      <c r="K10" s="7"/>
      <c r="L10" s="7"/>
      <c r="M10" s="7"/>
      <c r="N10" s="7"/>
      <c r="O10" s="7"/>
      <c r="P10" s="52"/>
      <c r="Q10" s="29"/>
      <c r="R10" s="29"/>
    </row>
    <row r="11" spans="1:18" ht="16.5" customHeight="1" x14ac:dyDescent="0.2">
      <c r="A11" s="34"/>
      <c r="B11" s="37"/>
      <c r="C11" s="18" t="s">
        <v>7</v>
      </c>
      <c r="D11" s="31"/>
      <c r="E11" s="31"/>
      <c r="F11" s="31"/>
      <c r="G11" s="31"/>
      <c r="H11" s="31"/>
      <c r="I11" s="31" t="s">
        <v>4</v>
      </c>
      <c r="J11" s="31" t="s">
        <v>4</v>
      </c>
      <c r="K11" s="8">
        <f>7-COUNTIF(D11:J11,"－")</f>
        <v>7</v>
      </c>
      <c r="L11" s="8">
        <f>COUNTIF(I11:J11,"休")+COUNTIF(I11:J11,"")</f>
        <v>2</v>
      </c>
      <c r="M11" s="8">
        <f>COUNTIF(D12:J12,"閉所")+COUNTIF(D12:J12,"雨天")</f>
        <v>0</v>
      </c>
      <c r="N11" s="26">
        <f>IF(K11=0,"",M11/K11)</f>
        <v>0</v>
      </c>
      <c r="O11" s="8" t="str">
        <f>IF(L11=0,"－",IF(N11&gt;=0.285,"○","×"))</f>
        <v>×</v>
      </c>
      <c r="P11" s="53"/>
      <c r="Q11" s="28">
        <v>5</v>
      </c>
      <c r="R11" s="28">
        <v>2</v>
      </c>
    </row>
    <row r="12" spans="1:18" ht="16.5" customHeight="1" x14ac:dyDescent="0.2">
      <c r="A12" s="35"/>
      <c r="B12" s="38"/>
      <c r="C12" s="18" t="s">
        <v>8</v>
      </c>
      <c r="D12" s="31"/>
      <c r="E12" s="31"/>
      <c r="F12" s="31"/>
      <c r="G12" s="31"/>
      <c r="H12" s="31"/>
      <c r="I12" s="31"/>
      <c r="J12" s="31"/>
      <c r="K12" s="6"/>
      <c r="L12" s="6"/>
      <c r="M12" s="6"/>
      <c r="N12" s="6"/>
      <c r="O12" s="6"/>
      <c r="P12" s="54"/>
      <c r="Q12" s="30"/>
      <c r="R12" s="30"/>
    </row>
    <row r="13" spans="1:18" ht="16.5" customHeight="1" x14ac:dyDescent="0.2">
      <c r="A13" s="33">
        <f>MONTH(D13)</f>
        <v>10</v>
      </c>
      <c r="B13" s="36">
        <f>WEEKNUM(D13,2)-WEEKNUM(DATE(YEAR(D13),MONTH(D13),1),2)+1</f>
        <v>2</v>
      </c>
      <c r="C13" s="18" t="s">
        <v>0</v>
      </c>
      <c r="D13" s="9">
        <f>J10+1</f>
        <v>45936</v>
      </c>
      <c r="E13" s="9">
        <f>D13+1</f>
        <v>45937</v>
      </c>
      <c r="F13" s="9">
        <f t="shared" ref="F13:J13" si="1">E13+1</f>
        <v>45938</v>
      </c>
      <c r="G13" s="9">
        <f t="shared" si="1"/>
        <v>45939</v>
      </c>
      <c r="H13" s="9">
        <f t="shared" si="1"/>
        <v>45940</v>
      </c>
      <c r="I13" s="9">
        <f t="shared" si="1"/>
        <v>45941</v>
      </c>
      <c r="J13" s="9">
        <f t="shared" si="1"/>
        <v>45942</v>
      </c>
      <c r="K13" s="7"/>
      <c r="L13" s="7"/>
      <c r="M13" s="7"/>
      <c r="N13" s="7"/>
      <c r="O13" s="7"/>
      <c r="P13" s="52"/>
      <c r="Q13" s="29"/>
      <c r="R13" s="29"/>
    </row>
    <row r="14" spans="1:18" ht="16.5" customHeight="1" x14ac:dyDescent="0.2">
      <c r="A14" s="34"/>
      <c r="B14" s="37"/>
      <c r="C14" s="18" t="s">
        <v>7</v>
      </c>
      <c r="D14" s="31"/>
      <c r="E14" s="31"/>
      <c r="F14" s="31"/>
      <c r="G14" s="31"/>
      <c r="H14" s="31"/>
      <c r="I14" s="31" t="s">
        <v>4</v>
      </c>
      <c r="J14" s="31" t="s">
        <v>4</v>
      </c>
      <c r="K14" s="8">
        <f>7-COUNTIF(D14:J14,"－")</f>
        <v>7</v>
      </c>
      <c r="L14" s="8">
        <f>COUNTIF(I14:J14,"休")+COUNTIF(I14:J14,"")</f>
        <v>2</v>
      </c>
      <c r="M14" s="8">
        <f>COUNTIF(D15:J15,"閉所")+COUNTIF(D15:J15,"雨天")</f>
        <v>0</v>
      </c>
      <c r="N14" s="26">
        <f>IF(K14=0,"",M14/K14)</f>
        <v>0</v>
      </c>
      <c r="O14" s="8" t="str">
        <f>IF(L14=0,"－",IF(N14&gt;=0.285,"○","×"))</f>
        <v>×</v>
      </c>
      <c r="P14" s="53"/>
      <c r="Q14" s="28">
        <v>0</v>
      </c>
      <c r="R14" s="28">
        <v>0</v>
      </c>
    </row>
    <row r="15" spans="1:18" ht="16.5" customHeight="1" x14ac:dyDescent="0.2">
      <c r="A15" s="35"/>
      <c r="B15" s="38"/>
      <c r="C15" s="18" t="s">
        <v>8</v>
      </c>
      <c r="D15" s="31"/>
      <c r="E15" s="31"/>
      <c r="F15" s="31"/>
      <c r="G15" s="31"/>
      <c r="H15" s="31"/>
      <c r="I15" s="31"/>
      <c r="J15" s="31"/>
      <c r="K15" s="6"/>
      <c r="L15" s="6"/>
      <c r="M15" s="6"/>
      <c r="N15" s="6"/>
      <c r="O15" s="6"/>
      <c r="P15" s="54"/>
      <c r="Q15" s="30"/>
      <c r="R15" s="30"/>
    </row>
    <row r="16" spans="1:18" ht="16.5" customHeight="1" x14ac:dyDescent="0.2">
      <c r="A16" s="33">
        <f t="shared" ref="A16" si="2">MONTH(D16)</f>
        <v>10</v>
      </c>
      <c r="B16" s="36">
        <f t="shared" ref="B16" si="3">WEEKNUM(D16,2)-WEEKNUM(DATE(YEAR(D16),MONTH(D16),1),2)+1</f>
        <v>3</v>
      </c>
      <c r="C16" s="18" t="s">
        <v>0</v>
      </c>
      <c r="D16" s="9">
        <f>J13+1</f>
        <v>45943</v>
      </c>
      <c r="E16" s="9">
        <f>D16+1</f>
        <v>45944</v>
      </c>
      <c r="F16" s="9">
        <f t="shared" ref="F16:J16" si="4">E16+1</f>
        <v>45945</v>
      </c>
      <c r="G16" s="9">
        <f t="shared" si="4"/>
        <v>45946</v>
      </c>
      <c r="H16" s="9">
        <f t="shared" si="4"/>
        <v>45947</v>
      </c>
      <c r="I16" s="9">
        <f t="shared" si="4"/>
        <v>45948</v>
      </c>
      <c r="J16" s="9">
        <f t="shared" si="4"/>
        <v>45949</v>
      </c>
      <c r="K16" s="7"/>
      <c r="L16" s="7"/>
      <c r="M16" s="7"/>
      <c r="N16" s="7"/>
      <c r="O16" s="8"/>
      <c r="P16" s="52"/>
      <c r="Q16" s="29"/>
      <c r="R16" s="29"/>
    </row>
    <row r="17" spans="1:18" ht="16.5" customHeight="1" x14ac:dyDescent="0.2">
      <c r="A17" s="34"/>
      <c r="B17" s="37"/>
      <c r="C17" s="18" t="s">
        <v>7</v>
      </c>
      <c r="D17" s="31"/>
      <c r="E17" s="31"/>
      <c r="F17" s="31"/>
      <c r="G17" s="31"/>
      <c r="H17" s="31"/>
      <c r="I17" s="31" t="s">
        <v>4</v>
      </c>
      <c r="J17" s="31" t="s">
        <v>4</v>
      </c>
      <c r="K17" s="8">
        <f>7-COUNTIF(D17:J17,"－")</f>
        <v>7</v>
      </c>
      <c r="L17" s="8">
        <f>COUNTIF(I17:J17,"休")+COUNTIF(I17:J17,"")</f>
        <v>2</v>
      </c>
      <c r="M17" s="8">
        <f>COUNTIF(D18:J18,"閉所")+COUNTIF(D18:J18,"雨天")</f>
        <v>0</v>
      </c>
      <c r="N17" s="26">
        <f>IF(K17=0,"",M17/K17)</f>
        <v>0</v>
      </c>
      <c r="O17" s="8" t="str">
        <f t="shared" ref="O17:O23" si="5">IF(L17=0,"－",IF(N17&gt;=0.285,"○","×"))</f>
        <v>×</v>
      </c>
      <c r="P17" s="53"/>
      <c r="Q17" s="28">
        <v>7</v>
      </c>
      <c r="R17" s="28">
        <v>3</v>
      </c>
    </row>
    <row r="18" spans="1:18" ht="16.5" customHeight="1" x14ac:dyDescent="0.2">
      <c r="A18" s="35"/>
      <c r="B18" s="38"/>
      <c r="C18" s="18" t="s">
        <v>8</v>
      </c>
      <c r="D18" s="31"/>
      <c r="E18" s="31"/>
      <c r="F18" s="31"/>
      <c r="G18" s="31"/>
      <c r="H18" s="31"/>
      <c r="I18" s="31"/>
      <c r="J18" s="31"/>
      <c r="K18" s="6"/>
      <c r="L18" s="6"/>
      <c r="M18" s="6"/>
      <c r="N18" s="6"/>
      <c r="O18" s="6"/>
      <c r="P18" s="54"/>
      <c r="Q18" s="30"/>
      <c r="R18" s="30"/>
    </row>
    <row r="19" spans="1:18" ht="16.5" customHeight="1" x14ac:dyDescent="0.2">
      <c r="A19" s="33">
        <f t="shared" ref="A19" si="6">MONTH(D19)</f>
        <v>10</v>
      </c>
      <c r="B19" s="36">
        <f t="shared" ref="B19" si="7">WEEKNUM(D19,2)-WEEKNUM(DATE(YEAR(D19),MONTH(D19),1),2)+1</f>
        <v>4</v>
      </c>
      <c r="C19" s="18" t="s">
        <v>0</v>
      </c>
      <c r="D19" s="9">
        <f>J16+1</f>
        <v>45950</v>
      </c>
      <c r="E19" s="9">
        <f>D19+1</f>
        <v>45951</v>
      </c>
      <c r="F19" s="9">
        <f t="shared" ref="F19:J19" si="8">E19+1</f>
        <v>45952</v>
      </c>
      <c r="G19" s="9">
        <f t="shared" si="8"/>
        <v>45953</v>
      </c>
      <c r="H19" s="9">
        <f t="shared" si="8"/>
        <v>45954</v>
      </c>
      <c r="I19" s="9">
        <f t="shared" si="8"/>
        <v>45955</v>
      </c>
      <c r="J19" s="9">
        <f t="shared" si="8"/>
        <v>45956</v>
      </c>
      <c r="K19" s="7"/>
      <c r="L19" s="7"/>
      <c r="M19" s="7"/>
      <c r="N19" s="7"/>
      <c r="O19" s="8"/>
      <c r="P19" s="52"/>
      <c r="Q19" s="29"/>
      <c r="R19" s="29"/>
    </row>
    <row r="20" spans="1:18" ht="16.5" customHeight="1" x14ac:dyDescent="0.2">
      <c r="A20" s="34"/>
      <c r="B20" s="37"/>
      <c r="C20" s="18" t="s">
        <v>7</v>
      </c>
      <c r="D20" s="31"/>
      <c r="E20" s="31"/>
      <c r="F20" s="31"/>
      <c r="G20" s="31"/>
      <c r="H20" s="31"/>
      <c r="I20" s="31" t="s">
        <v>4</v>
      </c>
      <c r="J20" s="31" t="s">
        <v>4</v>
      </c>
      <c r="K20" s="8">
        <f>7-COUNTIF(D20:J20,"－")</f>
        <v>7</v>
      </c>
      <c r="L20" s="8">
        <f>COUNTIF(I20:J20,"休")+COUNTIF(I20:J20,"")</f>
        <v>2</v>
      </c>
      <c r="M20" s="8">
        <f>COUNTIF(D21:J21,"閉所")+COUNTIF(D21:J21,"雨天")</f>
        <v>0</v>
      </c>
      <c r="N20" s="26">
        <f>IF(K20=0,"",M20/K20)</f>
        <v>0</v>
      </c>
      <c r="O20" s="8" t="str">
        <f>IF(L20=0,"－",IF(N20&gt;=0.285,"○","×"))</f>
        <v>×</v>
      </c>
      <c r="P20" s="53"/>
      <c r="Q20" s="28">
        <v>7</v>
      </c>
      <c r="R20" s="28">
        <v>2</v>
      </c>
    </row>
    <row r="21" spans="1:18" ht="16.5" customHeight="1" x14ac:dyDescent="0.2">
      <c r="A21" s="35"/>
      <c r="B21" s="38"/>
      <c r="C21" s="18" t="s">
        <v>8</v>
      </c>
      <c r="D21" s="31"/>
      <c r="E21" s="31"/>
      <c r="F21" s="31"/>
      <c r="G21" s="31"/>
      <c r="H21" s="31"/>
      <c r="I21" s="31"/>
      <c r="J21" s="31"/>
      <c r="K21" s="6"/>
      <c r="L21" s="6"/>
      <c r="M21" s="6"/>
      <c r="N21" s="6"/>
      <c r="O21" s="6"/>
      <c r="P21" s="54"/>
      <c r="Q21" s="30"/>
      <c r="R21" s="30"/>
    </row>
    <row r="22" spans="1:18" ht="16.5" customHeight="1" x14ac:dyDescent="0.2">
      <c r="A22" s="33">
        <f t="shared" ref="A22" si="9">MONTH(D22)</f>
        <v>10</v>
      </c>
      <c r="B22" s="36">
        <f t="shared" ref="B22" si="10">WEEKNUM(D22,2)-WEEKNUM(DATE(YEAR(D22),MONTH(D22),1),2)+1</f>
        <v>5</v>
      </c>
      <c r="C22" s="18" t="s">
        <v>0</v>
      </c>
      <c r="D22" s="9">
        <f>J19+1</f>
        <v>45957</v>
      </c>
      <c r="E22" s="9">
        <f>D22+1</f>
        <v>45958</v>
      </c>
      <c r="F22" s="9">
        <f t="shared" ref="F22:J22" si="11">E22+1</f>
        <v>45959</v>
      </c>
      <c r="G22" s="9">
        <f t="shared" si="11"/>
        <v>45960</v>
      </c>
      <c r="H22" s="9">
        <f t="shared" si="11"/>
        <v>45961</v>
      </c>
      <c r="I22" s="9">
        <f t="shared" si="11"/>
        <v>45962</v>
      </c>
      <c r="J22" s="9">
        <f t="shared" si="11"/>
        <v>45963</v>
      </c>
      <c r="K22" s="7"/>
      <c r="L22" s="7"/>
      <c r="M22" s="7"/>
      <c r="N22" s="7"/>
      <c r="O22" s="8"/>
      <c r="P22" s="52"/>
      <c r="Q22" s="29"/>
      <c r="R22" s="29"/>
    </row>
    <row r="23" spans="1:18" ht="16.5" customHeight="1" x14ac:dyDescent="0.2">
      <c r="A23" s="34"/>
      <c r="B23" s="37"/>
      <c r="C23" s="18" t="s">
        <v>7</v>
      </c>
      <c r="D23" s="31"/>
      <c r="E23" s="31"/>
      <c r="F23" s="31"/>
      <c r="G23" s="31"/>
      <c r="H23" s="31"/>
      <c r="I23" s="31" t="s">
        <v>4</v>
      </c>
      <c r="J23" s="31" t="s">
        <v>4</v>
      </c>
      <c r="K23" s="8">
        <f>7-COUNTIF(D23:J23,"－")</f>
        <v>7</v>
      </c>
      <c r="L23" s="8">
        <f>COUNTIF(I23:J23,"休")+COUNTIF(I23:J23,"")</f>
        <v>2</v>
      </c>
      <c r="M23" s="8">
        <f>COUNTIF(D24:J24,"閉所")+COUNTIF(D24:J24,"雨天")</f>
        <v>0</v>
      </c>
      <c r="N23" s="26">
        <f>IF(K23=0,"",M23/K23)</f>
        <v>0</v>
      </c>
      <c r="O23" s="8" t="str">
        <f t="shared" si="5"/>
        <v>×</v>
      </c>
      <c r="P23" s="53"/>
      <c r="Q23" s="28">
        <v>5</v>
      </c>
      <c r="R23" s="28">
        <v>0</v>
      </c>
    </row>
    <row r="24" spans="1:18" ht="16.5" customHeight="1" x14ac:dyDescent="0.2">
      <c r="A24" s="35"/>
      <c r="B24" s="38"/>
      <c r="C24" s="18" t="s">
        <v>8</v>
      </c>
      <c r="D24" s="31"/>
      <c r="E24" s="31"/>
      <c r="F24" s="31"/>
      <c r="G24" s="31"/>
      <c r="H24" s="31"/>
      <c r="I24" s="31"/>
      <c r="J24" s="31"/>
      <c r="K24" s="6"/>
      <c r="L24" s="6"/>
      <c r="M24" s="6"/>
      <c r="N24" s="6"/>
      <c r="O24" s="6"/>
      <c r="P24" s="54"/>
      <c r="Q24" s="30"/>
      <c r="R24" s="30"/>
    </row>
    <row r="25" spans="1:18" ht="16.5" customHeight="1" x14ac:dyDescent="0.2">
      <c r="A25" s="33"/>
      <c r="B25" s="36"/>
      <c r="C25" s="18" t="s">
        <v>0</v>
      </c>
      <c r="D25" s="9"/>
      <c r="E25" s="9"/>
      <c r="F25" s="9"/>
      <c r="G25" s="9"/>
      <c r="H25" s="9"/>
      <c r="I25" s="9"/>
      <c r="J25" s="9"/>
      <c r="K25" s="7"/>
      <c r="L25" s="7"/>
      <c r="M25" s="7"/>
      <c r="N25" s="7"/>
      <c r="O25" s="7"/>
      <c r="P25" s="52"/>
      <c r="Q25" s="7"/>
      <c r="R25" s="7"/>
    </row>
    <row r="26" spans="1:18" ht="16.5" customHeight="1" x14ac:dyDescent="0.2">
      <c r="A26" s="34"/>
      <c r="B26" s="37"/>
      <c r="C26" s="18" t="s">
        <v>7</v>
      </c>
      <c r="D26" s="3"/>
      <c r="E26" s="3"/>
      <c r="F26" s="3"/>
      <c r="G26" s="3"/>
      <c r="H26" s="3"/>
      <c r="I26" s="3"/>
      <c r="J26" s="3"/>
      <c r="K26" s="8"/>
      <c r="L26" s="8"/>
      <c r="M26" s="8"/>
      <c r="N26" s="26"/>
      <c r="O26" s="8"/>
      <c r="P26" s="53"/>
      <c r="Q26" s="8"/>
      <c r="R26" s="8"/>
    </row>
    <row r="27" spans="1:18" ht="16.5" customHeight="1" x14ac:dyDescent="0.2">
      <c r="A27" s="35"/>
      <c r="B27" s="38"/>
      <c r="C27" s="18" t="s">
        <v>8</v>
      </c>
      <c r="D27" s="3"/>
      <c r="E27" s="3"/>
      <c r="F27" s="3"/>
      <c r="G27" s="3"/>
      <c r="H27" s="3"/>
      <c r="I27" s="3"/>
      <c r="J27" s="3"/>
      <c r="K27" s="6"/>
      <c r="L27" s="6"/>
      <c r="M27" s="6"/>
      <c r="N27" s="6"/>
      <c r="O27" s="6"/>
      <c r="P27" s="54"/>
      <c r="Q27" s="6"/>
      <c r="R27" s="6"/>
    </row>
    <row r="28" spans="1:18" ht="16.5" customHeight="1" x14ac:dyDescent="0.2">
      <c r="A28" s="24" t="s">
        <v>41</v>
      </c>
      <c r="B28" s="19"/>
      <c r="C28" s="20"/>
      <c r="D28" s="2"/>
      <c r="E28" s="2"/>
      <c r="F28" s="2"/>
      <c r="G28" s="2"/>
      <c r="H28" s="2"/>
      <c r="I28" s="2"/>
      <c r="J28" s="2"/>
      <c r="K28" s="2"/>
      <c r="P28" s="21"/>
      <c r="Q28" s="21"/>
    </row>
    <row r="29" spans="1:18" ht="16.5" customHeight="1" x14ac:dyDescent="0.2">
      <c r="A29" s="5" t="s">
        <v>1</v>
      </c>
      <c r="B29" s="4" t="s">
        <v>38</v>
      </c>
      <c r="E29" s="23">
        <f>Q11+Q14+Q17+Q20+Q23+Q26</f>
        <v>24</v>
      </c>
    </row>
    <row r="30" spans="1:18" ht="16.5" customHeight="1" x14ac:dyDescent="0.2">
      <c r="A30" s="5" t="s">
        <v>2</v>
      </c>
      <c r="B30" s="4" t="s">
        <v>39</v>
      </c>
      <c r="E30" s="23">
        <f>R11+R14+R17+R20+R23+R26</f>
        <v>7</v>
      </c>
    </row>
    <row r="31" spans="1:18" ht="16.5" customHeight="1" x14ac:dyDescent="0.2">
      <c r="A31" s="5" t="s">
        <v>11</v>
      </c>
      <c r="B31" s="4" t="s">
        <v>40</v>
      </c>
      <c r="E31" s="22">
        <f>IF(E29=0,"",E30/E29)</f>
        <v>0.29166666666666669</v>
      </c>
      <c r="G31" s="25"/>
      <c r="H31" s="21" t="s">
        <v>48</v>
      </c>
      <c r="I31" s="2" t="str">
        <f>IF(E31&gt;=0.285,"○","×")</f>
        <v>○</v>
      </c>
    </row>
    <row r="32" spans="1:18" ht="16.5" customHeight="1" x14ac:dyDescent="0.2"/>
  </sheetData>
  <mergeCells count="42">
    <mergeCell ref="O8:O9"/>
    <mergeCell ref="A25:A27"/>
    <mergeCell ref="B25:B27"/>
    <mergeCell ref="Q1:R1"/>
    <mergeCell ref="P8:P9"/>
    <mergeCell ref="Q8:R8"/>
    <mergeCell ref="P10:P12"/>
    <mergeCell ref="P13:P15"/>
    <mergeCell ref="P16:P18"/>
    <mergeCell ref="P19:P21"/>
    <mergeCell ref="P22:P24"/>
    <mergeCell ref="P25:P27"/>
    <mergeCell ref="A3:B3"/>
    <mergeCell ref="A4:B4"/>
    <mergeCell ref="A5:B5"/>
    <mergeCell ref="A6:B6"/>
    <mergeCell ref="C3:I3"/>
    <mergeCell ref="L8:L9"/>
    <mergeCell ref="M8:M9"/>
    <mergeCell ref="D8:D9"/>
    <mergeCell ref="E8:E9"/>
    <mergeCell ref="F8:F9"/>
    <mergeCell ref="G8:G9"/>
    <mergeCell ref="H8:H9"/>
    <mergeCell ref="C4:I4"/>
    <mergeCell ref="C5:I5"/>
    <mergeCell ref="C6:I6"/>
    <mergeCell ref="A22:A24"/>
    <mergeCell ref="B22:B24"/>
    <mergeCell ref="A8:C9"/>
    <mergeCell ref="A16:A18"/>
    <mergeCell ref="B16:B18"/>
    <mergeCell ref="A19:A21"/>
    <mergeCell ref="B19:B21"/>
    <mergeCell ref="N8:N9"/>
    <mergeCell ref="A10:A12"/>
    <mergeCell ref="B10:B12"/>
    <mergeCell ref="A13:A15"/>
    <mergeCell ref="B13:B15"/>
    <mergeCell ref="I8:I9"/>
    <mergeCell ref="J8:J9"/>
    <mergeCell ref="K8:K9"/>
  </mergeCells>
  <phoneticPr fontId="2"/>
  <conditionalFormatting sqref="D11:J11">
    <cfRule type="containsText" dxfId="65" priority="5" operator="containsText" text="－">
      <formula>NOT(ISERROR(SEARCH("－",D11)))</formula>
    </cfRule>
    <cfRule type="containsText" dxfId="64" priority="6" operator="containsText" text="休">
      <formula>NOT(ISERROR(SEARCH("休",D11)))</formula>
    </cfRule>
  </conditionalFormatting>
  <conditionalFormatting sqref="D12:J12">
    <cfRule type="containsText" dxfId="63" priority="19" operator="containsText" text="雨天">
      <formula>NOT(ISERROR(SEARCH("雨天",D12)))</formula>
    </cfRule>
    <cfRule type="containsText" dxfId="62" priority="20" operator="containsText" text="閉所">
      <formula>NOT(ISERROR(SEARCH("閉所",D12)))</formula>
    </cfRule>
    <cfRule type="containsText" dxfId="61" priority="21" operator="containsText" text="作業">
      <formula>NOT(ISERROR(SEARCH("作業",D12)))</formula>
    </cfRule>
  </conditionalFormatting>
  <conditionalFormatting sqref="D14:J14">
    <cfRule type="containsText" dxfId="60" priority="31" operator="containsText" text="－">
      <formula>NOT(ISERROR(SEARCH("－",D14)))</formula>
    </cfRule>
    <cfRule type="containsText" dxfId="59" priority="32" operator="containsText" text="休">
      <formula>NOT(ISERROR(SEARCH("休",D14)))</formula>
    </cfRule>
  </conditionalFormatting>
  <conditionalFormatting sqref="D15:J15">
    <cfRule type="containsText" dxfId="58" priority="17" operator="containsText" text="閉所">
      <formula>NOT(ISERROR(SEARCH("閉所",D15)))</formula>
    </cfRule>
    <cfRule type="containsText" dxfId="57" priority="18" operator="containsText" text="作業">
      <formula>NOT(ISERROR(SEARCH("作業",D15)))</formula>
    </cfRule>
    <cfRule type="containsText" dxfId="56" priority="16" operator="containsText" text="雨天">
      <formula>NOT(ISERROR(SEARCH("雨天",D15)))</formula>
    </cfRule>
  </conditionalFormatting>
  <conditionalFormatting sqref="D17:J17">
    <cfRule type="containsText" dxfId="55" priority="29" operator="containsText" text="－">
      <formula>NOT(ISERROR(SEARCH("－",D17)))</formula>
    </cfRule>
    <cfRule type="containsText" dxfId="54" priority="30" operator="containsText" text="休">
      <formula>NOT(ISERROR(SEARCH("休",D17)))</formula>
    </cfRule>
  </conditionalFormatting>
  <conditionalFormatting sqref="D18:J18">
    <cfRule type="containsText" dxfId="53" priority="13" operator="containsText" text="雨天">
      <formula>NOT(ISERROR(SEARCH("雨天",D18)))</formula>
    </cfRule>
    <cfRule type="containsText" dxfId="52" priority="14" operator="containsText" text="閉所">
      <formula>NOT(ISERROR(SEARCH("閉所",D18)))</formula>
    </cfRule>
    <cfRule type="containsText" dxfId="51" priority="15" operator="containsText" text="作業">
      <formula>NOT(ISERROR(SEARCH("作業",D18)))</formula>
    </cfRule>
  </conditionalFormatting>
  <conditionalFormatting sqref="D20:J20">
    <cfRule type="containsText" dxfId="50" priority="27" operator="containsText" text="－">
      <formula>NOT(ISERROR(SEARCH("－",D20)))</formula>
    </cfRule>
    <cfRule type="containsText" dxfId="49" priority="28" operator="containsText" text="休">
      <formula>NOT(ISERROR(SEARCH("休",D20)))</formula>
    </cfRule>
  </conditionalFormatting>
  <conditionalFormatting sqref="D21:J21">
    <cfRule type="containsText" dxfId="48" priority="10" operator="containsText" text="雨天">
      <formula>NOT(ISERROR(SEARCH("雨天",D21)))</formula>
    </cfRule>
    <cfRule type="containsText" dxfId="47" priority="11" operator="containsText" text="閉所">
      <formula>NOT(ISERROR(SEARCH("閉所",D21)))</formula>
    </cfRule>
    <cfRule type="containsText" dxfId="46" priority="12" operator="containsText" text="作業">
      <formula>NOT(ISERROR(SEARCH("作業",D21)))</formula>
    </cfRule>
  </conditionalFormatting>
  <conditionalFormatting sqref="D23:J23">
    <cfRule type="containsText" dxfId="45" priority="25" operator="containsText" text="－">
      <formula>NOT(ISERROR(SEARCH("－",D23)))</formula>
    </cfRule>
    <cfRule type="containsText" dxfId="44" priority="26" operator="containsText" text="休">
      <formula>NOT(ISERROR(SEARCH("休",D23)))</formula>
    </cfRule>
  </conditionalFormatting>
  <conditionalFormatting sqref="D24:J24">
    <cfRule type="containsText" dxfId="43" priority="7" operator="containsText" text="雨天">
      <formula>NOT(ISERROR(SEARCH("雨天",D24)))</formula>
    </cfRule>
    <cfRule type="containsText" dxfId="42" priority="8" operator="containsText" text="閉所">
      <formula>NOT(ISERROR(SEARCH("閉所",D24)))</formula>
    </cfRule>
    <cfRule type="containsText" dxfId="41" priority="9" operator="containsText" text="作業">
      <formula>NOT(ISERROR(SEARCH("作業",D24)))</formula>
    </cfRule>
  </conditionalFormatting>
  <conditionalFormatting sqref="D26:J26">
    <cfRule type="containsText" dxfId="40" priority="22" operator="containsText" text="－">
      <formula>NOT(ISERROR(SEARCH("－",D26)))</formula>
    </cfRule>
    <cfRule type="containsText" dxfId="39" priority="23" operator="containsText" text="休">
      <formula>NOT(ISERROR(SEARCH("休",D26)))</formula>
    </cfRule>
  </conditionalFormatting>
  <conditionalFormatting sqref="N11">
    <cfRule type="cellIs" dxfId="38" priority="4" operator="lessThan">
      <formula>0.285</formula>
    </cfRule>
  </conditionalFormatting>
  <conditionalFormatting sqref="N14">
    <cfRule type="cellIs" dxfId="37" priority="33" operator="lessThan">
      <formula>0.285</formula>
    </cfRule>
  </conditionalFormatting>
  <conditionalFormatting sqref="N17">
    <cfRule type="cellIs" dxfId="36" priority="3" operator="lessThan">
      <formula>0.285</formula>
    </cfRule>
  </conditionalFormatting>
  <conditionalFormatting sqref="N20">
    <cfRule type="cellIs" dxfId="35" priority="2" operator="lessThan">
      <formula>0.285</formula>
    </cfRule>
  </conditionalFormatting>
  <conditionalFormatting sqref="N23">
    <cfRule type="cellIs" dxfId="34" priority="1" operator="lessThan">
      <formula>0.285</formula>
    </cfRule>
  </conditionalFormatting>
  <conditionalFormatting sqref="N26">
    <cfRule type="cellIs" dxfId="33" priority="24" operator="lessThan">
      <formula>0.285</formula>
    </cfRule>
  </conditionalFormatting>
  <dataValidations count="3">
    <dataValidation type="list" allowBlank="1" showInputMessage="1" showErrorMessage="1" sqref="D28:K28" xr:uid="{24C627AD-9FB7-4D40-8C00-8169B016DA34}">
      <formula1>$O$4:$O$7</formula1>
    </dataValidation>
    <dataValidation type="list" allowBlank="1" showInputMessage="1" showErrorMessage="1" sqref="D23:J23 D11:J11 D14:J14 D17:J17 D20:J20 D26:J26" xr:uid="{D42822DC-3D1B-4562-9D5F-C5945E0D7514}">
      <formula1>$M$5:$M$7</formula1>
    </dataValidation>
    <dataValidation type="list" allowBlank="1" showInputMessage="1" showErrorMessage="1" sqref="D24:J24 D21:J21 D15:J15 D18:J18 D12:J12 D27:J27" xr:uid="{8AC1A5E0-F0F0-485A-AC0E-D07AB2646C3D}">
      <formula1>$P$4:$P$7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D5C2F-D98B-47D9-9667-ECDA2DAAF5AD}">
  <dimension ref="A1:R32"/>
  <sheetViews>
    <sheetView tabSelected="1" zoomScaleNormal="100" workbookViewId="0">
      <selection activeCell="L32" sqref="L32"/>
    </sheetView>
  </sheetViews>
  <sheetFormatPr defaultColWidth="7.36328125" defaultRowHeight="18.75" customHeight="1" x14ac:dyDescent="0.2"/>
  <sheetData>
    <row r="1" spans="1:18" ht="16.5" customHeight="1" thickBot="1" x14ac:dyDescent="0.25">
      <c r="A1" s="1" t="s">
        <v>50</v>
      </c>
      <c r="E1" s="1"/>
      <c r="O1" t="s">
        <v>34</v>
      </c>
      <c r="P1" s="11"/>
      <c r="Q1" s="50">
        <v>45931</v>
      </c>
      <c r="R1" s="51"/>
    </row>
    <row r="2" spans="1:18" ht="16.5" customHeight="1" x14ac:dyDescent="0.2">
      <c r="A2" s="1"/>
      <c r="E2" s="1"/>
    </row>
    <row r="3" spans="1:18" ht="16.5" customHeight="1" x14ac:dyDescent="0.2">
      <c r="A3" s="55" t="s">
        <v>6</v>
      </c>
      <c r="B3" s="55"/>
      <c r="C3" s="47"/>
      <c r="D3" s="47"/>
      <c r="E3" s="47"/>
      <c r="F3" s="47"/>
      <c r="G3" s="47"/>
      <c r="H3" s="47"/>
      <c r="I3" s="47"/>
      <c r="M3" s="12"/>
      <c r="N3" s="13" t="s">
        <v>27</v>
      </c>
      <c r="O3" s="14"/>
      <c r="P3" s="12"/>
      <c r="Q3" s="13" t="s">
        <v>28</v>
      </c>
      <c r="R3" s="14"/>
    </row>
    <row r="4" spans="1:18" ht="16.5" customHeight="1" x14ac:dyDescent="0.2">
      <c r="A4" s="56" t="s">
        <v>49</v>
      </c>
      <c r="B4" s="56"/>
      <c r="C4" s="49"/>
      <c r="D4" s="49"/>
      <c r="E4" s="49"/>
      <c r="F4" s="49"/>
      <c r="G4" s="49"/>
      <c r="H4" s="49"/>
      <c r="I4" s="49"/>
      <c r="M4" s="15" t="s">
        <v>23</v>
      </c>
      <c r="N4" s="16" t="s">
        <v>42</v>
      </c>
      <c r="O4" s="17"/>
      <c r="P4" s="15" t="s">
        <v>30</v>
      </c>
      <c r="Q4" s="16" t="s">
        <v>5</v>
      </c>
      <c r="R4" s="17"/>
    </row>
    <row r="5" spans="1:18" ht="16.5" customHeight="1" x14ac:dyDescent="0.2">
      <c r="A5" s="56" t="s">
        <v>15</v>
      </c>
      <c r="B5" s="56"/>
      <c r="C5" s="49"/>
      <c r="D5" s="49"/>
      <c r="E5" s="49"/>
      <c r="F5" s="49"/>
      <c r="G5" s="49"/>
      <c r="H5" s="49"/>
      <c r="I5" s="49"/>
      <c r="M5" s="15" t="s">
        <v>4</v>
      </c>
      <c r="N5" s="16" t="s">
        <v>9</v>
      </c>
      <c r="O5" s="17"/>
      <c r="P5" s="15" t="s">
        <v>29</v>
      </c>
      <c r="Q5" s="16" t="s">
        <v>32</v>
      </c>
      <c r="R5" s="17"/>
    </row>
    <row r="6" spans="1:18" ht="16.5" customHeight="1" x14ac:dyDescent="0.2">
      <c r="A6" s="56" t="s">
        <v>16</v>
      </c>
      <c r="B6" s="56"/>
      <c r="C6" s="49"/>
      <c r="D6" s="49"/>
      <c r="E6" s="49"/>
      <c r="F6" s="49"/>
      <c r="G6" s="49"/>
      <c r="H6" s="49"/>
      <c r="I6" s="49"/>
      <c r="M6" s="15" t="s">
        <v>22</v>
      </c>
      <c r="N6" s="16" t="s">
        <v>26</v>
      </c>
      <c r="O6" s="17"/>
      <c r="P6" s="15" t="s">
        <v>31</v>
      </c>
      <c r="Q6" s="16" t="s">
        <v>33</v>
      </c>
      <c r="R6" s="17"/>
    </row>
    <row r="7" spans="1:18" ht="16.5" customHeight="1" x14ac:dyDescent="0.2"/>
    <row r="8" spans="1:18" ht="16.5" customHeight="1" x14ac:dyDescent="0.2">
      <c r="A8" s="41"/>
      <c r="B8" s="42"/>
      <c r="C8" s="43"/>
      <c r="D8" s="48" t="s">
        <v>10</v>
      </c>
      <c r="E8" s="48" t="s">
        <v>13</v>
      </c>
      <c r="F8" s="48" t="s">
        <v>14</v>
      </c>
      <c r="G8" s="48" t="s">
        <v>17</v>
      </c>
      <c r="H8" s="48" t="s">
        <v>18</v>
      </c>
      <c r="I8" s="39" t="s">
        <v>12</v>
      </c>
      <c r="J8" s="40" t="s">
        <v>3</v>
      </c>
      <c r="K8" s="32" t="s">
        <v>20</v>
      </c>
      <c r="L8" s="32" t="s">
        <v>45</v>
      </c>
      <c r="M8" s="32" t="s">
        <v>25</v>
      </c>
      <c r="N8" s="32" t="s">
        <v>24</v>
      </c>
      <c r="O8" s="32" t="s">
        <v>44</v>
      </c>
      <c r="P8" s="32" t="s">
        <v>19</v>
      </c>
      <c r="Q8" s="32" t="s">
        <v>35</v>
      </c>
      <c r="R8" s="32"/>
    </row>
    <row r="9" spans="1:18" ht="16.5" customHeight="1" x14ac:dyDescent="0.2">
      <c r="A9" s="44"/>
      <c r="B9" s="45"/>
      <c r="C9" s="46"/>
      <c r="D9" s="48"/>
      <c r="E9" s="48"/>
      <c r="F9" s="48"/>
      <c r="G9" s="48"/>
      <c r="H9" s="48"/>
      <c r="I9" s="39"/>
      <c r="J9" s="40"/>
      <c r="K9" s="32"/>
      <c r="L9" s="32"/>
      <c r="M9" s="32"/>
      <c r="N9" s="32"/>
      <c r="O9" s="32"/>
      <c r="P9" s="32"/>
      <c r="Q9" s="10" t="s">
        <v>36</v>
      </c>
      <c r="R9" s="10" t="s">
        <v>37</v>
      </c>
    </row>
    <row r="10" spans="1:18" ht="16.5" customHeight="1" x14ac:dyDescent="0.2">
      <c r="A10" s="33">
        <f>MONTH(D10)</f>
        <v>9</v>
      </c>
      <c r="B10" s="36">
        <f>WEEKNUM(D10,2)-WEEKNUM(DATE(YEAR(D10),MONTH(D10),1),2)+1</f>
        <v>5</v>
      </c>
      <c r="C10" s="18" t="s">
        <v>0</v>
      </c>
      <c r="D10" s="9">
        <f>Q1-WEEKDAY(Q1,3)</f>
        <v>45929</v>
      </c>
      <c r="E10" s="9">
        <f>D10+1</f>
        <v>45930</v>
      </c>
      <c r="F10" s="9">
        <f t="shared" ref="F10:J10" si="0">E10+1</f>
        <v>45931</v>
      </c>
      <c r="G10" s="9">
        <f t="shared" si="0"/>
        <v>45932</v>
      </c>
      <c r="H10" s="9">
        <f t="shared" si="0"/>
        <v>45933</v>
      </c>
      <c r="I10" s="9">
        <f t="shared" si="0"/>
        <v>45934</v>
      </c>
      <c r="J10" s="9">
        <f t="shared" si="0"/>
        <v>45935</v>
      </c>
      <c r="K10" s="7"/>
      <c r="L10" s="7"/>
      <c r="M10" s="7"/>
      <c r="N10" s="7"/>
      <c r="O10" s="7"/>
      <c r="P10" s="52"/>
      <c r="Q10" s="29"/>
      <c r="R10" s="29"/>
    </row>
    <row r="11" spans="1:18" ht="16.5" customHeight="1" x14ac:dyDescent="0.2">
      <c r="A11" s="34"/>
      <c r="B11" s="37"/>
      <c r="C11" s="18" t="s">
        <v>7</v>
      </c>
      <c r="D11" s="31"/>
      <c r="E11" s="31"/>
      <c r="F11" s="31"/>
      <c r="G11" s="31"/>
      <c r="H11" s="31"/>
      <c r="I11" s="31" t="s">
        <v>4</v>
      </c>
      <c r="J11" s="31" t="s">
        <v>4</v>
      </c>
      <c r="K11" s="8">
        <f>7-COUNTIF(D11:J11,"－")</f>
        <v>7</v>
      </c>
      <c r="L11" s="8">
        <f>COUNTIF(I11:J11,"休")+COUNTIF(I11:J11,"")</f>
        <v>2</v>
      </c>
      <c r="M11" s="8">
        <f>COUNTIF(D12:J12,"閉所")+COUNTIF(D12:J12,"雨天")</f>
        <v>2</v>
      </c>
      <c r="N11" s="26">
        <f>IF(K11=0,"",M11/K11)</f>
        <v>0.2857142857142857</v>
      </c>
      <c r="O11" s="8" t="str">
        <f>IF(L11=0,"－",IF(N11&gt;0.285,"○","×"))</f>
        <v>○</v>
      </c>
      <c r="P11" s="53"/>
      <c r="Q11" s="28">
        <v>5</v>
      </c>
      <c r="R11" s="28">
        <v>2</v>
      </c>
    </row>
    <row r="12" spans="1:18" ht="16.5" customHeight="1" x14ac:dyDescent="0.2">
      <c r="A12" s="35"/>
      <c r="B12" s="38"/>
      <c r="C12" s="18" t="s">
        <v>8</v>
      </c>
      <c r="D12" s="31" t="s">
        <v>30</v>
      </c>
      <c r="E12" s="31" t="s">
        <v>30</v>
      </c>
      <c r="F12" s="31" t="s">
        <v>30</v>
      </c>
      <c r="G12" s="31" t="s">
        <v>30</v>
      </c>
      <c r="H12" s="31" t="s">
        <v>30</v>
      </c>
      <c r="I12" s="31" t="s">
        <v>29</v>
      </c>
      <c r="J12" s="31" t="s">
        <v>29</v>
      </c>
      <c r="K12" s="6"/>
      <c r="L12" s="6"/>
      <c r="M12" s="6"/>
      <c r="N12" s="6"/>
      <c r="O12" s="6"/>
      <c r="P12" s="54"/>
      <c r="Q12" s="30"/>
      <c r="R12" s="30"/>
    </row>
    <row r="13" spans="1:18" ht="16.5" customHeight="1" x14ac:dyDescent="0.2">
      <c r="A13" s="33">
        <f>MONTH(D13)</f>
        <v>10</v>
      </c>
      <c r="B13" s="36">
        <f>WEEKNUM(D13,2)-WEEKNUM(DATE(YEAR(D13),MONTH(D13),1),2)+1</f>
        <v>2</v>
      </c>
      <c r="C13" s="18" t="s">
        <v>0</v>
      </c>
      <c r="D13" s="9">
        <f>J10+1</f>
        <v>45936</v>
      </c>
      <c r="E13" s="9">
        <f>D13+1</f>
        <v>45937</v>
      </c>
      <c r="F13" s="9">
        <f t="shared" ref="F13:J13" si="1">E13+1</f>
        <v>45938</v>
      </c>
      <c r="G13" s="9">
        <f t="shared" si="1"/>
        <v>45939</v>
      </c>
      <c r="H13" s="9">
        <f t="shared" si="1"/>
        <v>45940</v>
      </c>
      <c r="I13" s="9">
        <f t="shared" si="1"/>
        <v>45941</v>
      </c>
      <c r="J13" s="9">
        <f t="shared" si="1"/>
        <v>45942</v>
      </c>
      <c r="K13" s="7"/>
      <c r="L13" s="7"/>
      <c r="M13" s="7"/>
      <c r="N13" s="7"/>
      <c r="O13" s="7"/>
      <c r="P13" s="52" t="s">
        <v>43</v>
      </c>
      <c r="Q13" s="29"/>
      <c r="R13" s="29"/>
    </row>
    <row r="14" spans="1:18" ht="16.5" customHeight="1" x14ac:dyDescent="0.2">
      <c r="A14" s="34"/>
      <c r="B14" s="37"/>
      <c r="C14" s="18" t="s">
        <v>7</v>
      </c>
      <c r="D14" s="31" t="s">
        <v>21</v>
      </c>
      <c r="E14" s="31" t="s">
        <v>21</v>
      </c>
      <c r="F14" s="31" t="s">
        <v>21</v>
      </c>
      <c r="G14" s="31" t="s">
        <v>21</v>
      </c>
      <c r="H14" s="31" t="s">
        <v>21</v>
      </c>
      <c r="I14" s="31" t="s">
        <v>21</v>
      </c>
      <c r="J14" s="31" t="s">
        <v>21</v>
      </c>
      <c r="K14" s="8">
        <f>7-COUNTIF(D14:J14,"－")</f>
        <v>0</v>
      </c>
      <c r="L14" s="8">
        <f>COUNTIF(I14:J14,"休")+COUNTIF(I14:J14,"")</f>
        <v>0</v>
      </c>
      <c r="M14" s="8">
        <f>COUNTIF(D15:J15,"閉所")+COUNTIF(D15:J15,"雨天")</f>
        <v>0</v>
      </c>
      <c r="N14" s="26" t="str">
        <f>IF(K14=0,"",M14/K14)</f>
        <v/>
      </c>
      <c r="O14" s="8" t="str">
        <f>IF(L14=0,"－",IF(N14&gt;0.285,"○","×"))</f>
        <v>－</v>
      </c>
      <c r="P14" s="53"/>
      <c r="Q14" s="28">
        <v>0</v>
      </c>
      <c r="R14" s="28">
        <v>0</v>
      </c>
    </row>
    <row r="15" spans="1:18" ht="16.5" customHeight="1" x14ac:dyDescent="0.2">
      <c r="A15" s="35"/>
      <c r="B15" s="38"/>
      <c r="C15" s="18" t="s">
        <v>8</v>
      </c>
      <c r="D15" s="31" t="s">
        <v>30</v>
      </c>
      <c r="E15" s="31" t="s">
        <v>30</v>
      </c>
      <c r="F15" s="31" t="s">
        <v>30</v>
      </c>
      <c r="G15" s="31" t="s">
        <v>30</v>
      </c>
      <c r="H15" s="31" t="s">
        <v>30</v>
      </c>
      <c r="I15" s="31" t="s">
        <v>30</v>
      </c>
      <c r="J15" s="31" t="s">
        <v>30</v>
      </c>
      <c r="K15" s="6"/>
      <c r="L15" s="6"/>
      <c r="M15" s="6"/>
      <c r="N15" s="6"/>
      <c r="O15" s="6"/>
      <c r="P15" s="54"/>
      <c r="Q15" s="30"/>
      <c r="R15" s="30"/>
    </row>
    <row r="16" spans="1:18" ht="16.5" customHeight="1" x14ac:dyDescent="0.2">
      <c r="A16" s="33">
        <f t="shared" ref="A16" si="2">MONTH(D16)</f>
        <v>10</v>
      </c>
      <c r="B16" s="36">
        <f t="shared" ref="B16" si="3">WEEKNUM(D16,2)-WEEKNUM(DATE(YEAR(D16),MONTH(D16),1),2)+1</f>
        <v>3</v>
      </c>
      <c r="C16" s="18" t="s">
        <v>0</v>
      </c>
      <c r="D16" s="9">
        <f>J13+1</f>
        <v>45943</v>
      </c>
      <c r="E16" s="9">
        <f>D16+1</f>
        <v>45944</v>
      </c>
      <c r="F16" s="9">
        <f t="shared" ref="F16:J16" si="4">E16+1</f>
        <v>45945</v>
      </c>
      <c r="G16" s="9">
        <f t="shared" si="4"/>
        <v>45946</v>
      </c>
      <c r="H16" s="9">
        <f t="shared" si="4"/>
        <v>45947</v>
      </c>
      <c r="I16" s="9">
        <f t="shared" si="4"/>
        <v>45948</v>
      </c>
      <c r="J16" s="9">
        <f t="shared" si="4"/>
        <v>45949</v>
      </c>
      <c r="K16" s="7"/>
      <c r="L16" s="7"/>
      <c r="M16" s="7"/>
      <c r="N16" s="7"/>
      <c r="O16" s="7"/>
      <c r="P16" s="52"/>
      <c r="Q16" s="29"/>
      <c r="R16" s="29"/>
    </row>
    <row r="17" spans="1:18" ht="16.5" customHeight="1" x14ac:dyDescent="0.2">
      <c r="A17" s="34"/>
      <c r="B17" s="37"/>
      <c r="C17" s="18" t="s">
        <v>7</v>
      </c>
      <c r="D17" s="31" t="s">
        <v>4</v>
      </c>
      <c r="E17" s="31"/>
      <c r="F17" s="31"/>
      <c r="G17" s="31"/>
      <c r="H17" s="31"/>
      <c r="I17" s="31" t="s">
        <v>4</v>
      </c>
      <c r="J17" s="31" t="s">
        <v>4</v>
      </c>
      <c r="K17" s="8">
        <f>7-COUNTIF(D17:J17,"－")</f>
        <v>7</v>
      </c>
      <c r="L17" s="8">
        <f>COUNTIF(I17:J17,"休")+COUNTIF(I17:J17,"")</f>
        <v>2</v>
      </c>
      <c r="M17" s="8">
        <f>COUNTIF(D18:J18,"閉所")+COUNTIF(D18:J18,"雨天")</f>
        <v>3</v>
      </c>
      <c r="N17" s="26">
        <f>IF(K17=0,"",M17/K17)</f>
        <v>0.42857142857142855</v>
      </c>
      <c r="O17" s="8" t="str">
        <f>IF(L17=0,"－",IF(N17&gt;0.285,"○","×"))</f>
        <v>○</v>
      </c>
      <c r="P17" s="53"/>
      <c r="Q17" s="28">
        <v>7</v>
      </c>
      <c r="R17" s="28">
        <v>3</v>
      </c>
    </row>
    <row r="18" spans="1:18" ht="16.5" customHeight="1" x14ac:dyDescent="0.2">
      <c r="A18" s="35"/>
      <c r="B18" s="38"/>
      <c r="C18" s="18" t="s">
        <v>8</v>
      </c>
      <c r="D18" s="31" t="s">
        <v>29</v>
      </c>
      <c r="E18" s="31" t="s">
        <v>30</v>
      </c>
      <c r="F18" s="31" t="s">
        <v>30</v>
      </c>
      <c r="G18" s="31" t="s">
        <v>31</v>
      </c>
      <c r="H18" s="31" t="s">
        <v>31</v>
      </c>
      <c r="I18" s="31" t="s">
        <v>30</v>
      </c>
      <c r="J18" s="31" t="s">
        <v>30</v>
      </c>
      <c r="K18" s="6"/>
      <c r="L18" s="6"/>
      <c r="M18" s="6"/>
      <c r="N18" s="6"/>
      <c r="O18" s="6"/>
      <c r="P18" s="54"/>
      <c r="Q18" s="30"/>
      <c r="R18" s="30"/>
    </row>
    <row r="19" spans="1:18" ht="16.5" customHeight="1" x14ac:dyDescent="0.2">
      <c r="A19" s="33">
        <f t="shared" ref="A19" si="5">MONTH(D19)</f>
        <v>10</v>
      </c>
      <c r="B19" s="36">
        <f t="shared" ref="B19" si="6">WEEKNUM(D19,2)-WEEKNUM(DATE(YEAR(D19),MONTH(D19),1),2)+1</f>
        <v>4</v>
      </c>
      <c r="C19" s="18" t="s">
        <v>0</v>
      </c>
      <c r="D19" s="9">
        <f>J16+1</f>
        <v>45950</v>
      </c>
      <c r="E19" s="9">
        <f>D19+1</f>
        <v>45951</v>
      </c>
      <c r="F19" s="9">
        <f t="shared" ref="F19:J19" si="7">E19+1</f>
        <v>45952</v>
      </c>
      <c r="G19" s="9">
        <f t="shared" si="7"/>
        <v>45953</v>
      </c>
      <c r="H19" s="9">
        <f t="shared" si="7"/>
        <v>45954</v>
      </c>
      <c r="I19" s="9">
        <f t="shared" si="7"/>
        <v>45955</v>
      </c>
      <c r="J19" s="9">
        <f t="shared" si="7"/>
        <v>45956</v>
      </c>
      <c r="K19" s="7"/>
      <c r="L19" s="7"/>
      <c r="M19" s="7"/>
      <c r="N19" s="7"/>
      <c r="O19" s="7"/>
      <c r="P19" s="52"/>
      <c r="Q19" s="29"/>
      <c r="R19" s="29"/>
    </row>
    <row r="20" spans="1:18" ht="16.5" customHeight="1" x14ac:dyDescent="0.2">
      <c r="A20" s="34"/>
      <c r="B20" s="37"/>
      <c r="C20" s="18" t="s">
        <v>7</v>
      </c>
      <c r="D20" s="31"/>
      <c r="E20" s="31"/>
      <c r="F20" s="31"/>
      <c r="G20" s="31"/>
      <c r="H20" s="31"/>
      <c r="I20" s="31" t="s">
        <v>4</v>
      </c>
      <c r="J20" s="31" t="s">
        <v>4</v>
      </c>
      <c r="K20" s="8">
        <f>7-COUNTIF(D20:J20,"－")</f>
        <v>7</v>
      </c>
      <c r="L20" s="8">
        <f>COUNTIF(I20:J20,"休")+COUNTIF(I20:J20,"")</f>
        <v>2</v>
      </c>
      <c r="M20" s="8">
        <f>COUNTIF(D21:J21,"閉所")+COUNTIF(D21:J21,"雨天")</f>
        <v>2</v>
      </c>
      <c r="N20" s="26">
        <f>IF(K20=0,"",M20/K20)</f>
        <v>0.2857142857142857</v>
      </c>
      <c r="O20" s="8" t="str">
        <f>IF(L20=0,"－",IF(N20&gt;0.285,"○","×"))</f>
        <v>○</v>
      </c>
      <c r="P20" s="53"/>
      <c r="Q20" s="28">
        <v>7</v>
      </c>
      <c r="R20" s="28">
        <v>2</v>
      </c>
    </row>
    <row r="21" spans="1:18" ht="16.5" customHeight="1" x14ac:dyDescent="0.2">
      <c r="A21" s="35"/>
      <c r="B21" s="38"/>
      <c r="C21" s="18" t="s">
        <v>8</v>
      </c>
      <c r="D21" s="31" t="s">
        <v>30</v>
      </c>
      <c r="E21" s="31" t="s">
        <v>30</v>
      </c>
      <c r="F21" s="31" t="s">
        <v>30</v>
      </c>
      <c r="G21" s="31" t="s">
        <v>30</v>
      </c>
      <c r="H21" s="31" t="s">
        <v>30</v>
      </c>
      <c r="I21" s="31" t="s">
        <v>29</v>
      </c>
      <c r="J21" s="31" t="s">
        <v>29</v>
      </c>
      <c r="K21" s="6"/>
      <c r="L21" s="6"/>
      <c r="M21" s="6"/>
      <c r="N21" s="6"/>
      <c r="O21" s="6"/>
      <c r="P21" s="54"/>
      <c r="Q21" s="30"/>
      <c r="R21" s="30"/>
    </row>
    <row r="22" spans="1:18" ht="16.5" customHeight="1" x14ac:dyDescent="0.2">
      <c r="A22" s="33">
        <f t="shared" ref="A22" si="8">MONTH(D22)</f>
        <v>10</v>
      </c>
      <c r="B22" s="36">
        <f t="shared" ref="B22" si="9">WEEKNUM(D22,2)-WEEKNUM(DATE(YEAR(D22),MONTH(D22),1),2)+1</f>
        <v>5</v>
      </c>
      <c r="C22" s="18" t="s">
        <v>0</v>
      </c>
      <c r="D22" s="9">
        <f>J19+1</f>
        <v>45957</v>
      </c>
      <c r="E22" s="9">
        <f>D22+1</f>
        <v>45958</v>
      </c>
      <c r="F22" s="9">
        <f t="shared" ref="F22:J22" si="10">E22+1</f>
        <v>45959</v>
      </c>
      <c r="G22" s="9">
        <f t="shared" si="10"/>
        <v>45960</v>
      </c>
      <c r="H22" s="9">
        <f t="shared" si="10"/>
        <v>45961</v>
      </c>
      <c r="I22" s="9">
        <f t="shared" si="10"/>
        <v>45962</v>
      </c>
      <c r="J22" s="9">
        <f t="shared" si="10"/>
        <v>45963</v>
      </c>
      <c r="K22" s="7"/>
      <c r="L22" s="7"/>
      <c r="M22" s="7"/>
      <c r="N22" s="7"/>
      <c r="O22" s="7"/>
      <c r="P22" s="52" t="s">
        <v>46</v>
      </c>
      <c r="Q22" s="29"/>
      <c r="R22" s="29"/>
    </row>
    <row r="23" spans="1:18" ht="16.5" customHeight="1" x14ac:dyDescent="0.2">
      <c r="A23" s="34"/>
      <c r="B23" s="37"/>
      <c r="C23" s="18" t="s">
        <v>7</v>
      </c>
      <c r="D23" s="31"/>
      <c r="E23" s="31"/>
      <c r="F23" s="31"/>
      <c r="G23" s="31"/>
      <c r="H23" s="31"/>
      <c r="I23" s="31" t="s">
        <v>4</v>
      </c>
      <c r="J23" s="31" t="s">
        <v>21</v>
      </c>
      <c r="K23" s="8">
        <f>7-COUNTIF(D23:J23,"－")</f>
        <v>6</v>
      </c>
      <c r="L23" s="8">
        <f>COUNTIF(I23:J23,"休")+COUNTIF(I23:J23,"")</f>
        <v>1</v>
      </c>
      <c r="M23" s="8">
        <f>COUNTIF(D24:J24,"閉所")+COUNTIF(D24:J24,"雨天")</f>
        <v>1</v>
      </c>
      <c r="N23" s="26">
        <f>IF(K23=0,"",M23/K23)</f>
        <v>0.16666666666666666</v>
      </c>
      <c r="O23" s="8" t="s">
        <v>47</v>
      </c>
      <c r="P23" s="53"/>
      <c r="Q23" s="28">
        <v>5</v>
      </c>
      <c r="R23" s="28">
        <v>0</v>
      </c>
    </row>
    <row r="24" spans="1:18" ht="16.5" customHeight="1" x14ac:dyDescent="0.2">
      <c r="A24" s="35"/>
      <c r="B24" s="38"/>
      <c r="C24" s="18" t="s">
        <v>8</v>
      </c>
      <c r="D24" s="31" t="s">
        <v>30</v>
      </c>
      <c r="E24" s="31" t="s">
        <v>30</v>
      </c>
      <c r="F24" s="31" t="s">
        <v>30</v>
      </c>
      <c r="G24" s="31" t="s">
        <v>30</v>
      </c>
      <c r="H24" s="31" t="s">
        <v>30</v>
      </c>
      <c r="I24" s="31" t="s">
        <v>29</v>
      </c>
      <c r="J24" s="31"/>
      <c r="K24" s="6"/>
      <c r="L24" s="6"/>
      <c r="M24" s="6"/>
      <c r="N24" s="6"/>
      <c r="O24" s="6"/>
      <c r="P24" s="54"/>
      <c r="Q24" s="30"/>
      <c r="R24" s="30"/>
    </row>
    <row r="25" spans="1:18" ht="16.5" customHeight="1" x14ac:dyDescent="0.2">
      <c r="A25" s="33"/>
      <c r="B25" s="36"/>
      <c r="C25" s="18" t="s">
        <v>0</v>
      </c>
      <c r="D25" s="9"/>
      <c r="E25" s="9"/>
      <c r="F25" s="9"/>
      <c r="G25" s="9"/>
      <c r="H25" s="9"/>
      <c r="I25" s="9"/>
      <c r="J25" s="9"/>
      <c r="K25" s="7"/>
      <c r="L25" s="7"/>
      <c r="M25" s="7"/>
      <c r="N25" s="7"/>
      <c r="O25" s="7"/>
      <c r="P25" s="52"/>
      <c r="Q25" s="7"/>
      <c r="R25" s="7"/>
    </row>
    <row r="26" spans="1:18" ht="16.5" customHeight="1" x14ac:dyDescent="0.2">
      <c r="A26" s="34"/>
      <c r="B26" s="37"/>
      <c r="C26" s="18" t="s">
        <v>7</v>
      </c>
      <c r="D26" s="3"/>
      <c r="E26" s="3"/>
      <c r="F26" s="3"/>
      <c r="G26" s="3"/>
      <c r="H26" s="3"/>
      <c r="I26" s="3"/>
      <c r="J26" s="3"/>
      <c r="K26" s="8"/>
      <c r="L26" s="8"/>
      <c r="M26" s="8"/>
      <c r="N26" s="26"/>
      <c r="O26" s="8"/>
      <c r="P26" s="53"/>
      <c r="Q26" s="8"/>
      <c r="R26" s="8"/>
    </row>
    <row r="27" spans="1:18" ht="16.5" customHeight="1" x14ac:dyDescent="0.2">
      <c r="A27" s="35"/>
      <c r="B27" s="38"/>
      <c r="C27" s="18" t="s">
        <v>8</v>
      </c>
      <c r="D27" s="3"/>
      <c r="E27" s="3"/>
      <c r="F27" s="3"/>
      <c r="G27" s="3"/>
      <c r="H27" s="3"/>
      <c r="I27" s="3"/>
      <c r="J27" s="3"/>
      <c r="K27" s="6"/>
      <c r="L27" s="6"/>
      <c r="M27" s="6"/>
      <c r="N27" s="6"/>
      <c r="O27" s="6"/>
      <c r="P27" s="54"/>
      <c r="Q27" s="6"/>
      <c r="R27" s="6"/>
    </row>
    <row r="28" spans="1:18" ht="16.5" customHeight="1" x14ac:dyDescent="0.2">
      <c r="A28" s="24" t="s">
        <v>41</v>
      </c>
      <c r="B28" s="19"/>
      <c r="C28" s="20"/>
      <c r="D28" s="2"/>
      <c r="E28" s="2"/>
      <c r="F28" s="2"/>
      <c r="G28" s="2"/>
      <c r="H28" s="2"/>
      <c r="I28" s="2"/>
      <c r="J28" s="2"/>
      <c r="K28" s="2"/>
      <c r="L28" s="2"/>
      <c r="Q28" s="21"/>
      <c r="R28" s="21"/>
    </row>
    <row r="29" spans="1:18" ht="16.5" customHeight="1" x14ac:dyDescent="0.2">
      <c r="A29" s="5" t="s">
        <v>1</v>
      </c>
      <c r="B29" s="4" t="s">
        <v>38</v>
      </c>
      <c r="E29" s="23">
        <f>Q11+Q14+Q17+Q20+Q23+Q26</f>
        <v>24</v>
      </c>
    </row>
    <row r="30" spans="1:18" ht="16.5" customHeight="1" x14ac:dyDescent="0.2">
      <c r="A30" s="5" t="s">
        <v>2</v>
      </c>
      <c r="B30" s="4" t="s">
        <v>39</v>
      </c>
      <c r="E30" s="23">
        <f>R11+R14+R17+R20+R23+R26</f>
        <v>7</v>
      </c>
    </row>
    <row r="31" spans="1:18" ht="16.5" customHeight="1" x14ac:dyDescent="0.2">
      <c r="A31" s="5" t="s">
        <v>11</v>
      </c>
      <c r="B31" s="4" t="s">
        <v>40</v>
      </c>
      <c r="E31" s="22">
        <f>IF(E29=0,"",E30/E29)</f>
        <v>0.29166666666666669</v>
      </c>
      <c r="G31" s="25"/>
      <c r="H31" s="21" t="s">
        <v>48</v>
      </c>
      <c r="I31" s="2" t="str">
        <f>IF(E31&gt;=0.285,"○","×")</f>
        <v>○</v>
      </c>
      <c r="P31" s="27"/>
    </row>
    <row r="32" spans="1:18" ht="16.5" customHeight="1" x14ac:dyDescent="0.2"/>
  </sheetData>
  <mergeCells count="42">
    <mergeCell ref="P22:P24"/>
    <mergeCell ref="P25:P27"/>
    <mergeCell ref="P8:P9"/>
    <mergeCell ref="P10:P12"/>
    <mergeCell ref="P13:P15"/>
    <mergeCell ref="P16:P18"/>
    <mergeCell ref="P19:P21"/>
    <mergeCell ref="A19:A21"/>
    <mergeCell ref="B19:B21"/>
    <mergeCell ref="A22:A24"/>
    <mergeCell ref="B22:B24"/>
    <mergeCell ref="A25:A27"/>
    <mergeCell ref="B25:B27"/>
    <mergeCell ref="A10:A12"/>
    <mergeCell ref="B10:B12"/>
    <mergeCell ref="A13:A15"/>
    <mergeCell ref="B13:B15"/>
    <mergeCell ref="A16:A18"/>
    <mergeCell ref="B16:B18"/>
    <mergeCell ref="Q8:R8"/>
    <mergeCell ref="A6:B6"/>
    <mergeCell ref="C6:I6"/>
    <mergeCell ref="A8:C9"/>
    <mergeCell ref="D8:D9"/>
    <mergeCell ref="E8:E9"/>
    <mergeCell ref="F8:F9"/>
    <mergeCell ref="G8:G9"/>
    <mergeCell ref="H8:H9"/>
    <mergeCell ref="I8:I9"/>
    <mergeCell ref="J8:J9"/>
    <mergeCell ref="K8:K9"/>
    <mergeCell ref="M8:M9"/>
    <mergeCell ref="N8:N9"/>
    <mergeCell ref="O8:O9"/>
    <mergeCell ref="L8:L9"/>
    <mergeCell ref="A5:B5"/>
    <mergeCell ref="C5:I5"/>
    <mergeCell ref="Q1:R1"/>
    <mergeCell ref="A3:B3"/>
    <mergeCell ref="C3:I3"/>
    <mergeCell ref="A4:B4"/>
    <mergeCell ref="C4:I4"/>
  </mergeCells>
  <phoneticPr fontId="2"/>
  <conditionalFormatting sqref="D11:J11">
    <cfRule type="containsText" dxfId="32" priority="10" operator="containsText" text="－">
      <formula>NOT(ISERROR(SEARCH("－",D11)))</formula>
    </cfRule>
    <cfRule type="containsText" dxfId="31" priority="11" operator="containsText" text="休">
      <formula>NOT(ISERROR(SEARCH("休",D11)))</formula>
    </cfRule>
  </conditionalFormatting>
  <conditionalFormatting sqref="D12:J12">
    <cfRule type="containsText" dxfId="30" priority="57" operator="containsText" text="雨天">
      <formula>NOT(ISERROR(SEARCH("雨天",D12)))</formula>
    </cfRule>
    <cfRule type="containsText" dxfId="29" priority="59" operator="containsText" text="作業">
      <formula>NOT(ISERROR(SEARCH("作業",D12)))</formula>
    </cfRule>
    <cfRule type="containsText" dxfId="28" priority="58" operator="containsText" text="閉所">
      <formula>NOT(ISERROR(SEARCH("閉所",D12)))</formula>
    </cfRule>
  </conditionalFormatting>
  <conditionalFormatting sqref="D14:J14">
    <cfRule type="containsText" dxfId="27" priority="70" operator="containsText" text="休">
      <formula>NOT(ISERROR(SEARCH("休",D14)))</formula>
    </cfRule>
    <cfRule type="containsText" dxfId="26" priority="69" operator="containsText" text="－">
      <formula>NOT(ISERROR(SEARCH("－",D14)))</formula>
    </cfRule>
  </conditionalFormatting>
  <conditionalFormatting sqref="D15:J15">
    <cfRule type="containsText" dxfId="25" priority="30" operator="containsText" text="雨天">
      <formula>NOT(ISERROR(SEARCH("雨天",D15)))</formula>
    </cfRule>
    <cfRule type="containsText" dxfId="24" priority="31" operator="containsText" text="閉所">
      <formula>NOT(ISERROR(SEARCH("閉所",D15)))</formula>
    </cfRule>
    <cfRule type="containsText" dxfId="23" priority="32" operator="containsText" text="作業">
      <formula>NOT(ISERROR(SEARCH("作業",D15)))</formula>
    </cfRule>
  </conditionalFormatting>
  <conditionalFormatting sqref="D17:J17">
    <cfRule type="containsText" dxfId="22" priority="67" operator="containsText" text="－">
      <formula>NOT(ISERROR(SEARCH("－",D17)))</formula>
    </cfRule>
    <cfRule type="containsText" dxfId="21" priority="68" operator="containsText" text="休">
      <formula>NOT(ISERROR(SEARCH("休",D17)))</formula>
    </cfRule>
  </conditionalFormatting>
  <conditionalFormatting sqref="D18:J18">
    <cfRule type="containsText" dxfId="20" priority="26" operator="containsText" text="作業">
      <formula>NOT(ISERROR(SEARCH("作業",D18)))</formula>
    </cfRule>
    <cfRule type="containsText" dxfId="19" priority="25" operator="containsText" text="閉所">
      <formula>NOT(ISERROR(SEARCH("閉所",D18)))</formula>
    </cfRule>
    <cfRule type="containsText" dxfId="18" priority="24" operator="containsText" text="雨天">
      <formula>NOT(ISERROR(SEARCH("雨天",D18)))</formula>
    </cfRule>
  </conditionalFormatting>
  <conditionalFormatting sqref="D20:J20">
    <cfRule type="containsText" dxfId="17" priority="65" operator="containsText" text="－">
      <formula>NOT(ISERROR(SEARCH("－",D20)))</formula>
    </cfRule>
    <cfRule type="containsText" dxfId="16" priority="66" operator="containsText" text="休">
      <formula>NOT(ISERROR(SEARCH("休",D20)))</formula>
    </cfRule>
  </conditionalFormatting>
  <conditionalFormatting sqref="D21:J21">
    <cfRule type="containsText" dxfId="15" priority="18" operator="containsText" text="雨天">
      <formula>NOT(ISERROR(SEARCH("雨天",D21)))</formula>
    </cfRule>
    <cfRule type="containsText" dxfId="14" priority="19" operator="containsText" text="閉所">
      <formula>NOT(ISERROR(SEARCH("閉所",D21)))</formula>
    </cfRule>
    <cfRule type="containsText" dxfId="13" priority="20" operator="containsText" text="作業">
      <formula>NOT(ISERROR(SEARCH("作業",D21)))</formula>
    </cfRule>
  </conditionalFormatting>
  <conditionalFormatting sqref="D23:J23">
    <cfRule type="containsText" dxfId="12" priority="63" operator="containsText" text="－">
      <formula>NOT(ISERROR(SEARCH("－",D23)))</formula>
    </cfRule>
    <cfRule type="containsText" dxfId="11" priority="64" operator="containsText" text="休">
      <formula>NOT(ISERROR(SEARCH("休",D23)))</formula>
    </cfRule>
  </conditionalFormatting>
  <conditionalFormatting sqref="D24:J24">
    <cfRule type="containsText" dxfId="10" priority="12" operator="containsText" text="雨天">
      <formula>NOT(ISERROR(SEARCH("雨天",D24)))</formula>
    </cfRule>
    <cfRule type="containsText" dxfId="9" priority="13" operator="containsText" text="閉所">
      <formula>NOT(ISERROR(SEARCH("閉所",D24)))</formula>
    </cfRule>
    <cfRule type="containsText" dxfId="8" priority="14" operator="containsText" text="作業">
      <formula>NOT(ISERROR(SEARCH("作業",D24)))</formula>
    </cfRule>
  </conditionalFormatting>
  <conditionalFormatting sqref="D26:J26">
    <cfRule type="containsText" dxfId="7" priority="60" operator="containsText" text="－">
      <formula>NOT(ISERROR(SEARCH("－",D26)))</formula>
    </cfRule>
    <cfRule type="containsText" dxfId="6" priority="61" operator="containsText" text="休">
      <formula>NOT(ISERROR(SEARCH("休",D26)))</formula>
    </cfRule>
  </conditionalFormatting>
  <conditionalFormatting sqref="N11">
    <cfRule type="cellIs" dxfId="5" priority="4" operator="lessThan">
      <formula>0.285</formula>
    </cfRule>
  </conditionalFormatting>
  <conditionalFormatting sqref="N14">
    <cfRule type="cellIs" dxfId="4" priority="5" operator="lessThan">
      <formula>0.285</formula>
    </cfRule>
  </conditionalFormatting>
  <conditionalFormatting sqref="N17">
    <cfRule type="cellIs" dxfId="3" priority="3" operator="lessThan">
      <formula>0.285</formula>
    </cfRule>
  </conditionalFormatting>
  <conditionalFormatting sqref="N20">
    <cfRule type="cellIs" dxfId="2" priority="2" operator="lessThan">
      <formula>0.285</formula>
    </cfRule>
  </conditionalFormatting>
  <conditionalFormatting sqref="N23">
    <cfRule type="cellIs" dxfId="1" priority="1" operator="lessThan">
      <formula>0.285</formula>
    </cfRule>
  </conditionalFormatting>
  <conditionalFormatting sqref="N26">
    <cfRule type="cellIs" dxfId="0" priority="62" operator="lessThan">
      <formula>0.285</formula>
    </cfRule>
  </conditionalFormatting>
  <dataValidations count="2">
    <dataValidation type="list" allowBlank="1" showInputMessage="1" showErrorMessage="1" sqref="D24:J24 D21:J21 D15:J15 D18:J18 D12:J12 D27:J28 K28:L28" xr:uid="{1B170FFC-637E-4B89-9792-D4F89C865803}">
      <formula1>$P$4:$P$7</formula1>
    </dataValidation>
    <dataValidation type="list" allowBlank="1" showInputMessage="1" showErrorMessage="1" sqref="D23:J23 D11:J11 D14:J14 D17:J17 D20:J20 D26:J26" xr:uid="{F388331D-1513-4080-94BF-5278DE417539}">
      <formula1>$M$5:$M$7</formula1>
    </dataValidation>
  </dataValidation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参考（週単位）</vt:lpstr>
      <vt:lpstr>参考（記入例）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2024-03-13T02:18:33Z</dcterms:created>
  <dcterms:modified xsi:type="dcterms:W3CDTF">2025-09-26T02:17:52Z</dcterms:modified>
</cp:coreProperties>
</file>